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aerocivil-my.sharepoint.com/personal/alfonso_barrios_aerocivil_gov_co/Documents/AEROCIVIL/MIS TRABAJOS/2023/01 ENERO/03 - Obligación 3 (riesgos)/"/>
    </mc:Choice>
  </mc:AlternateContent>
  <xr:revisionPtr revIDLastSave="349" documentId="8_{1294FEF4-DCFD-4755-B86F-28566D7913DC}" xr6:coauthVersionLast="47" xr6:coauthVersionMax="47" xr10:uidLastSave="{14BD322B-2371-45D7-8FF1-ED8966118887}"/>
  <bookViews>
    <workbookView xWindow="-108" yWindow="-108" windowWidth="23256" windowHeight="12456" tabRatio="935" xr2:uid="{E1639199-D18D-42FE-A16F-70420D6B45AF}"/>
  </bookViews>
  <sheets>
    <sheet name="PORTADA" sheetId="1" r:id="rId1"/>
    <sheet name="GDIR-1.0" sheetId="7" r:id="rId2"/>
    <sheet name="ESTR-3.0" sheetId="4" r:id="rId3"/>
    <sheet name="ESTR-5.0" sheetId="34" r:id="rId4"/>
    <sheet name="ESTR-6.0" sheetId="27" r:id="rId5"/>
    <sheet name="GRER-2.0" sheetId="31" r:id="rId6"/>
    <sheet name="GRER-1.0" sheetId="26" r:id="rId7"/>
    <sheet name="GSAC-1.0" sheetId="12" r:id="rId8"/>
    <sheet name="GCEP-1.0" sheetId="32" r:id="rId9"/>
    <sheet name="GSAC-3.1" sheetId="22" r:id="rId10"/>
    <sheet name="GIVC-1.0" sheetId="33" r:id="rId11"/>
    <sheet name="GSAN-4.5" sheetId="9" r:id="rId12"/>
    <sheet name="GSAN-2.2" sheetId="18" r:id="rId13"/>
    <sheet name="GSAN-1.3" sheetId="13" r:id="rId14"/>
    <sheet name="GSAN-3-4" sheetId="28" r:id="rId15"/>
    <sheet name="GSAN-4.2" sheetId="5" r:id="rId16"/>
    <sheet name="GSAP-4.1" sheetId="21" r:id="rId17"/>
    <sheet name="GDIR-2.4" sheetId="15" r:id="rId18"/>
    <sheet name="GCON-1.0" sheetId="24" r:id="rId19"/>
    <sheet name="APOY-1.0" sheetId="19" r:id="rId20"/>
    <sheet name="GIAT-2.0" sheetId="2" r:id="rId21"/>
    <sheet name="GDIR-2.3" sheetId="20" r:id="rId22"/>
    <sheet name="GDIR-2-2" sheetId="30" r:id="rId23"/>
    <sheet name="GBIE-1.0" sheetId="23" r:id="rId24"/>
    <sheet name="GDIR-2.0" sheetId="29" r:id="rId25"/>
    <sheet name="GINF-6.0" sheetId="6" r:id="rId26"/>
    <sheet name="APOY-4.0" sheetId="16" r:id="rId27"/>
    <sheet name="GFIN-7.0" sheetId="10" r:id="rId28"/>
    <sheet name="GCON-2.0" sheetId="11" r:id="rId29"/>
    <sheet name="APOY-7.0" sheetId="14" r:id="rId30"/>
    <sheet name="GSER-1.0" sheetId="25" r:id="rId31"/>
    <sheet name="EVAL-1.0" sheetId="17" r:id="rId32"/>
    <sheet name="DATOS" sheetId="3" r:id="rId33"/>
    <sheet name="MATRIZ" sheetId="8" r:id="rId34"/>
  </sheets>
  <externalReferences>
    <externalReference r:id="rId35"/>
    <externalReference r:id="rId36"/>
    <externalReference r:id="rId37"/>
    <externalReference r:id="rId38"/>
    <externalReference r:id="rId39"/>
  </externalReferences>
  <definedNames>
    <definedName name="ACTIVIDADES">'[1]1-ACTIVIDADES'!#REF!</definedName>
    <definedName name="AñoDeInicioDelAñoFiscal">'[2]METAS C-O'!$AC$2</definedName>
    <definedName name="_xlnm.Print_Area" localSheetId="19">'APOY-1.0'!$A$1:$BT$62</definedName>
    <definedName name="_xlnm.Print_Area" localSheetId="26">'APOY-4.0'!$A$1:$BT$62</definedName>
    <definedName name="_xlnm.Print_Area" localSheetId="29">'APOY-7.0'!$A$1:$BT$62</definedName>
    <definedName name="_xlnm.Print_Area" localSheetId="2">'ESTR-3.0'!$A$1:$BT$62</definedName>
    <definedName name="_xlnm.Print_Area" localSheetId="3">'ESTR-5.0'!$A$1:$BT$62</definedName>
    <definedName name="_xlnm.Print_Area" localSheetId="4">'ESTR-6.0'!$A$1:$BT$62</definedName>
    <definedName name="_xlnm.Print_Area" localSheetId="31">'EVAL-1.0'!$A$1:$BT$62</definedName>
    <definedName name="_xlnm.Print_Area" localSheetId="23">'GBIE-1.0'!$A$1:$BT$21</definedName>
    <definedName name="_xlnm.Print_Area" localSheetId="8">'GCEP-1.0'!$A$1:$BT$21</definedName>
    <definedName name="_xlnm.Print_Area" localSheetId="18">'GCON-1.0'!$A$1:$BT$21</definedName>
    <definedName name="_xlnm.Print_Area" localSheetId="28">'GCON-2.0'!$A$1:$BT$62</definedName>
    <definedName name="_xlnm.Print_Area" localSheetId="1">'GDIR-1.0'!$A$1:$BT$62</definedName>
    <definedName name="_xlnm.Print_Area" localSheetId="24">'GDIR-2.0'!$A$1:$BT$41</definedName>
    <definedName name="_xlnm.Print_Area" localSheetId="21">'GDIR-2.3'!$A$1:$BT$62</definedName>
    <definedName name="_xlnm.Print_Area" localSheetId="17">'GDIR-2.4'!$A$1:$BT$62</definedName>
    <definedName name="_xlnm.Print_Area" localSheetId="22">'GDIR-2-2'!$A$1:$BT$21</definedName>
    <definedName name="_xlnm.Print_Area" localSheetId="27">'GFIN-7.0'!$A$1:$BT$62</definedName>
    <definedName name="_xlnm.Print_Area" localSheetId="20">'GIAT-2.0'!$A$1:$BT$62</definedName>
    <definedName name="_xlnm.Print_Area" localSheetId="25">'GINF-6.0'!$A$1:$BT$62</definedName>
    <definedName name="_xlnm.Print_Area" localSheetId="10">'GIVC-1.0'!$A$1:$BT$62</definedName>
    <definedName name="_xlnm.Print_Area" localSheetId="6">'GRER-1.0'!$A$1:$BT$22</definedName>
    <definedName name="_xlnm.Print_Area" localSheetId="5">'GRER-2.0'!$A$1:$BT$21</definedName>
    <definedName name="_xlnm.Print_Area" localSheetId="7">'GSAC-1.0'!$A$1:$BT$62</definedName>
    <definedName name="_xlnm.Print_Area" localSheetId="9">'GSAC-3.1'!$A$1:$BT$62</definedName>
    <definedName name="_xlnm.Print_Area" localSheetId="13">'GSAN-1.3'!$A$1:$BT$62</definedName>
    <definedName name="_xlnm.Print_Area" localSheetId="12">'GSAN-2.2'!$A$1:$BT$62</definedName>
    <definedName name="_xlnm.Print_Area" localSheetId="14">'GSAN-3-4'!$A$1:$BT$32</definedName>
    <definedName name="_xlnm.Print_Area" localSheetId="15">'GSAN-4.2'!$A$1:$BT$62</definedName>
    <definedName name="_xlnm.Print_Area" localSheetId="11">'GSAN-4.5'!$A$1:$BT$62</definedName>
    <definedName name="_xlnm.Print_Area" localSheetId="16">'GSAP-4.1'!$A$1:$BT$62</definedName>
    <definedName name="_xlnm.Print_Area" localSheetId="30">'GSER-1.0'!$A$1:$BT$21</definedName>
    <definedName name="_xlnm.Print_Area" localSheetId="33">MATRIZ!$A$1:$BT$62</definedName>
    <definedName name="ColumnaDePeríodoSeleccionado">MATCH(PeríodoSeleccionado,Períodos,0)</definedName>
    <definedName name="Detail_I">'[3]Base detallada'!$H$3:$AK$100</definedName>
    <definedName name="detail16">'[4]Detalle Indicadores 2016'!$A$3:$AL$1025</definedName>
    <definedName name="Export" hidden="1">{"'Hoja1'!$A$1:$I$70"}</definedName>
    <definedName name="FechaDeInicio">DATEVALUE(" 1 " &amp; MesDeInicioSeleccionado &amp;  " " &amp; YEAR(TODAY()))</definedName>
    <definedName name="HojaProg">#REF!</definedName>
    <definedName name="HTML_CodePage" hidden="1">1252</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id_nom">[3]Guía!$H$7:$I$57</definedName>
    <definedName name="indicadores">'[3]Base detallada'!$H$4:$H$64</definedName>
    <definedName name="lin_num">[4]Guía!$C$4:$D$41</definedName>
    <definedName name="MesDeInicioDelAñoFiscal">'[2]METAS C-O'!$AB$2</definedName>
    <definedName name="MesDeInicioSeleccionado">'[2]METAS C-O'!$B$41</definedName>
    <definedName name="Núm.MesAF">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um_detail">[3]Guía!$B$7:$C$36</definedName>
    <definedName name="num_sum">[3]Guía!$E$7:$F$17</definedName>
    <definedName name="Períodos">'[2]METAS C-O'!$D$43:$P$43</definedName>
    <definedName name="PeríodoSeleccionado">INDEX(Períodos,,ValorBarraDesplazamiento)</definedName>
    <definedName name="PrimerMes">UPPER(TEXT(FechaDeInicio,"mmm "))</definedName>
    <definedName name="PróximoMes">UPPER(TEXT(EOMONTH(VALUE('[2]METAS C-O'!XFD1 &amp; "1"),0)+1,"mmm "))</definedName>
    <definedName name="SI">#REF!</definedName>
    <definedName name="SINO">#REF!</definedName>
    <definedName name="Sum_I">'[3]Base Reporte'!$D$1:$N$98</definedName>
    <definedName name="tiempo">[3]Guía!$L$8:$M$12</definedName>
    <definedName name="valor">[2]PAA2018!$G$18:$G$80</definedName>
    <definedName name="ValorBarraDesplazamiento">[5]gráfico_cálc!$D$13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12" i="34" l="1"/>
  <c r="AK12" i="34" s="1"/>
  <c r="BQ12" i="34" s="1"/>
  <c r="BH61" i="34"/>
  <c r="BD61" i="34"/>
  <c r="BE61" i="34" s="1"/>
  <c r="BH60" i="34"/>
  <c r="BD60" i="34"/>
  <c r="BE60" i="34" s="1"/>
  <c r="BJ60" i="34" s="1"/>
  <c r="BK60" i="34" s="1"/>
  <c r="BH59" i="34"/>
  <c r="BD59" i="34"/>
  <c r="BE59" i="34" s="1"/>
  <c r="BH58" i="34"/>
  <c r="BE58" i="34"/>
  <c r="BJ58" i="34" s="1"/>
  <c r="BK58" i="34" s="1"/>
  <c r="BD58" i="34"/>
  <c r="BH57" i="34"/>
  <c r="BD57" i="34"/>
  <c r="BE57" i="34" s="1"/>
  <c r="BH56" i="34"/>
  <c r="BD56" i="34"/>
  <c r="BE56" i="34" s="1"/>
  <c r="BJ56" i="34" s="1"/>
  <c r="BK56" i="34" s="1"/>
  <c r="BH55" i="34"/>
  <c r="BD55" i="34"/>
  <c r="BE55" i="34" s="1"/>
  <c r="BH54" i="34"/>
  <c r="BE54" i="34"/>
  <c r="BJ54" i="34" s="1"/>
  <c r="BK54" i="34" s="1"/>
  <c r="BD54" i="34"/>
  <c r="BH53" i="34"/>
  <c r="BD53" i="34"/>
  <c r="BE53" i="34" s="1"/>
  <c r="BH52" i="34"/>
  <c r="BD52" i="34"/>
  <c r="BE52" i="34" s="1"/>
  <c r="AJ52" i="34"/>
  <c r="AK52" i="34" s="1"/>
  <c r="BQ52" i="34" s="1"/>
  <c r="P52" i="34"/>
  <c r="O52" i="34"/>
  <c r="J52" i="34"/>
  <c r="BH51" i="34"/>
  <c r="BD51" i="34"/>
  <c r="BE51" i="34" s="1"/>
  <c r="BH50" i="34"/>
  <c r="BD50" i="34"/>
  <c r="BE50" i="34" s="1"/>
  <c r="BJ50" i="34" s="1"/>
  <c r="BK50" i="34" s="1"/>
  <c r="BH49" i="34"/>
  <c r="BD49" i="34"/>
  <c r="BE49" i="34" s="1"/>
  <c r="BH48" i="34"/>
  <c r="BE48" i="34"/>
  <c r="BJ48" i="34" s="1"/>
  <c r="BK48" i="34" s="1"/>
  <c r="BD48" i="34"/>
  <c r="BH47" i="34"/>
  <c r="BD47" i="34"/>
  <c r="BE47" i="34" s="1"/>
  <c r="BH46" i="34"/>
  <c r="BD46" i="34"/>
  <c r="BE46" i="34" s="1"/>
  <c r="BJ46" i="34" s="1"/>
  <c r="BK46" i="34" s="1"/>
  <c r="BH45" i="34"/>
  <c r="BD45" i="34"/>
  <c r="BE45" i="34" s="1"/>
  <c r="BH44" i="34"/>
  <c r="BE44" i="34"/>
  <c r="BJ44" i="34" s="1"/>
  <c r="BK44" i="34" s="1"/>
  <c r="BD44" i="34"/>
  <c r="BH43" i="34"/>
  <c r="BD43" i="34"/>
  <c r="BE43" i="34" s="1"/>
  <c r="BH42" i="34"/>
  <c r="BD42" i="34"/>
  <c r="BE42" i="34" s="1"/>
  <c r="AJ42" i="34"/>
  <c r="AK42" i="34" s="1"/>
  <c r="BQ42" i="34" s="1"/>
  <c r="P42" i="34"/>
  <c r="O42" i="34"/>
  <c r="J42" i="34"/>
  <c r="BH41" i="34"/>
  <c r="BD41" i="34"/>
  <c r="BE41" i="34" s="1"/>
  <c r="BH40" i="34"/>
  <c r="BD40" i="34"/>
  <c r="BE40" i="34" s="1"/>
  <c r="BL40" i="34" s="1"/>
  <c r="BH39" i="34"/>
  <c r="BD39" i="34"/>
  <c r="BE39" i="34" s="1"/>
  <c r="BL39" i="34" s="1"/>
  <c r="BL38" i="34"/>
  <c r="BH38" i="34"/>
  <c r="BE38" i="34"/>
  <c r="BJ38" i="34" s="1"/>
  <c r="BK38" i="34" s="1"/>
  <c r="BD38" i="34"/>
  <c r="BJ37" i="34"/>
  <c r="BK37" i="34" s="1"/>
  <c r="BH37" i="34"/>
  <c r="BD37" i="34"/>
  <c r="BE37" i="34" s="1"/>
  <c r="BL37" i="34" s="1"/>
  <c r="BH36" i="34"/>
  <c r="BE36" i="34"/>
  <c r="BJ36" i="34" s="1"/>
  <c r="BK36" i="34" s="1"/>
  <c r="BD36" i="34"/>
  <c r="BH35" i="34"/>
  <c r="BD35" i="34"/>
  <c r="BE35" i="34" s="1"/>
  <c r="BL35" i="34" s="1"/>
  <c r="BH34" i="34"/>
  <c r="BD34" i="34"/>
  <c r="BE34" i="34" s="1"/>
  <c r="BJ34" i="34" s="1"/>
  <c r="BK34" i="34" s="1"/>
  <c r="BH33" i="34"/>
  <c r="BD33" i="34"/>
  <c r="BE33" i="34" s="1"/>
  <c r="BL33" i="34" s="1"/>
  <c r="BH32" i="34"/>
  <c r="BD32" i="34"/>
  <c r="BE32" i="34" s="1"/>
  <c r="BL32" i="34" s="1"/>
  <c r="AJ32" i="34"/>
  <c r="AK32" i="34" s="1"/>
  <c r="BQ32" i="34" s="1"/>
  <c r="P32" i="34"/>
  <c r="O32" i="34"/>
  <c r="J32" i="34"/>
  <c r="BH31" i="34"/>
  <c r="BD31" i="34"/>
  <c r="BE31" i="34" s="1"/>
  <c r="BL31" i="34" s="1"/>
  <c r="BH30" i="34"/>
  <c r="BE30" i="34"/>
  <c r="BJ30" i="34" s="1"/>
  <c r="BK30" i="34" s="1"/>
  <c r="BD30" i="34"/>
  <c r="BH29" i="34"/>
  <c r="BD29" i="34"/>
  <c r="BE29" i="34" s="1"/>
  <c r="BL29" i="34" s="1"/>
  <c r="BH28" i="34"/>
  <c r="BE28" i="34"/>
  <c r="BJ28" i="34" s="1"/>
  <c r="BK28" i="34" s="1"/>
  <c r="BD28" i="34"/>
  <c r="BH27" i="34"/>
  <c r="BD27" i="34"/>
  <c r="BE27" i="34" s="1"/>
  <c r="BL27" i="34" s="1"/>
  <c r="BH26" i="34"/>
  <c r="BD26" i="34"/>
  <c r="BE26" i="34" s="1"/>
  <c r="BH25" i="34"/>
  <c r="BD25" i="34"/>
  <c r="BE25" i="34" s="1"/>
  <c r="BL25" i="34" s="1"/>
  <c r="BH24" i="34"/>
  <c r="BD24" i="34"/>
  <c r="BE24" i="34" s="1"/>
  <c r="BJ24" i="34" s="1"/>
  <c r="BK24" i="34" s="1"/>
  <c r="BH23" i="34"/>
  <c r="BD23" i="34"/>
  <c r="BE23" i="34" s="1"/>
  <c r="BL23" i="34" s="1"/>
  <c r="BH22" i="34"/>
  <c r="BD22" i="34"/>
  <c r="BE22" i="34" s="1"/>
  <c r="BL22" i="34" s="1"/>
  <c r="AJ22" i="34"/>
  <c r="AK22" i="34" s="1"/>
  <c r="BQ22" i="34" s="1"/>
  <c r="P22" i="34"/>
  <c r="O22" i="34"/>
  <c r="J22" i="34"/>
  <c r="BJ21" i="34"/>
  <c r="BK21" i="34" s="1"/>
  <c r="BH21" i="34"/>
  <c r="BD21" i="34"/>
  <c r="BE21" i="34" s="1"/>
  <c r="BL21" i="34" s="1"/>
  <c r="BH20" i="34"/>
  <c r="BE20" i="34"/>
  <c r="BJ20" i="34" s="1"/>
  <c r="BK20" i="34" s="1"/>
  <c r="BD20" i="34"/>
  <c r="BH19" i="34"/>
  <c r="BD19" i="34"/>
  <c r="BE19" i="34" s="1"/>
  <c r="BL19" i="34" s="1"/>
  <c r="BH18" i="34"/>
  <c r="BE18" i="34"/>
  <c r="BJ18" i="34" s="1"/>
  <c r="BK18" i="34" s="1"/>
  <c r="BD18" i="34"/>
  <c r="BH17" i="34"/>
  <c r="BD17" i="34"/>
  <c r="BE17" i="34" s="1"/>
  <c r="BL17" i="34" s="1"/>
  <c r="BH16" i="34"/>
  <c r="BE16" i="34"/>
  <c r="BJ16" i="34" s="1"/>
  <c r="BK16" i="34" s="1"/>
  <c r="BD16" i="34"/>
  <c r="BH15" i="34"/>
  <c r="BD15" i="34"/>
  <c r="BE15" i="34" s="1"/>
  <c r="BL15" i="34" s="1"/>
  <c r="BL14" i="34"/>
  <c r="BH14" i="34"/>
  <c r="BE14" i="34"/>
  <c r="BJ14" i="34" s="1"/>
  <c r="BK14" i="34" s="1"/>
  <c r="BD14" i="34"/>
  <c r="BH13" i="34"/>
  <c r="BD13" i="34"/>
  <c r="BE13" i="34" s="1"/>
  <c r="BL13" i="34" s="1"/>
  <c r="BH12" i="34"/>
  <c r="BD12" i="34"/>
  <c r="BE12" i="34" s="1"/>
  <c r="BL12" i="34" s="1"/>
  <c r="P12" i="34"/>
  <c r="O12" i="34"/>
  <c r="J12" i="34"/>
  <c r="BJ13" i="34" l="1"/>
  <c r="BK13" i="34" s="1"/>
  <c r="BJ26" i="34"/>
  <c r="BK26" i="34" s="1"/>
  <c r="BL26" i="34"/>
  <c r="BJ27" i="34"/>
  <c r="BK27" i="34" s="1"/>
  <c r="BL28" i="34"/>
  <c r="BJ15" i="34"/>
  <c r="BK15" i="34" s="1"/>
  <c r="BL16" i="34"/>
  <c r="BJ22" i="34"/>
  <c r="BK22" i="34" s="1"/>
  <c r="BJ25" i="34"/>
  <c r="BK25" i="34" s="1"/>
  <c r="BM22" i="34" s="1"/>
  <c r="AL32" i="34"/>
  <c r="BJ39" i="34"/>
  <c r="BK39" i="34" s="1"/>
  <c r="BJ12" i="34"/>
  <c r="BK12" i="34" s="1"/>
  <c r="BJ41" i="34"/>
  <c r="BK41" i="34" s="1"/>
  <c r="BL41" i="34"/>
  <c r="BL43" i="34"/>
  <c r="BJ43" i="34"/>
  <c r="BK43" i="34" s="1"/>
  <c r="AL12" i="34"/>
  <c r="BJ19" i="34"/>
  <c r="BK19" i="34" s="1"/>
  <c r="BL20" i="34"/>
  <c r="AL22" i="34"/>
  <c r="BJ23" i="34"/>
  <c r="BK23" i="34" s="1"/>
  <c r="BL24" i="34"/>
  <c r="BJ31" i="34"/>
  <c r="BK31" i="34" s="1"/>
  <c r="BJ32" i="34"/>
  <c r="BK32" i="34" s="1"/>
  <c r="BJ35" i="34"/>
  <c r="BK35" i="34" s="1"/>
  <c r="BL36" i="34"/>
  <c r="BL42" i="34"/>
  <c r="BJ42" i="34"/>
  <c r="BK42" i="34" s="1"/>
  <c r="BL47" i="34"/>
  <c r="BJ47" i="34"/>
  <c r="BK47" i="34" s="1"/>
  <c r="BL52" i="34"/>
  <c r="BJ52" i="34"/>
  <c r="BK52" i="34" s="1"/>
  <c r="BL57" i="34"/>
  <c r="BJ57" i="34"/>
  <c r="BK57" i="34" s="1"/>
  <c r="BJ17" i="34"/>
  <c r="BK17" i="34" s="1"/>
  <c r="BL18" i="34"/>
  <c r="BJ29" i="34"/>
  <c r="BK29" i="34" s="1"/>
  <c r="BL30" i="34"/>
  <c r="BJ33" i="34"/>
  <c r="BK33" i="34" s="1"/>
  <c r="BL34" i="34"/>
  <c r="AL42" i="34"/>
  <c r="BL49" i="34"/>
  <c r="BJ49" i="34"/>
  <c r="BK49" i="34" s="1"/>
  <c r="AL52" i="34"/>
  <c r="BL59" i="34"/>
  <c r="BJ59" i="34"/>
  <c r="BK59" i="34" s="1"/>
  <c r="BL61" i="34"/>
  <c r="BJ61" i="34"/>
  <c r="BK61" i="34" s="1"/>
  <c r="BL51" i="34"/>
  <c r="BJ51" i="34"/>
  <c r="BK51" i="34" s="1"/>
  <c r="BL53" i="34"/>
  <c r="BJ53" i="34"/>
  <c r="BK53" i="34" s="1"/>
  <c r="BL45" i="34"/>
  <c r="BJ45" i="34"/>
  <c r="BK45" i="34" s="1"/>
  <c r="BL55" i="34"/>
  <c r="BJ55" i="34"/>
  <c r="BK55" i="34" s="1"/>
  <c r="BL44" i="34"/>
  <c r="BL46" i="34"/>
  <c r="BL54" i="34"/>
  <c r="BL58" i="34"/>
  <c r="BL60" i="34"/>
  <c r="BJ40" i="34"/>
  <c r="BK40" i="34" s="1"/>
  <c r="BL56" i="34"/>
  <c r="BL48" i="34"/>
  <c r="BL50" i="34"/>
  <c r="BM32" i="34" l="1"/>
  <c r="BN32" i="34" s="1"/>
  <c r="BO32" i="34" s="1"/>
  <c r="BP32" i="34" s="1"/>
  <c r="BR32" i="34" s="1"/>
  <c r="BM12" i="34"/>
  <c r="BN12" i="34" s="1"/>
  <c r="BO12" i="34" s="1"/>
  <c r="BP12" i="34" s="1"/>
  <c r="BR12" i="34" s="1"/>
  <c r="BM42" i="34"/>
  <c r="BN22" i="34"/>
  <c r="BO22" i="34" s="1"/>
  <c r="BP22" i="34" s="1"/>
  <c r="BR22" i="34" s="1"/>
  <c r="BM52" i="34"/>
  <c r="BN42" i="34" l="1"/>
  <c r="BO42" i="34" s="1"/>
  <c r="BP42" i="34" s="1"/>
  <c r="BR42" i="34" s="1"/>
  <c r="BN52" i="34"/>
  <c r="BO52" i="34" s="1"/>
  <c r="BP52" i="34" s="1"/>
  <c r="BR52" i="34" s="1"/>
  <c r="BH61" i="33" l="1"/>
  <c r="BE61" i="33"/>
  <c r="BL61" i="33" s="1"/>
  <c r="BD61" i="33"/>
  <c r="BJ60" i="33"/>
  <c r="BK60" i="33" s="1"/>
  <c r="BH60" i="33"/>
  <c r="BE60" i="33"/>
  <c r="BL60" i="33" s="1"/>
  <c r="BD60" i="33"/>
  <c r="BH59" i="33"/>
  <c r="BE59" i="33"/>
  <c r="BL59" i="33" s="1"/>
  <c r="BD59" i="33"/>
  <c r="BH58" i="33"/>
  <c r="BD58" i="33"/>
  <c r="BE58" i="33" s="1"/>
  <c r="BL58" i="33" s="1"/>
  <c r="BH57" i="33"/>
  <c r="BD57" i="33"/>
  <c r="BE57" i="33" s="1"/>
  <c r="BH56" i="33"/>
  <c r="BD56" i="33"/>
  <c r="BE56" i="33" s="1"/>
  <c r="BL55" i="33"/>
  <c r="BK55" i="33"/>
  <c r="BH55" i="33"/>
  <c r="BE55" i="33"/>
  <c r="BJ55" i="33" s="1"/>
  <c r="BD55" i="33"/>
  <c r="BH54" i="33"/>
  <c r="BD54" i="33"/>
  <c r="BE54" i="33" s="1"/>
  <c r="BL54" i="33" s="1"/>
  <c r="BH53" i="33"/>
  <c r="BE53" i="33"/>
  <c r="BD53" i="33"/>
  <c r="BL52" i="33"/>
  <c r="BH52" i="33"/>
  <c r="BE52" i="33"/>
  <c r="BJ52" i="33" s="1"/>
  <c r="BK52" i="33" s="1"/>
  <c r="BD52" i="33"/>
  <c r="AJ52" i="33"/>
  <c r="AK52" i="33" s="1"/>
  <c r="P52" i="33"/>
  <c r="O52" i="33"/>
  <c r="J52" i="33"/>
  <c r="BH51" i="33"/>
  <c r="BD51" i="33"/>
  <c r="BE51" i="33" s="1"/>
  <c r="BH50" i="33"/>
  <c r="BD50" i="33"/>
  <c r="BE50" i="33" s="1"/>
  <c r="BL49" i="33"/>
  <c r="BK49" i="33"/>
  <c r="BH49" i="33"/>
  <c r="BE49" i="33"/>
  <c r="BJ49" i="33" s="1"/>
  <c r="BD49" i="33"/>
  <c r="BJ48" i="33"/>
  <c r="BK48" i="33" s="1"/>
  <c r="BH48" i="33"/>
  <c r="BD48" i="33"/>
  <c r="BE48" i="33" s="1"/>
  <c r="BL48" i="33" s="1"/>
  <c r="BH47" i="33"/>
  <c r="BE47" i="33"/>
  <c r="BD47" i="33"/>
  <c r="BH46" i="33"/>
  <c r="BD46" i="33"/>
  <c r="BE46" i="33" s="1"/>
  <c r="BL45" i="33"/>
  <c r="BH45" i="33"/>
  <c r="BE45" i="33"/>
  <c r="BJ45" i="33" s="1"/>
  <c r="BK45" i="33" s="1"/>
  <c r="BD45" i="33"/>
  <c r="BH44" i="33"/>
  <c r="BD44" i="33"/>
  <c r="BE44" i="33" s="1"/>
  <c r="BL44" i="33" s="1"/>
  <c r="BH43" i="33"/>
  <c r="BE43" i="33"/>
  <c r="BD43" i="33"/>
  <c r="BH42" i="33"/>
  <c r="BD42" i="33"/>
  <c r="BE42" i="33" s="1"/>
  <c r="AJ42" i="33"/>
  <c r="AK42" i="33" s="1"/>
  <c r="P42" i="33"/>
  <c r="O42" i="33"/>
  <c r="J42" i="33"/>
  <c r="BH41" i="33"/>
  <c r="BE41" i="33"/>
  <c r="BD41" i="33"/>
  <c r="BH40" i="33"/>
  <c r="BD40" i="33"/>
  <c r="BE40" i="33" s="1"/>
  <c r="BL39" i="33"/>
  <c r="BH39" i="33"/>
  <c r="BE39" i="33"/>
  <c r="BJ39" i="33" s="1"/>
  <c r="BK39" i="33" s="1"/>
  <c r="BD39" i="33"/>
  <c r="BH38" i="33"/>
  <c r="BD38" i="33"/>
  <c r="BE38" i="33" s="1"/>
  <c r="BL38" i="33" s="1"/>
  <c r="BH37" i="33"/>
  <c r="BD37" i="33"/>
  <c r="BE37" i="33" s="1"/>
  <c r="BH36" i="33"/>
  <c r="BD36" i="33"/>
  <c r="BE36" i="33" s="1"/>
  <c r="BL35" i="33"/>
  <c r="BH35" i="33"/>
  <c r="BE35" i="33"/>
  <c r="BJ35" i="33" s="1"/>
  <c r="BK35" i="33" s="1"/>
  <c r="BD35" i="33"/>
  <c r="BJ34" i="33"/>
  <c r="BK34" i="33" s="1"/>
  <c r="BH34" i="33"/>
  <c r="BD34" i="33"/>
  <c r="BE34" i="33" s="1"/>
  <c r="BL34" i="33" s="1"/>
  <c r="BH33" i="33"/>
  <c r="BD33" i="33"/>
  <c r="BE33" i="33" s="1"/>
  <c r="BH32" i="33"/>
  <c r="BD32" i="33"/>
  <c r="BE32" i="33" s="1"/>
  <c r="AJ32" i="33"/>
  <c r="AK32" i="33" s="1"/>
  <c r="P32" i="33"/>
  <c r="O32" i="33"/>
  <c r="J32" i="33"/>
  <c r="BH31" i="33"/>
  <c r="BE31" i="33"/>
  <c r="BD31" i="33"/>
  <c r="BH30" i="33"/>
  <c r="BD30" i="33"/>
  <c r="BE30" i="33" s="1"/>
  <c r="BL29" i="33"/>
  <c r="BK29" i="33"/>
  <c r="BH29" i="33"/>
  <c r="BE29" i="33"/>
  <c r="BJ29" i="33" s="1"/>
  <c r="BD29" i="33"/>
  <c r="BH28" i="33"/>
  <c r="BD28" i="33"/>
  <c r="BE28" i="33" s="1"/>
  <c r="BL28" i="33" s="1"/>
  <c r="BH27" i="33"/>
  <c r="BE27" i="33"/>
  <c r="BD27" i="33"/>
  <c r="BH26" i="33"/>
  <c r="BD26" i="33"/>
  <c r="BE26" i="33" s="1"/>
  <c r="BH25" i="33"/>
  <c r="BD25" i="33"/>
  <c r="BE25" i="33" s="1"/>
  <c r="BJ24" i="33"/>
  <c r="BK24" i="33" s="1"/>
  <c r="BH24" i="33"/>
  <c r="BD24" i="33"/>
  <c r="BE24" i="33" s="1"/>
  <c r="BL24" i="33" s="1"/>
  <c r="BH23" i="33"/>
  <c r="BD23" i="33"/>
  <c r="BE23" i="33" s="1"/>
  <c r="BH22" i="33"/>
  <c r="BE22" i="33"/>
  <c r="BJ22" i="33" s="1"/>
  <c r="BK22" i="33" s="1"/>
  <c r="BD22" i="33"/>
  <c r="AJ22" i="33"/>
  <c r="AK22" i="33" s="1"/>
  <c r="P22" i="33"/>
  <c r="O22" i="33"/>
  <c r="J22" i="33"/>
  <c r="BH21" i="33"/>
  <c r="BD21" i="33"/>
  <c r="BE21" i="33" s="1"/>
  <c r="BH20" i="33"/>
  <c r="BD20" i="33"/>
  <c r="BE20" i="33" s="1"/>
  <c r="BL19" i="33"/>
  <c r="BH19" i="33"/>
  <c r="BE19" i="33"/>
  <c r="BJ19" i="33" s="1"/>
  <c r="BK19" i="33" s="1"/>
  <c r="BD19" i="33"/>
  <c r="BH18" i="33"/>
  <c r="BD18" i="33"/>
  <c r="BE18" i="33" s="1"/>
  <c r="BL18" i="33" s="1"/>
  <c r="BH17" i="33"/>
  <c r="BE17" i="33"/>
  <c r="BD17" i="33"/>
  <c r="BH16" i="33"/>
  <c r="BD16" i="33"/>
  <c r="BE16" i="33" s="1"/>
  <c r="BL15" i="33"/>
  <c r="BK15" i="33"/>
  <c r="BH15" i="33"/>
  <c r="BE15" i="33"/>
  <c r="BJ15" i="33" s="1"/>
  <c r="BD15" i="33"/>
  <c r="BH14" i="33"/>
  <c r="BD14" i="33"/>
  <c r="BE14" i="33" s="1"/>
  <c r="BL14" i="33" s="1"/>
  <c r="BH13" i="33"/>
  <c r="BE13" i="33"/>
  <c r="BD13" i="33"/>
  <c r="BH12" i="33"/>
  <c r="BD12" i="33"/>
  <c r="BE12" i="33" s="1"/>
  <c r="AJ12" i="33"/>
  <c r="AK12" i="33" s="1"/>
  <c r="P12" i="33"/>
  <c r="O12" i="33"/>
  <c r="J12" i="33"/>
  <c r="BH21" i="32"/>
  <c r="BD21" i="32"/>
  <c r="BE21" i="32" s="1"/>
  <c r="BH20" i="32"/>
  <c r="BD20" i="32"/>
  <c r="BE20" i="32" s="1"/>
  <c r="BH19" i="32"/>
  <c r="BD19" i="32"/>
  <c r="BE19" i="32" s="1"/>
  <c r="BJ19" i="32" s="1"/>
  <c r="BK19" i="32" s="1"/>
  <c r="BH18" i="32"/>
  <c r="BD18" i="32"/>
  <c r="BE18" i="32" s="1"/>
  <c r="BL18" i="32" s="1"/>
  <c r="BH17" i="32"/>
  <c r="BD17" i="32"/>
  <c r="BE17" i="32" s="1"/>
  <c r="BH16" i="32"/>
  <c r="BD16" i="32"/>
  <c r="BE16" i="32" s="1"/>
  <c r="BH15" i="32"/>
  <c r="BD15" i="32"/>
  <c r="BE15" i="32" s="1"/>
  <c r="BJ15" i="32" s="1"/>
  <c r="BK15" i="32" s="1"/>
  <c r="BH14" i="32"/>
  <c r="BD14" i="32"/>
  <c r="BE14" i="32" s="1"/>
  <c r="BL14" i="32" s="1"/>
  <c r="BH13" i="32"/>
  <c r="BD13" i="32"/>
  <c r="BE13" i="32" s="1"/>
  <c r="BH12" i="32"/>
  <c r="BD12" i="32"/>
  <c r="BE12" i="32" s="1"/>
  <c r="BJ12" i="32" s="1"/>
  <c r="BK12" i="32" s="1"/>
  <c r="AJ12" i="32"/>
  <c r="AK12" i="32" s="1"/>
  <c r="P12" i="32"/>
  <c r="O12" i="32"/>
  <c r="J12" i="32"/>
  <c r="BH21" i="31"/>
  <c r="BD21" i="31"/>
  <c r="BE21" i="31" s="1"/>
  <c r="BL21" i="31" s="1"/>
  <c r="BH20" i="31"/>
  <c r="BD20" i="31"/>
  <c r="BE20" i="31" s="1"/>
  <c r="BH19" i="31"/>
  <c r="BD19" i="31"/>
  <c r="BE19" i="31" s="1"/>
  <c r="BH18" i="31"/>
  <c r="BD18" i="31"/>
  <c r="BE18" i="31" s="1"/>
  <c r="BH17" i="31"/>
  <c r="BD17" i="31"/>
  <c r="BE17" i="31" s="1"/>
  <c r="BL17" i="31" s="1"/>
  <c r="BH16" i="31"/>
  <c r="BD16" i="31"/>
  <c r="BE16" i="31" s="1"/>
  <c r="BH15" i="31"/>
  <c r="BD15" i="31"/>
  <c r="BE15" i="31" s="1"/>
  <c r="BH14" i="31"/>
  <c r="BD14" i="31"/>
  <c r="BE14" i="31" s="1"/>
  <c r="BH13" i="31"/>
  <c r="BD13" i="31"/>
  <c r="BE13" i="31" s="1"/>
  <c r="BL13" i="31" s="1"/>
  <c r="BH12" i="31"/>
  <c r="BD12" i="31"/>
  <c r="BE12" i="31" s="1"/>
  <c r="AJ12" i="31"/>
  <c r="AK12" i="31" s="1"/>
  <c r="BQ12" i="31" s="1"/>
  <c r="P12" i="31"/>
  <c r="O12" i="31"/>
  <c r="J12" i="31"/>
  <c r="BJ42" i="33" l="1"/>
  <c r="BK42" i="33" s="1"/>
  <c r="BM42" i="33" s="1"/>
  <c r="BL42" i="33"/>
  <c r="BJ32" i="33"/>
  <c r="BK32" i="33" s="1"/>
  <c r="BL32" i="33"/>
  <c r="BJ25" i="33"/>
  <c r="BK25" i="33" s="1"/>
  <c r="BL25" i="33"/>
  <c r="BL22" i="33"/>
  <c r="BJ12" i="33"/>
  <c r="BK12" i="33" s="1"/>
  <c r="BL12" i="33"/>
  <c r="BJ37" i="33"/>
  <c r="BK37" i="33" s="1"/>
  <c r="BL37" i="33"/>
  <c r="BJ23" i="33"/>
  <c r="BK23" i="33" s="1"/>
  <c r="BL23" i="33"/>
  <c r="AL22" i="33"/>
  <c r="BQ22" i="33"/>
  <c r="BJ33" i="33"/>
  <c r="BK33" i="33" s="1"/>
  <c r="BL33" i="33"/>
  <c r="BJ21" i="33"/>
  <c r="BK21" i="33" s="1"/>
  <c r="BL21" i="33"/>
  <c r="BJ57" i="33"/>
  <c r="BK57" i="33" s="1"/>
  <c r="BL57" i="33"/>
  <c r="BJ51" i="33"/>
  <c r="BK51" i="33" s="1"/>
  <c r="BL51" i="33"/>
  <c r="BJ31" i="33"/>
  <c r="BK31" i="33" s="1"/>
  <c r="BL31" i="33"/>
  <c r="BJ27" i="33"/>
  <c r="BK27" i="33" s="1"/>
  <c r="BL27" i="33"/>
  <c r="BJ18" i="33"/>
  <c r="BK18" i="33" s="1"/>
  <c r="BJ54" i="33"/>
  <c r="BK54" i="33" s="1"/>
  <c r="AL32" i="33"/>
  <c r="BQ32" i="33"/>
  <c r="BJ38" i="33"/>
  <c r="BK38" i="33" s="1"/>
  <c r="AL42" i="33"/>
  <c r="BQ42" i="33"/>
  <c r="BL46" i="33"/>
  <c r="BJ46" i="33"/>
  <c r="BK46" i="33" s="1"/>
  <c r="BL16" i="33"/>
  <c r="BJ16" i="33"/>
  <c r="BK16" i="33" s="1"/>
  <c r="BL30" i="33"/>
  <c r="BJ30" i="33"/>
  <c r="BK30" i="33" s="1"/>
  <c r="BJ14" i="33"/>
  <c r="BK14" i="33" s="1"/>
  <c r="BJ28" i="33"/>
  <c r="BK28" i="33" s="1"/>
  <c r="BL36" i="33"/>
  <c r="BJ36" i="33"/>
  <c r="BK36" i="33" s="1"/>
  <c r="BJ41" i="33"/>
  <c r="BK41" i="33" s="1"/>
  <c r="BL41" i="33"/>
  <c r="BJ44" i="33"/>
  <c r="BK44" i="33" s="1"/>
  <c r="BL26" i="33"/>
  <c r="BJ26" i="33"/>
  <c r="BK26" i="33" s="1"/>
  <c r="BJ47" i="33"/>
  <c r="BK47" i="33" s="1"/>
  <c r="BL47" i="33"/>
  <c r="BJ53" i="33"/>
  <c r="BK53" i="33" s="1"/>
  <c r="BM52" i="33" s="1"/>
  <c r="BL53" i="33"/>
  <c r="BL50" i="33"/>
  <c r="BJ50" i="33"/>
  <c r="BK50" i="33" s="1"/>
  <c r="AL52" i="33"/>
  <c r="BQ52" i="33"/>
  <c r="BJ58" i="33"/>
  <c r="BK58" i="33" s="1"/>
  <c r="BJ43" i="33"/>
  <c r="BK43" i="33" s="1"/>
  <c r="BL43" i="33"/>
  <c r="BL56" i="33"/>
  <c r="BJ56" i="33"/>
  <c r="BK56" i="33" s="1"/>
  <c r="BJ17" i="33"/>
  <c r="BK17" i="33" s="1"/>
  <c r="BL17" i="33"/>
  <c r="AL12" i="33"/>
  <c r="BQ12" i="33"/>
  <c r="BJ13" i="33"/>
  <c r="BK13" i="33" s="1"/>
  <c r="BL13" i="33"/>
  <c r="BL20" i="33"/>
  <c r="BJ20" i="33"/>
  <c r="BK20" i="33" s="1"/>
  <c r="BL40" i="33"/>
  <c r="BJ40" i="33"/>
  <c r="BK40" i="33" s="1"/>
  <c r="BJ59" i="33"/>
  <c r="BK59" i="33" s="1"/>
  <c r="BJ61" i="33"/>
  <c r="BK61" i="33" s="1"/>
  <c r="BL12" i="32"/>
  <c r="AL12" i="32"/>
  <c r="BQ12" i="32"/>
  <c r="BL21" i="32"/>
  <c r="BJ21" i="32"/>
  <c r="BK21" i="32" s="1"/>
  <c r="BJ14" i="32"/>
  <c r="BK14" i="32" s="1"/>
  <c r="BL17" i="32"/>
  <c r="BJ17" i="32"/>
  <c r="BK17" i="32" s="1"/>
  <c r="BL19" i="32"/>
  <c r="BJ20" i="32"/>
  <c r="BK20" i="32" s="1"/>
  <c r="BL20" i="32"/>
  <c r="BL13" i="32"/>
  <c r="BJ13" i="32"/>
  <c r="BK13" i="32" s="1"/>
  <c r="BL15" i="32"/>
  <c r="BJ18" i="32"/>
  <c r="BK18" i="32" s="1"/>
  <c r="BJ16" i="32"/>
  <c r="BK16" i="32" s="1"/>
  <c r="BL16" i="32"/>
  <c r="AL12" i="31"/>
  <c r="BL15" i="31"/>
  <c r="BJ15" i="31"/>
  <c r="BK15" i="31" s="1"/>
  <c r="BJ18" i="31"/>
  <c r="BK18" i="31" s="1"/>
  <c r="BL18" i="31"/>
  <c r="BL12" i="31"/>
  <c r="BJ12" i="31"/>
  <c r="BK12" i="31" s="1"/>
  <c r="BJ19" i="31"/>
  <c r="BK19" i="31" s="1"/>
  <c r="BL19" i="31"/>
  <c r="BJ20" i="31"/>
  <c r="BK20" i="31" s="1"/>
  <c r="BL20" i="31"/>
  <c r="BL14" i="31"/>
  <c r="BJ14" i="31"/>
  <c r="BK14" i="31" s="1"/>
  <c r="BJ16" i="31"/>
  <c r="BK16" i="31" s="1"/>
  <c r="BL16" i="31"/>
  <c r="BJ13" i="31"/>
  <c r="BK13" i="31" s="1"/>
  <c r="BJ17" i="31"/>
  <c r="BK17" i="31" s="1"/>
  <c r="BJ21" i="31"/>
  <c r="BK21" i="31" s="1"/>
  <c r="BM32" i="33" l="1"/>
  <c r="BN32" i="33" s="1"/>
  <c r="BM22" i="33"/>
  <c r="BN22" i="33" s="1"/>
  <c r="BO22" i="33" s="1"/>
  <c r="BP22" i="33" s="1"/>
  <c r="BR22" i="33" s="1"/>
  <c r="BM12" i="33"/>
  <c r="BN12" i="33" s="1"/>
  <c r="BN52" i="33"/>
  <c r="BO52" i="33" s="1"/>
  <c r="BP52" i="33" s="1"/>
  <c r="BR52" i="33" s="1"/>
  <c r="BO32" i="33"/>
  <c r="BP32" i="33" s="1"/>
  <c r="BR32" i="33" s="1"/>
  <c r="BN42" i="33"/>
  <c r="BO42" i="33" s="1"/>
  <c r="BP42" i="33" s="1"/>
  <c r="BR42" i="33" s="1"/>
  <c r="BM12" i="32"/>
  <c r="BM12" i="31"/>
  <c r="BO12" i="33" l="1"/>
  <c r="BP12" i="33" s="1"/>
  <c r="BR12" i="33" s="1"/>
  <c r="BN12" i="32"/>
  <c r="BO12" i="32" s="1"/>
  <c r="BP12" i="32" s="1"/>
  <c r="BR12" i="32" s="1"/>
  <c r="BN12" i="31"/>
  <c r="BO12" i="31" s="1"/>
  <c r="BP12" i="31" s="1"/>
  <c r="BR12" i="31" s="1"/>
  <c r="BH21" i="30" l="1"/>
  <c r="BD21" i="30"/>
  <c r="BE21" i="30" s="1"/>
  <c r="BH20" i="30"/>
  <c r="BD20" i="30"/>
  <c r="BE20" i="30" s="1"/>
  <c r="BH19" i="30"/>
  <c r="BD19" i="30"/>
  <c r="BE19" i="30" s="1"/>
  <c r="BH18" i="30"/>
  <c r="BD18" i="30"/>
  <c r="BE18" i="30" s="1"/>
  <c r="BH17" i="30"/>
  <c r="BD17" i="30"/>
  <c r="BE17" i="30" s="1"/>
  <c r="BH16" i="30"/>
  <c r="BD16" i="30"/>
  <c r="BE16" i="30" s="1"/>
  <c r="BH15" i="30"/>
  <c r="BD15" i="30"/>
  <c r="BE15" i="30" s="1"/>
  <c r="BH14" i="30"/>
  <c r="BD14" i="30"/>
  <c r="BE14" i="30" s="1"/>
  <c r="BH13" i="30"/>
  <c r="BD13" i="30"/>
  <c r="BE13" i="30" s="1"/>
  <c r="BH12" i="30"/>
  <c r="BD12" i="30"/>
  <c r="BE12" i="30" s="1"/>
  <c r="AJ12" i="30"/>
  <c r="AK12" i="30" s="1"/>
  <c r="BQ12" i="30" s="1"/>
  <c r="P12" i="30"/>
  <c r="O12" i="30"/>
  <c r="J12" i="30"/>
  <c r="BL14" i="30" l="1"/>
  <c r="BJ14" i="30"/>
  <c r="BK14" i="30" s="1"/>
  <c r="BL18" i="30"/>
  <c r="BJ18" i="30"/>
  <c r="BK18" i="30" s="1"/>
  <c r="AL12" i="30"/>
  <c r="BL15" i="30"/>
  <c r="BJ15" i="30"/>
  <c r="BK15" i="30" s="1"/>
  <c r="BL12" i="30"/>
  <c r="BJ12" i="30"/>
  <c r="BK12" i="30" s="1"/>
  <c r="BJ16" i="30"/>
  <c r="BK16" i="30" s="1"/>
  <c r="BL16" i="30"/>
  <c r="BJ20" i="30"/>
  <c r="BK20" i="30" s="1"/>
  <c r="BL20" i="30"/>
  <c r="BL19" i="30"/>
  <c r="BJ19" i="30"/>
  <c r="BK19" i="30" s="1"/>
  <c r="BL13" i="30"/>
  <c r="BJ13" i="30"/>
  <c r="BK13" i="30" s="1"/>
  <c r="BL17" i="30"/>
  <c r="BJ17" i="30"/>
  <c r="BK17" i="30" s="1"/>
  <c r="BL21" i="30"/>
  <c r="BJ21" i="30"/>
  <c r="BK21" i="30" s="1"/>
  <c r="BM12" i="30" l="1"/>
  <c r="BN12" i="30" l="1"/>
  <c r="BO12" i="30" s="1"/>
  <c r="BP12" i="30" s="1"/>
  <c r="BR12" i="30" s="1"/>
  <c r="BO32" i="29" l="1"/>
  <c r="J22" i="29"/>
  <c r="BH41" i="29" l="1"/>
  <c r="BD41" i="29"/>
  <c r="BE41" i="29" s="1"/>
  <c r="BH40" i="29"/>
  <c r="BD40" i="29"/>
  <c r="BE40" i="29" s="1"/>
  <c r="BH39" i="29"/>
  <c r="BD39" i="29"/>
  <c r="BE39" i="29" s="1"/>
  <c r="BL39" i="29" s="1"/>
  <c r="BH38" i="29"/>
  <c r="BD38" i="29"/>
  <c r="BE38" i="29" s="1"/>
  <c r="BH37" i="29"/>
  <c r="BD37" i="29"/>
  <c r="BE37" i="29" s="1"/>
  <c r="BH36" i="29"/>
  <c r="BD36" i="29"/>
  <c r="BE36" i="29" s="1"/>
  <c r="BH35" i="29"/>
  <c r="BE35" i="29"/>
  <c r="BL35" i="29" s="1"/>
  <c r="BD35" i="29"/>
  <c r="BH34" i="29"/>
  <c r="BD34" i="29"/>
  <c r="BE34" i="29" s="1"/>
  <c r="BH33" i="29"/>
  <c r="BD33" i="29"/>
  <c r="BE33" i="29" s="1"/>
  <c r="BH32" i="29"/>
  <c r="BD32" i="29"/>
  <c r="BE32" i="29" s="1"/>
  <c r="BL32" i="29" s="1"/>
  <c r="AJ32" i="29"/>
  <c r="AK32" i="29" s="1"/>
  <c r="BQ32" i="29" s="1"/>
  <c r="P32" i="29"/>
  <c r="O32" i="29"/>
  <c r="J32" i="29"/>
  <c r="BH31" i="29"/>
  <c r="BD31" i="29"/>
  <c r="BE31" i="29" s="1"/>
  <c r="BH30" i="29"/>
  <c r="BD30" i="29"/>
  <c r="BE30" i="29" s="1"/>
  <c r="BH29" i="29"/>
  <c r="BD29" i="29"/>
  <c r="BE29" i="29" s="1"/>
  <c r="BL29" i="29" s="1"/>
  <c r="BH28" i="29"/>
  <c r="BD28" i="29"/>
  <c r="BE28" i="29" s="1"/>
  <c r="BH27" i="29"/>
  <c r="BD27" i="29"/>
  <c r="BE27" i="29" s="1"/>
  <c r="BH26" i="29"/>
  <c r="BD26" i="29"/>
  <c r="BE26" i="29" s="1"/>
  <c r="BH25" i="29"/>
  <c r="BE25" i="29"/>
  <c r="BL25" i="29" s="1"/>
  <c r="BD25" i="29"/>
  <c r="BH24" i="29"/>
  <c r="BD24" i="29"/>
  <c r="BE24" i="29" s="1"/>
  <c r="BH23" i="29"/>
  <c r="BD23" i="29"/>
  <c r="BE23" i="29" s="1"/>
  <c r="BH22" i="29"/>
  <c r="BD22" i="29"/>
  <c r="BE22" i="29" s="1"/>
  <c r="BL22" i="29" s="1"/>
  <c r="AJ22" i="29"/>
  <c r="AK22" i="29" s="1"/>
  <c r="BQ22" i="29" s="1"/>
  <c r="P22" i="29"/>
  <c r="O22" i="29"/>
  <c r="BH21" i="29"/>
  <c r="BD21" i="29"/>
  <c r="BE21" i="29" s="1"/>
  <c r="BH20" i="29"/>
  <c r="BD20" i="29"/>
  <c r="BE20" i="29" s="1"/>
  <c r="BH19" i="29"/>
  <c r="BE19" i="29"/>
  <c r="BL19" i="29" s="1"/>
  <c r="BD19" i="29"/>
  <c r="BH18" i="29"/>
  <c r="BD18" i="29"/>
  <c r="BE18" i="29" s="1"/>
  <c r="BH17" i="29"/>
  <c r="BD17" i="29"/>
  <c r="BE17" i="29" s="1"/>
  <c r="BH16" i="29"/>
  <c r="BD16" i="29"/>
  <c r="BE16" i="29" s="1"/>
  <c r="BH15" i="29"/>
  <c r="BD15" i="29"/>
  <c r="BE15" i="29" s="1"/>
  <c r="BL15" i="29" s="1"/>
  <c r="BH14" i="29"/>
  <c r="BD14" i="29"/>
  <c r="BE14" i="29" s="1"/>
  <c r="BH13" i="29"/>
  <c r="BD13" i="29"/>
  <c r="BE13" i="29" s="1"/>
  <c r="BH12" i="29"/>
  <c r="BD12" i="29"/>
  <c r="BE12" i="29" s="1"/>
  <c r="BL12" i="29" s="1"/>
  <c r="AJ12" i="29"/>
  <c r="AK12" i="29" s="1"/>
  <c r="BQ12" i="29" s="1"/>
  <c r="P12" i="29"/>
  <c r="O12" i="29"/>
  <c r="J12" i="29"/>
  <c r="BH31" i="28"/>
  <c r="BD31" i="28"/>
  <c r="BE31" i="28" s="1"/>
  <c r="BL31" i="28" s="1"/>
  <c r="BH30" i="28"/>
  <c r="BD30" i="28"/>
  <c r="BE30" i="28" s="1"/>
  <c r="BH29" i="28"/>
  <c r="BD29" i="28"/>
  <c r="BE29" i="28" s="1"/>
  <c r="BH28" i="28"/>
  <c r="BD28" i="28"/>
  <c r="BE28" i="28" s="1"/>
  <c r="BH27" i="28"/>
  <c r="BE27" i="28"/>
  <c r="BL27" i="28" s="1"/>
  <c r="BD27" i="28"/>
  <c r="BH26" i="28"/>
  <c r="BD26" i="28"/>
  <c r="BE26" i="28" s="1"/>
  <c r="BH25" i="28"/>
  <c r="BD25" i="28"/>
  <c r="BE25" i="28" s="1"/>
  <c r="BH24" i="28"/>
  <c r="BD24" i="28"/>
  <c r="BE24" i="28" s="1"/>
  <c r="BH23" i="28"/>
  <c r="BD23" i="28"/>
  <c r="BE23" i="28" s="1"/>
  <c r="BL23" i="28" s="1"/>
  <c r="BH22" i="28"/>
  <c r="BD22" i="28"/>
  <c r="BE22" i="28" s="1"/>
  <c r="AJ22" i="28"/>
  <c r="AK22" i="28" s="1"/>
  <c r="P22" i="28"/>
  <c r="O22" i="28"/>
  <c r="J22" i="28"/>
  <c r="BH21" i="28"/>
  <c r="BE21" i="28"/>
  <c r="BL21" i="28" s="1"/>
  <c r="BD21" i="28"/>
  <c r="BH20" i="28"/>
  <c r="BD20" i="28"/>
  <c r="BE20" i="28" s="1"/>
  <c r="BH19" i="28"/>
  <c r="BD19" i="28"/>
  <c r="BE19" i="28" s="1"/>
  <c r="BH18" i="28"/>
  <c r="BD18" i="28"/>
  <c r="BE18" i="28" s="1"/>
  <c r="BH17" i="28"/>
  <c r="BD17" i="28"/>
  <c r="BE17" i="28" s="1"/>
  <c r="BL17" i="28" s="1"/>
  <c r="BH16" i="28"/>
  <c r="BD16" i="28"/>
  <c r="BE16" i="28" s="1"/>
  <c r="BH15" i="28"/>
  <c r="BD15" i="28"/>
  <c r="BE15" i="28" s="1"/>
  <c r="BH14" i="28"/>
  <c r="BD14" i="28"/>
  <c r="BE14" i="28" s="1"/>
  <c r="BH13" i="28"/>
  <c r="BD13" i="28"/>
  <c r="BE13" i="28" s="1"/>
  <c r="BL13" i="28" s="1"/>
  <c r="BH12" i="28"/>
  <c r="BD12" i="28"/>
  <c r="BE12" i="28" s="1"/>
  <c r="AJ12" i="28"/>
  <c r="AK12" i="28" s="1"/>
  <c r="P12" i="28"/>
  <c r="O12" i="28"/>
  <c r="J12" i="28"/>
  <c r="AL32" i="29" l="1"/>
  <c r="BJ27" i="29"/>
  <c r="BK27" i="29" s="1"/>
  <c r="BL27" i="29"/>
  <c r="AL22" i="29"/>
  <c r="BL24" i="29"/>
  <c r="BJ24" i="29"/>
  <c r="BK24" i="29" s="1"/>
  <c r="BJ31" i="29"/>
  <c r="BK31" i="29" s="1"/>
  <c r="BL31" i="29"/>
  <c r="BL36" i="29"/>
  <c r="BJ36" i="29"/>
  <c r="BK36" i="29" s="1"/>
  <c r="BL28" i="29"/>
  <c r="BJ28" i="29"/>
  <c r="BK28" i="29" s="1"/>
  <c r="BJ33" i="29"/>
  <c r="BK33" i="29" s="1"/>
  <c r="BL33" i="29"/>
  <c r="BL40" i="29"/>
  <c r="BJ40" i="29"/>
  <c r="BK40" i="29" s="1"/>
  <c r="BJ18" i="29"/>
  <c r="BK18" i="29" s="1"/>
  <c r="BL18" i="29"/>
  <c r="BL20" i="29"/>
  <c r="BJ20" i="29"/>
  <c r="BK20" i="29" s="1"/>
  <c r="BL34" i="29"/>
  <c r="BJ34" i="29"/>
  <c r="BK34" i="29" s="1"/>
  <c r="BJ41" i="29"/>
  <c r="BK41" i="29" s="1"/>
  <c r="BL41" i="29"/>
  <c r="BJ23" i="29"/>
  <c r="BK23" i="29" s="1"/>
  <c r="BL23" i="29"/>
  <c r="BL30" i="29"/>
  <c r="BJ30" i="29"/>
  <c r="BK30" i="29" s="1"/>
  <c r="BL16" i="29"/>
  <c r="BJ16" i="29"/>
  <c r="BK16" i="29" s="1"/>
  <c r="BJ37" i="29"/>
  <c r="BK37" i="29" s="1"/>
  <c r="BL37" i="29"/>
  <c r="BJ13" i="29"/>
  <c r="BK13" i="29" s="1"/>
  <c r="BL13" i="29"/>
  <c r="BJ17" i="29"/>
  <c r="BK17" i="29" s="1"/>
  <c r="BL17" i="29"/>
  <c r="BL38" i="29"/>
  <c r="BJ38" i="29"/>
  <c r="BK38" i="29" s="1"/>
  <c r="AL12" i="29"/>
  <c r="BJ14" i="29"/>
  <c r="BK14" i="29" s="1"/>
  <c r="BL14" i="29"/>
  <c r="BJ21" i="29"/>
  <c r="BK21" i="29" s="1"/>
  <c r="BL21" i="29"/>
  <c r="BL26" i="29"/>
  <c r="BJ26" i="29"/>
  <c r="BK26" i="29" s="1"/>
  <c r="BJ12" i="29"/>
  <c r="BK12" i="29" s="1"/>
  <c r="BJ15" i="29"/>
  <c r="BK15" i="29" s="1"/>
  <c r="BJ19" i="29"/>
  <c r="BK19" i="29" s="1"/>
  <c r="BJ22" i="29"/>
  <c r="BK22" i="29" s="1"/>
  <c r="BJ25" i="29"/>
  <c r="BK25" i="29" s="1"/>
  <c r="BJ29" i="29"/>
  <c r="BK29" i="29" s="1"/>
  <c r="BJ32" i="29"/>
  <c r="BK32" i="29" s="1"/>
  <c r="BJ35" i="29"/>
  <c r="BK35" i="29" s="1"/>
  <c r="BJ39" i="29"/>
  <c r="BK39" i="29" s="1"/>
  <c r="BL12" i="28"/>
  <c r="BJ12" i="28"/>
  <c r="BK12" i="28" s="1"/>
  <c r="BL19" i="28"/>
  <c r="BJ19" i="28"/>
  <c r="BK19" i="28" s="1"/>
  <c r="BJ16" i="28"/>
  <c r="BK16" i="28" s="1"/>
  <c r="BL16" i="28"/>
  <c r="BJ28" i="28"/>
  <c r="BK28" i="28" s="1"/>
  <c r="BL28" i="28"/>
  <c r="BJ20" i="28"/>
  <c r="BK20" i="28" s="1"/>
  <c r="BL20" i="28"/>
  <c r="AL22" i="28"/>
  <c r="BQ22" i="28"/>
  <c r="BL25" i="28"/>
  <c r="BJ25" i="28"/>
  <c r="BK25" i="28" s="1"/>
  <c r="BL22" i="28"/>
  <c r="BJ22" i="28"/>
  <c r="BK22" i="28" s="1"/>
  <c r="BL29" i="28"/>
  <c r="BJ29" i="28"/>
  <c r="BK29" i="28" s="1"/>
  <c r="BJ26" i="28"/>
  <c r="BK26" i="28" s="1"/>
  <c r="BL26" i="28"/>
  <c r="BJ24" i="28"/>
  <c r="BK24" i="28" s="1"/>
  <c r="BL24" i="28"/>
  <c r="BL14" i="28"/>
  <c r="BJ14" i="28"/>
  <c r="BK14" i="28" s="1"/>
  <c r="BJ30" i="28"/>
  <c r="BK30" i="28" s="1"/>
  <c r="BL30" i="28"/>
  <c r="BL18" i="28"/>
  <c r="BJ18" i="28"/>
  <c r="BK18" i="28" s="1"/>
  <c r="AL12" i="28"/>
  <c r="BQ12" i="28"/>
  <c r="BL15" i="28"/>
  <c r="BJ15" i="28"/>
  <c r="BK15" i="28" s="1"/>
  <c r="BJ13" i="28"/>
  <c r="BK13" i="28" s="1"/>
  <c r="BJ17" i="28"/>
  <c r="BK17" i="28" s="1"/>
  <c r="BJ21" i="28"/>
  <c r="BK21" i="28" s="1"/>
  <c r="BJ23" i="28"/>
  <c r="BK23" i="28" s="1"/>
  <c r="BJ27" i="28"/>
  <c r="BK27" i="28" s="1"/>
  <c r="BJ31" i="28"/>
  <c r="BK31" i="28" s="1"/>
  <c r="BM12" i="29" l="1"/>
  <c r="BM32" i="29"/>
  <c r="BM22" i="29"/>
  <c r="BM22" i="28"/>
  <c r="BM12" i="28"/>
  <c r="BN32" i="29" l="1"/>
  <c r="BP32" i="29" s="1"/>
  <c r="BR32" i="29" s="1"/>
  <c r="BN22" i="29"/>
  <c r="BO22" i="29" s="1"/>
  <c r="BP22" i="29" s="1"/>
  <c r="BR22" i="29" s="1"/>
  <c r="BN12" i="29"/>
  <c r="BO12" i="29" s="1"/>
  <c r="BP12" i="29" s="1"/>
  <c r="BR12" i="29" s="1"/>
  <c r="BN12" i="28"/>
  <c r="BO12" i="28" s="1"/>
  <c r="BP12" i="28" s="1"/>
  <c r="BR12" i="28" s="1"/>
  <c r="BN22" i="28"/>
  <c r="BO22" i="28" s="1"/>
  <c r="BP22" i="28" s="1"/>
  <c r="BR22" i="28" s="1"/>
  <c r="BH61" i="27" l="1"/>
  <c r="BD61" i="27"/>
  <c r="BE61" i="27" s="1"/>
  <c r="BH60" i="27"/>
  <c r="BD60" i="27"/>
  <c r="BE60" i="27" s="1"/>
  <c r="BH59" i="27"/>
  <c r="BD59" i="27"/>
  <c r="BE59" i="27" s="1"/>
  <c r="BH58" i="27"/>
  <c r="BD58" i="27"/>
  <c r="BE58" i="27" s="1"/>
  <c r="BH57" i="27"/>
  <c r="BD57" i="27"/>
  <c r="BE57" i="27" s="1"/>
  <c r="BH56" i="27"/>
  <c r="BD56" i="27"/>
  <c r="BE56" i="27" s="1"/>
  <c r="BH55" i="27"/>
  <c r="BD55" i="27"/>
  <c r="BE55" i="27" s="1"/>
  <c r="BH54" i="27"/>
  <c r="BD54" i="27"/>
  <c r="BE54" i="27" s="1"/>
  <c r="BH53" i="27"/>
  <c r="BD53" i="27"/>
  <c r="BE53" i="27" s="1"/>
  <c r="BH52" i="27"/>
  <c r="BD52" i="27"/>
  <c r="BE52" i="27" s="1"/>
  <c r="AJ52" i="27"/>
  <c r="AK52" i="27" s="1"/>
  <c r="BQ52" i="27" s="1"/>
  <c r="P52" i="27"/>
  <c r="O52" i="27"/>
  <c r="J52" i="27"/>
  <c r="BH51" i="27"/>
  <c r="BD51" i="27"/>
  <c r="BE51" i="27" s="1"/>
  <c r="BL51" i="27" s="1"/>
  <c r="BH50" i="27"/>
  <c r="BD50" i="27"/>
  <c r="BE50" i="27" s="1"/>
  <c r="BH49" i="27"/>
  <c r="BD49" i="27"/>
  <c r="BE49" i="27" s="1"/>
  <c r="BH48" i="27"/>
  <c r="BD48" i="27"/>
  <c r="BE48" i="27" s="1"/>
  <c r="BH47" i="27"/>
  <c r="BD47" i="27"/>
  <c r="BE47" i="27" s="1"/>
  <c r="BL47" i="27" s="1"/>
  <c r="BH46" i="27"/>
  <c r="BD46" i="27"/>
  <c r="BE46" i="27" s="1"/>
  <c r="BH45" i="27"/>
  <c r="BD45" i="27"/>
  <c r="BE45" i="27" s="1"/>
  <c r="BH44" i="27"/>
  <c r="BD44" i="27"/>
  <c r="BE44" i="27" s="1"/>
  <c r="BH43" i="27"/>
  <c r="BE43" i="27"/>
  <c r="BL43" i="27" s="1"/>
  <c r="BD43" i="27"/>
  <c r="BH42" i="27"/>
  <c r="BD42" i="27"/>
  <c r="BE42" i="27" s="1"/>
  <c r="AJ42" i="27"/>
  <c r="AK42" i="27" s="1"/>
  <c r="BQ42" i="27" s="1"/>
  <c r="P42" i="27"/>
  <c r="O42" i="27"/>
  <c r="J42" i="27"/>
  <c r="BH41" i="27"/>
  <c r="BE41" i="27"/>
  <c r="BL41" i="27" s="1"/>
  <c r="BD41" i="27"/>
  <c r="BH40" i="27"/>
  <c r="BD40" i="27"/>
  <c r="BE40" i="27" s="1"/>
  <c r="BH39" i="27"/>
  <c r="BD39" i="27"/>
  <c r="BE39" i="27" s="1"/>
  <c r="BH38" i="27"/>
  <c r="BD38" i="27"/>
  <c r="BE38" i="27" s="1"/>
  <c r="BH37" i="27"/>
  <c r="BD37" i="27"/>
  <c r="BE37" i="27" s="1"/>
  <c r="BL37" i="27" s="1"/>
  <c r="BH36" i="27"/>
  <c r="BD36" i="27"/>
  <c r="BE36" i="27" s="1"/>
  <c r="BH35" i="27"/>
  <c r="BD35" i="27"/>
  <c r="BE35" i="27" s="1"/>
  <c r="BH34" i="27"/>
  <c r="BD34" i="27"/>
  <c r="BE34" i="27" s="1"/>
  <c r="BH33" i="27"/>
  <c r="BD33" i="27"/>
  <c r="BE33" i="27" s="1"/>
  <c r="BL33" i="27" s="1"/>
  <c r="BH32" i="27"/>
  <c r="BD32" i="27"/>
  <c r="BE32" i="27" s="1"/>
  <c r="AJ32" i="27"/>
  <c r="AK32" i="27" s="1"/>
  <c r="BQ32" i="27" s="1"/>
  <c r="P32" i="27"/>
  <c r="O32" i="27"/>
  <c r="J32" i="27"/>
  <c r="BH31" i="27"/>
  <c r="BE31" i="27"/>
  <c r="BL31" i="27" s="1"/>
  <c r="BD31" i="27"/>
  <c r="BH30" i="27"/>
  <c r="BD30" i="27"/>
  <c r="BE30" i="27" s="1"/>
  <c r="BH29" i="27"/>
  <c r="BD29" i="27"/>
  <c r="BE29" i="27" s="1"/>
  <c r="BH28" i="27"/>
  <c r="BD28" i="27"/>
  <c r="BE28" i="27" s="1"/>
  <c r="BH27" i="27"/>
  <c r="BE27" i="27"/>
  <c r="BL27" i="27" s="1"/>
  <c r="BD27" i="27"/>
  <c r="BH26" i="27"/>
  <c r="BD26" i="27"/>
  <c r="BE26" i="27" s="1"/>
  <c r="BH25" i="27"/>
  <c r="BD25" i="27"/>
  <c r="BE25" i="27" s="1"/>
  <c r="BH24" i="27"/>
  <c r="BD24" i="27"/>
  <c r="BE24" i="27" s="1"/>
  <c r="BH23" i="27"/>
  <c r="BD23" i="27"/>
  <c r="BE23" i="27" s="1"/>
  <c r="BL23" i="27" s="1"/>
  <c r="BH22" i="27"/>
  <c r="BD22" i="27"/>
  <c r="BE22" i="27" s="1"/>
  <c r="AJ22" i="27"/>
  <c r="AK22" i="27" s="1"/>
  <c r="BQ22" i="27" s="1"/>
  <c r="P22" i="27"/>
  <c r="O22" i="27"/>
  <c r="AL22" i="27" s="1"/>
  <c r="J22" i="27"/>
  <c r="BH21" i="27"/>
  <c r="BE21" i="27"/>
  <c r="BL21" i="27" s="1"/>
  <c r="BD21" i="27"/>
  <c r="BH20" i="27"/>
  <c r="BD20" i="27"/>
  <c r="BE20" i="27" s="1"/>
  <c r="BH19" i="27"/>
  <c r="BD19" i="27"/>
  <c r="BE19" i="27" s="1"/>
  <c r="BH18" i="27"/>
  <c r="BD18" i="27"/>
  <c r="BE18" i="27" s="1"/>
  <c r="BH17" i="27"/>
  <c r="BE17" i="27"/>
  <c r="BL17" i="27" s="1"/>
  <c r="BD17" i="27"/>
  <c r="BH16" i="27"/>
  <c r="BD16" i="27"/>
  <c r="BE16" i="27" s="1"/>
  <c r="BH15" i="27"/>
  <c r="BD15" i="27"/>
  <c r="BE15" i="27" s="1"/>
  <c r="BH14" i="27"/>
  <c r="BD14" i="27"/>
  <c r="BE14" i="27" s="1"/>
  <c r="BH13" i="27"/>
  <c r="BD13" i="27"/>
  <c r="BE13" i="27" s="1"/>
  <c r="BH12" i="27"/>
  <c r="BD12" i="27"/>
  <c r="BE12" i="27" s="1"/>
  <c r="AJ12" i="27"/>
  <c r="AK12" i="27" s="1"/>
  <c r="BQ12" i="27" s="1"/>
  <c r="P12" i="27"/>
  <c r="O12" i="27"/>
  <c r="J12" i="27"/>
  <c r="BH21" i="26"/>
  <c r="BD21" i="26"/>
  <c r="BE21" i="26" s="1"/>
  <c r="BL21" i="26" s="1"/>
  <c r="BH20" i="26"/>
  <c r="BD20" i="26"/>
  <c r="BE20" i="26" s="1"/>
  <c r="BH19" i="26"/>
  <c r="BD19" i="26"/>
  <c r="BE19" i="26" s="1"/>
  <c r="BH18" i="26"/>
  <c r="BD18" i="26"/>
  <c r="BE18" i="26" s="1"/>
  <c r="BH17" i="26"/>
  <c r="BD17" i="26"/>
  <c r="BE17" i="26" s="1"/>
  <c r="BH16" i="26"/>
  <c r="BD16" i="26"/>
  <c r="BE16" i="26" s="1"/>
  <c r="BH15" i="26"/>
  <c r="BD15" i="26"/>
  <c r="BE15" i="26" s="1"/>
  <c r="BH14" i="26"/>
  <c r="BD14" i="26"/>
  <c r="BE14" i="26" s="1"/>
  <c r="BH13" i="26"/>
  <c r="BD13" i="26"/>
  <c r="BE13" i="26" s="1"/>
  <c r="BH12" i="26"/>
  <c r="BD12" i="26"/>
  <c r="BE12" i="26" s="1"/>
  <c r="AJ12" i="26"/>
  <c r="AK12" i="26" s="1"/>
  <c r="BQ12" i="26" s="1"/>
  <c r="P12" i="26"/>
  <c r="O12" i="26"/>
  <c r="J12" i="26"/>
  <c r="AL32" i="27" l="1"/>
  <c r="BJ40" i="27"/>
  <c r="BK40" i="27" s="1"/>
  <c r="BL40" i="27"/>
  <c r="BL45" i="27"/>
  <c r="BJ45" i="27"/>
  <c r="BK45" i="27" s="1"/>
  <c r="BL54" i="27"/>
  <c r="BJ54" i="27"/>
  <c r="BK54" i="27" s="1"/>
  <c r="BL58" i="27"/>
  <c r="BJ58" i="27"/>
  <c r="BK58" i="27" s="1"/>
  <c r="BL12" i="27"/>
  <c r="BJ12" i="27"/>
  <c r="BK12" i="27" s="1"/>
  <c r="BJ16" i="27"/>
  <c r="BK16" i="27" s="1"/>
  <c r="BL16" i="27"/>
  <c r="BJ28" i="27"/>
  <c r="BK28" i="27" s="1"/>
  <c r="BL28" i="27"/>
  <c r="BL42" i="27"/>
  <c r="BJ42" i="27"/>
  <c r="BK42" i="27" s="1"/>
  <c r="BL49" i="27"/>
  <c r="BJ49" i="27"/>
  <c r="BK49" i="27" s="1"/>
  <c r="AL52" i="27"/>
  <c r="BJ20" i="27"/>
  <c r="BK20" i="27" s="1"/>
  <c r="BL20" i="27"/>
  <c r="BL25" i="27"/>
  <c r="BJ25" i="27"/>
  <c r="BK25" i="27" s="1"/>
  <c r="BJ46" i="27"/>
  <c r="BK46" i="27" s="1"/>
  <c r="BL46" i="27"/>
  <c r="BL55" i="27"/>
  <c r="BJ55" i="27"/>
  <c r="BK55" i="27" s="1"/>
  <c r="BL59" i="27"/>
  <c r="BJ59" i="27"/>
  <c r="BK59" i="27" s="1"/>
  <c r="BL34" i="27"/>
  <c r="BJ34" i="27"/>
  <c r="BK34" i="27" s="1"/>
  <c r="BJ50" i="27"/>
  <c r="BK50" i="27" s="1"/>
  <c r="BL50" i="27"/>
  <c r="BJ24" i="27"/>
  <c r="BK24" i="27" s="1"/>
  <c r="BL24" i="27"/>
  <c r="BJ26" i="27"/>
  <c r="BK26" i="27" s="1"/>
  <c r="BL26" i="27"/>
  <c r="BL38" i="27"/>
  <c r="BJ38" i="27"/>
  <c r="BK38" i="27" s="1"/>
  <c r="BL52" i="27"/>
  <c r="BJ52" i="27"/>
  <c r="BK52" i="27" s="1"/>
  <c r="BJ56" i="27"/>
  <c r="BK56" i="27" s="1"/>
  <c r="BL56" i="27"/>
  <c r="BJ60" i="27"/>
  <c r="BK60" i="27" s="1"/>
  <c r="BL60" i="27"/>
  <c r="BL29" i="27"/>
  <c r="BJ29" i="27"/>
  <c r="BK29" i="27" s="1"/>
  <c r="BJ30" i="27"/>
  <c r="BK30" i="27" s="1"/>
  <c r="BL30" i="27"/>
  <c r="BL35" i="27"/>
  <c r="BJ35" i="27"/>
  <c r="BK35" i="27" s="1"/>
  <c r="BL22" i="27"/>
  <c r="BJ22" i="27"/>
  <c r="BK22" i="27" s="1"/>
  <c r="BJ14" i="27"/>
  <c r="BK14" i="27" s="1"/>
  <c r="BL14" i="27"/>
  <c r="BL39" i="27"/>
  <c r="BJ39" i="27"/>
  <c r="BK39" i="27" s="1"/>
  <c r="AL42" i="27"/>
  <c r="BL44" i="27"/>
  <c r="BJ44" i="27"/>
  <c r="BK44" i="27" s="1"/>
  <c r="BL53" i="27"/>
  <c r="BJ53" i="27"/>
  <c r="BK53" i="27" s="1"/>
  <c r="BL57" i="27"/>
  <c r="BJ57" i="27"/>
  <c r="BK57" i="27" s="1"/>
  <c r="BL61" i="27"/>
  <c r="BJ61" i="27"/>
  <c r="BK61" i="27" s="1"/>
  <c r="BL19" i="27"/>
  <c r="BJ19" i="27"/>
  <c r="BK19" i="27" s="1"/>
  <c r="BL13" i="27"/>
  <c r="BJ13" i="27"/>
  <c r="BK13" i="27" s="1"/>
  <c r="AL12" i="27"/>
  <c r="BJ18" i="27"/>
  <c r="BK18" i="27" s="1"/>
  <c r="BL18" i="27"/>
  <c r="BL32" i="27"/>
  <c r="BJ32" i="27"/>
  <c r="BK32" i="27" s="1"/>
  <c r="BL15" i="27"/>
  <c r="BJ15" i="27"/>
  <c r="BK15" i="27" s="1"/>
  <c r="BJ36" i="27"/>
  <c r="BK36" i="27" s="1"/>
  <c r="BL36" i="27"/>
  <c r="BL48" i="27"/>
  <c r="BJ48" i="27"/>
  <c r="BK48" i="27" s="1"/>
  <c r="BJ17" i="27"/>
  <c r="BK17" i="27" s="1"/>
  <c r="BJ21" i="27"/>
  <c r="BK21" i="27" s="1"/>
  <c r="BJ23" i="27"/>
  <c r="BK23" i="27" s="1"/>
  <c r="BJ27" i="27"/>
  <c r="BK27" i="27" s="1"/>
  <c r="BJ31" i="27"/>
  <c r="BK31" i="27" s="1"/>
  <c r="BJ33" i="27"/>
  <c r="BK33" i="27" s="1"/>
  <c r="BJ37" i="27"/>
  <c r="BK37" i="27" s="1"/>
  <c r="BJ41" i="27"/>
  <c r="BK41" i="27" s="1"/>
  <c r="BJ43" i="27"/>
  <c r="BK43" i="27" s="1"/>
  <c r="BJ47" i="27"/>
  <c r="BK47" i="27" s="1"/>
  <c r="BJ51" i="27"/>
  <c r="BK51" i="27" s="1"/>
  <c r="AL12" i="26"/>
  <c r="BL12" i="26"/>
  <c r="BJ12" i="26"/>
  <c r="BK12" i="26" s="1"/>
  <c r="BJ16" i="26"/>
  <c r="BK16" i="26" s="1"/>
  <c r="BL16" i="26"/>
  <c r="BJ20" i="26"/>
  <c r="BK20" i="26" s="1"/>
  <c r="BL20" i="26"/>
  <c r="BL15" i="26"/>
  <c r="BJ15" i="26"/>
  <c r="BK15" i="26" s="1"/>
  <c r="BL13" i="26"/>
  <c r="BJ13" i="26"/>
  <c r="BK13" i="26" s="1"/>
  <c r="BL17" i="26"/>
  <c r="BJ17" i="26"/>
  <c r="BK17" i="26" s="1"/>
  <c r="BL19" i="26"/>
  <c r="BJ19" i="26"/>
  <c r="BK19" i="26" s="1"/>
  <c r="BJ14" i="26"/>
  <c r="BK14" i="26" s="1"/>
  <c r="BL14" i="26"/>
  <c r="BJ18" i="26"/>
  <c r="BK18" i="26" s="1"/>
  <c r="BL18" i="26"/>
  <c r="BJ21" i="26"/>
  <c r="BK21" i="26" s="1"/>
  <c r="BM42" i="27" l="1"/>
  <c r="BM22" i="27"/>
  <c r="BM32" i="27"/>
  <c r="BM12" i="27"/>
  <c r="BM52" i="27"/>
  <c r="BM12" i="26"/>
  <c r="BN12" i="27" l="1"/>
  <c r="BO12" i="27" s="1"/>
  <c r="BP12" i="27" s="1"/>
  <c r="BR12" i="27" s="1"/>
  <c r="BN32" i="27"/>
  <c r="BO32" i="27" s="1"/>
  <c r="BP32" i="27" s="1"/>
  <c r="BR32" i="27" s="1"/>
  <c r="BN22" i="27"/>
  <c r="BO22" i="27" s="1"/>
  <c r="BP22" i="27" s="1"/>
  <c r="BR22" i="27" s="1"/>
  <c r="BN52" i="27"/>
  <c r="BO52" i="27" s="1"/>
  <c r="BP52" i="27" s="1"/>
  <c r="BR52" i="27" s="1"/>
  <c r="BN42" i="27"/>
  <c r="BO42" i="27" s="1"/>
  <c r="BP42" i="27" s="1"/>
  <c r="BR42" i="27" s="1"/>
  <c r="BO12" i="26"/>
  <c r="BP12" i="26" s="1"/>
  <c r="BR12" i="26" s="1"/>
  <c r="BN12" i="26"/>
  <c r="BH21" i="25" l="1"/>
  <c r="BE21" i="25"/>
  <c r="BJ21" i="25" s="1"/>
  <c r="BK21" i="25" s="1"/>
  <c r="BD21" i="25"/>
  <c r="BH20" i="25"/>
  <c r="BD20" i="25"/>
  <c r="BE20" i="25" s="1"/>
  <c r="BH19" i="25"/>
  <c r="BD19" i="25"/>
  <c r="BE19" i="25" s="1"/>
  <c r="BH18" i="25"/>
  <c r="BD18" i="25"/>
  <c r="BE18" i="25" s="1"/>
  <c r="BH17" i="25"/>
  <c r="BD17" i="25"/>
  <c r="BE17" i="25" s="1"/>
  <c r="BJ17" i="25" s="1"/>
  <c r="BK17" i="25" s="1"/>
  <c r="BH16" i="25"/>
  <c r="BD16" i="25"/>
  <c r="BE16" i="25" s="1"/>
  <c r="BH15" i="25"/>
  <c r="BD15" i="25"/>
  <c r="BE15" i="25" s="1"/>
  <c r="BH14" i="25"/>
  <c r="BD14" i="25"/>
  <c r="BE14" i="25" s="1"/>
  <c r="BH13" i="25"/>
  <c r="BD13" i="25"/>
  <c r="BE13" i="25" s="1"/>
  <c r="BJ13" i="25" s="1"/>
  <c r="BK13" i="25" s="1"/>
  <c r="BH12" i="25"/>
  <c r="BD12" i="25"/>
  <c r="BE12" i="25" s="1"/>
  <c r="AJ12" i="25"/>
  <c r="AK12" i="25" s="1"/>
  <c r="P12" i="25"/>
  <c r="O12" i="25"/>
  <c r="J12" i="25"/>
  <c r="BL16" i="25" l="1"/>
  <c r="BJ16" i="25"/>
  <c r="BK16" i="25" s="1"/>
  <c r="BL20" i="25"/>
  <c r="BJ20" i="25"/>
  <c r="BK20" i="25" s="1"/>
  <c r="BL18" i="25"/>
  <c r="BJ18" i="25"/>
  <c r="BK18" i="25" s="1"/>
  <c r="BL14" i="25"/>
  <c r="BJ14" i="25"/>
  <c r="BK14" i="25" s="1"/>
  <c r="AL12" i="25"/>
  <c r="BQ12" i="25"/>
  <c r="BL15" i="25"/>
  <c r="BJ15" i="25"/>
  <c r="BK15" i="25" s="1"/>
  <c r="BJ12" i="25"/>
  <c r="BK12" i="25" s="1"/>
  <c r="BL12" i="25"/>
  <c r="BL19" i="25"/>
  <c r="BJ19" i="25"/>
  <c r="BK19" i="25" s="1"/>
  <c r="BL17" i="25"/>
  <c r="BL21" i="25"/>
  <c r="BL13" i="25"/>
  <c r="BM12" i="25" l="1"/>
  <c r="BN12" i="25" l="1"/>
  <c r="BO12" i="25" s="1"/>
  <c r="BP12" i="25" s="1"/>
  <c r="BR12" i="25" s="1"/>
  <c r="BH21" i="24" l="1"/>
  <c r="BD21" i="24"/>
  <c r="BE21" i="24" s="1"/>
  <c r="BH20" i="24"/>
  <c r="BD20" i="24"/>
  <c r="BE20" i="24" s="1"/>
  <c r="BH19" i="24"/>
  <c r="BD19" i="24"/>
  <c r="BE19" i="24" s="1"/>
  <c r="BH18" i="24"/>
  <c r="BD18" i="24"/>
  <c r="BE18" i="24" s="1"/>
  <c r="BH17" i="24"/>
  <c r="BD17" i="24"/>
  <c r="BE17" i="24" s="1"/>
  <c r="BH16" i="24"/>
  <c r="BD16" i="24"/>
  <c r="BE16" i="24" s="1"/>
  <c r="BH15" i="24"/>
  <c r="BD15" i="24"/>
  <c r="BE15" i="24" s="1"/>
  <c r="BH14" i="24"/>
  <c r="BD14" i="24"/>
  <c r="BE14" i="24" s="1"/>
  <c r="BH13" i="24"/>
  <c r="BD13" i="24"/>
  <c r="BE13" i="24" s="1"/>
  <c r="BH12" i="24"/>
  <c r="BD12" i="24"/>
  <c r="BE12" i="24" s="1"/>
  <c r="AJ12" i="24"/>
  <c r="AK12" i="24" s="1"/>
  <c r="BQ12" i="24" s="1"/>
  <c r="P12" i="24"/>
  <c r="O12" i="24"/>
  <c r="J12" i="24"/>
  <c r="BH21" i="23"/>
  <c r="BD21" i="23"/>
  <c r="BE21" i="23" s="1"/>
  <c r="BL21" i="23" s="1"/>
  <c r="BH20" i="23"/>
  <c r="BD20" i="23"/>
  <c r="BE20" i="23" s="1"/>
  <c r="BH19" i="23"/>
  <c r="BD19" i="23"/>
  <c r="BE19" i="23" s="1"/>
  <c r="BH18" i="23"/>
  <c r="BD18" i="23"/>
  <c r="BE18" i="23" s="1"/>
  <c r="BH17" i="23"/>
  <c r="BD17" i="23"/>
  <c r="BE17" i="23" s="1"/>
  <c r="BL17" i="23" s="1"/>
  <c r="BH16" i="23"/>
  <c r="BD16" i="23"/>
  <c r="BE16" i="23" s="1"/>
  <c r="BH15" i="23"/>
  <c r="BD15" i="23"/>
  <c r="BE15" i="23" s="1"/>
  <c r="BH14" i="23"/>
  <c r="BD14" i="23"/>
  <c r="BE14" i="23" s="1"/>
  <c r="BH13" i="23"/>
  <c r="BD13" i="23"/>
  <c r="BE13" i="23" s="1"/>
  <c r="BL13" i="23" s="1"/>
  <c r="BH12" i="23"/>
  <c r="BD12" i="23"/>
  <c r="BE12" i="23" s="1"/>
  <c r="AJ12" i="23"/>
  <c r="AK12" i="23" s="1"/>
  <c r="P12" i="23"/>
  <c r="O12" i="23"/>
  <c r="J12" i="23"/>
  <c r="AL12" i="24" l="1"/>
  <c r="BJ16" i="24"/>
  <c r="BK16" i="24" s="1"/>
  <c r="BL16" i="24"/>
  <c r="BL15" i="24"/>
  <c r="BJ15" i="24"/>
  <c r="BK15" i="24" s="1"/>
  <c r="BL19" i="24"/>
  <c r="BJ19" i="24"/>
  <c r="BK19" i="24" s="1"/>
  <c r="BL12" i="24"/>
  <c r="BJ12" i="24"/>
  <c r="BK12" i="24" s="1"/>
  <c r="BJ20" i="24"/>
  <c r="BK20" i="24" s="1"/>
  <c r="BL20" i="24"/>
  <c r="BL13" i="24"/>
  <c r="BJ13" i="24"/>
  <c r="BK13" i="24" s="1"/>
  <c r="BL17" i="24"/>
  <c r="BJ17" i="24"/>
  <c r="BK17" i="24" s="1"/>
  <c r="BL21" i="24"/>
  <c r="BJ21" i="24"/>
  <c r="BK21" i="24" s="1"/>
  <c r="BJ14" i="24"/>
  <c r="BK14" i="24" s="1"/>
  <c r="BL14" i="24"/>
  <c r="BJ18" i="24"/>
  <c r="BK18" i="24" s="1"/>
  <c r="BL18" i="24"/>
  <c r="BJ15" i="23"/>
  <c r="BK15" i="23" s="1"/>
  <c r="BL15" i="23"/>
  <c r="BJ19" i="23"/>
  <c r="BK19" i="23" s="1"/>
  <c r="BL19" i="23"/>
  <c r="BJ12" i="23"/>
  <c r="BK12" i="23" s="1"/>
  <c r="BL12" i="23"/>
  <c r="BJ14" i="23"/>
  <c r="BK14" i="23" s="1"/>
  <c r="BL14" i="23"/>
  <c r="BJ18" i="23"/>
  <c r="BK18" i="23" s="1"/>
  <c r="BL18" i="23"/>
  <c r="BL20" i="23"/>
  <c r="BJ20" i="23"/>
  <c r="BK20" i="23" s="1"/>
  <c r="BL16" i="23"/>
  <c r="BJ16" i="23"/>
  <c r="BK16" i="23" s="1"/>
  <c r="BQ12" i="23"/>
  <c r="AL12" i="23"/>
  <c r="BJ13" i="23"/>
  <c r="BK13" i="23" s="1"/>
  <c r="BJ17" i="23"/>
  <c r="BK17" i="23" s="1"/>
  <c r="BJ21" i="23"/>
  <c r="BK21" i="23" s="1"/>
  <c r="J12" i="22"/>
  <c r="BH61" i="22"/>
  <c r="BD61" i="22"/>
  <c r="BE61" i="22" s="1"/>
  <c r="BL61" i="22" s="1"/>
  <c r="BH60" i="22"/>
  <c r="BD60" i="22"/>
  <c r="BE60" i="22" s="1"/>
  <c r="BH59" i="22"/>
  <c r="BD59" i="22"/>
  <c r="BE59" i="22" s="1"/>
  <c r="BH58" i="22"/>
  <c r="BD58" i="22"/>
  <c r="BE58" i="22" s="1"/>
  <c r="BH57" i="22"/>
  <c r="BD57" i="22"/>
  <c r="BE57" i="22" s="1"/>
  <c r="BH56" i="22"/>
  <c r="BD56" i="22"/>
  <c r="BE56" i="22" s="1"/>
  <c r="BH55" i="22"/>
  <c r="BD55" i="22"/>
  <c r="BE55" i="22" s="1"/>
  <c r="BH54" i="22"/>
  <c r="BD54" i="22"/>
  <c r="BE54" i="22" s="1"/>
  <c r="BH53" i="22"/>
  <c r="BD53" i="22"/>
  <c r="BE53" i="22" s="1"/>
  <c r="BH52" i="22"/>
  <c r="BD52" i="22"/>
  <c r="BE52" i="22" s="1"/>
  <c r="AJ52" i="22"/>
  <c r="AK52" i="22" s="1"/>
  <c r="BQ52" i="22" s="1"/>
  <c r="P52" i="22"/>
  <c r="O52" i="22"/>
  <c r="J52" i="22"/>
  <c r="BH51" i="22"/>
  <c r="BE51" i="22"/>
  <c r="BL51" i="22" s="1"/>
  <c r="BD51" i="22"/>
  <c r="BH50" i="22"/>
  <c r="BD50" i="22"/>
  <c r="BE50" i="22" s="1"/>
  <c r="BH49" i="22"/>
  <c r="BD49" i="22"/>
  <c r="BE49" i="22" s="1"/>
  <c r="BH48" i="22"/>
  <c r="BD48" i="22"/>
  <c r="BE48" i="22" s="1"/>
  <c r="BH47" i="22"/>
  <c r="BD47" i="22"/>
  <c r="BE47" i="22" s="1"/>
  <c r="BL47" i="22" s="1"/>
  <c r="BH46" i="22"/>
  <c r="BD46" i="22"/>
  <c r="BE46" i="22" s="1"/>
  <c r="BH45" i="22"/>
  <c r="BD45" i="22"/>
  <c r="BE45" i="22" s="1"/>
  <c r="BH44" i="22"/>
  <c r="BD44" i="22"/>
  <c r="BE44" i="22" s="1"/>
  <c r="BH43" i="22"/>
  <c r="BD43" i="22"/>
  <c r="BE43" i="22" s="1"/>
  <c r="BL43" i="22" s="1"/>
  <c r="BH42" i="22"/>
  <c r="BD42" i="22"/>
  <c r="BE42" i="22" s="1"/>
  <c r="AJ42" i="22"/>
  <c r="AK42" i="22" s="1"/>
  <c r="BQ42" i="22" s="1"/>
  <c r="P42" i="22"/>
  <c r="O42" i="22"/>
  <c r="AL42" i="22" s="1"/>
  <c r="J42" i="22"/>
  <c r="BH41" i="22"/>
  <c r="BD41" i="22"/>
  <c r="BE41" i="22" s="1"/>
  <c r="BL41" i="22" s="1"/>
  <c r="BH40" i="22"/>
  <c r="BD40" i="22"/>
  <c r="BE40" i="22" s="1"/>
  <c r="BH39" i="22"/>
  <c r="BD39" i="22"/>
  <c r="BE39" i="22" s="1"/>
  <c r="BH38" i="22"/>
  <c r="BD38" i="22"/>
  <c r="BE38" i="22" s="1"/>
  <c r="BH37" i="22"/>
  <c r="BE37" i="22"/>
  <c r="BL37" i="22" s="1"/>
  <c r="BD37" i="22"/>
  <c r="BH36" i="22"/>
  <c r="BD36" i="22"/>
  <c r="BE36" i="22" s="1"/>
  <c r="BH35" i="22"/>
  <c r="BD35" i="22"/>
  <c r="BE35" i="22" s="1"/>
  <c r="BH34" i="22"/>
  <c r="BD34" i="22"/>
  <c r="BE34" i="22" s="1"/>
  <c r="BH33" i="22"/>
  <c r="BD33" i="22"/>
  <c r="BE33" i="22" s="1"/>
  <c r="BL33" i="22" s="1"/>
  <c r="BH32" i="22"/>
  <c r="BD32" i="22"/>
  <c r="BE32" i="22" s="1"/>
  <c r="AJ32" i="22"/>
  <c r="AK32" i="22" s="1"/>
  <c r="BQ32" i="22" s="1"/>
  <c r="P32" i="22"/>
  <c r="O32" i="22"/>
  <c r="AL32" i="22" s="1"/>
  <c r="J32" i="22"/>
  <c r="BH31" i="22"/>
  <c r="BD31" i="22"/>
  <c r="BE31" i="22" s="1"/>
  <c r="BL31" i="22" s="1"/>
  <c r="BH30" i="22"/>
  <c r="BD30" i="22"/>
  <c r="BE30" i="22" s="1"/>
  <c r="BH29" i="22"/>
  <c r="BD29" i="22"/>
  <c r="BE29" i="22" s="1"/>
  <c r="BH28" i="22"/>
  <c r="BD28" i="22"/>
  <c r="BE28" i="22" s="1"/>
  <c r="BH27" i="22"/>
  <c r="BD27" i="22"/>
  <c r="BE27" i="22" s="1"/>
  <c r="BH26" i="22"/>
  <c r="BD26" i="22"/>
  <c r="BE26" i="22" s="1"/>
  <c r="BH25" i="22"/>
  <c r="BD25" i="22"/>
  <c r="BE25" i="22" s="1"/>
  <c r="BH24" i="22"/>
  <c r="BD24" i="22"/>
  <c r="BE24" i="22" s="1"/>
  <c r="BH23" i="22"/>
  <c r="BD23" i="22"/>
  <c r="BE23" i="22" s="1"/>
  <c r="BH22" i="22"/>
  <c r="BD22" i="22"/>
  <c r="BE22" i="22" s="1"/>
  <c r="AJ22" i="22"/>
  <c r="AK22" i="22" s="1"/>
  <c r="BQ22" i="22" s="1"/>
  <c r="P22" i="22"/>
  <c r="O22" i="22"/>
  <c r="J22" i="22"/>
  <c r="BH21" i="22"/>
  <c r="BD21" i="22"/>
  <c r="BE21" i="22" s="1"/>
  <c r="BH20" i="22"/>
  <c r="BD20" i="22"/>
  <c r="BE20" i="22" s="1"/>
  <c r="BH19" i="22"/>
  <c r="BD19" i="22"/>
  <c r="BE19" i="22" s="1"/>
  <c r="BH18" i="22"/>
  <c r="BD18" i="22"/>
  <c r="BE18" i="22" s="1"/>
  <c r="BH17" i="22"/>
  <c r="BD17" i="22"/>
  <c r="BE17" i="22" s="1"/>
  <c r="BH16" i="22"/>
  <c r="BD16" i="22"/>
  <c r="BE16" i="22" s="1"/>
  <c r="BH15" i="22"/>
  <c r="BD15" i="22"/>
  <c r="BE15" i="22" s="1"/>
  <c r="BH14" i="22"/>
  <c r="BD14" i="22"/>
  <c r="BE14" i="22" s="1"/>
  <c r="BH13" i="22"/>
  <c r="BD13" i="22"/>
  <c r="BE13" i="22" s="1"/>
  <c r="BH12" i="22"/>
  <c r="BD12" i="22"/>
  <c r="BE12" i="22" s="1"/>
  <c r="AJ12" i="22"/>
  <c r="AK12" i="22" s="1"/>
  <c r="BQ12" i="22" s="1"/>
  <c r="P12" i="22"/>
  <c r="O12" i="22"/>
  <c r="AL52" i="22" l="1"/>
  <c r="BM12" i="24"/>
  <c r="BN12" i="24" s="1"/>
  <c r="BO12" i="24" s="1"/>
  <c r="BP12" i="24" s="1"/>
  <c r="BR12" i="24" s="1"/>
  <c r="BM12" i="23"/>
  <c r="BN12" i="23" s="1"/>
  <c r="BO12" i="23" s="1"/>
  <c r="BP12" i="23" s="1"/>
  <c r="BR12" i="23" s="1"/>
  <c r="AL12" i="22"/>
  <c r="AL22" i="22"/>
  <c r="BJ46" i="22"/>
  <c r="BK46" i="22" s="1"/>
  <c r="BL46" i="22"/>
  <c r="BL55" i="22"/>
  <c r="BJ55" i="22"/>
  <c r="BK55" i="22" s="1"/>
  <c r="BL59" i="22"/>
  <c r="BJ59" i="22"/>
  <c r="BK59" i="22" s="1"/>
  <c r="BL42" i="22"/>
  <c r="BJ42" i="22"/>
  <c r="BK42" i="22" s="1"/>
  <c r="BL34" i="22"/>
  <c r="BJ34" i="22"/>
  <c r="BK34" i="22" s="1"/>
  <c r="BJ50" i="22"/>
  <c r="BK50" i="22" s="1"/>
  <c r="BL50" i="22"/>
  <c r="BJ28" i="22"/>
  <c r="BK28" i="22" s="1"/>
  <c r="BL28" i="22"/>
  <c r="BL19" i="22"/>
  <c r="BJ19" i="22"/>
  <c r="BK19" i="22" s="1"/>
  <c r="BJ38" i="22"/>
  <c r="BK38" i="22" s="1"/>
  <c r="BL38" i="22"/>
  <c r="BL52" i="22"/>
  <c r="BJ52" i="22"/>
  <c r="BK52" i="22" s="1"/>
  <c r="BJ56" i="22"/>
  <c r="BK56" i="22" s="1"/>
  <c r="BL56" i="22"/>
  <c r="BJ60" i="22"/>
  <c r="BK60" i="22" s="1"/>
  <c r="BL60" i="22"/>
  <c r="BL29" i="22"/>
  <c r="BJ29" i="22"/>
  <c r="BK29" i="22" s="1"/>
  <c r="BL12" i="22"/>
  <c r="BJ12" i="22"/>
  <c r="BK12" i="22" s="1"/>
  <c r="BJ16" i="22"/>
  <c r="BK16" i="22" s="1"/>
  <c r="BL16" i="22"/>
  <c r="BJ20" i="22"/>
  <c r="BK20" i="22" s="1"/>
  <c r="BL20" i="22"/>
  <c r="BL22" i="22"/>
  <c r="BJ22" i="22"/>
  <c r="BK22" i="22" s="1"/>
  <c r="BJ26" i="22"/>
  <c r="BK26" i="22" s="1"/>
  <c r="BL26" i="22"/>
  <c r="BJ30" i="22"/>
  <c r="BK30" i="22" s="1"/>
  <c r="BL30" i="22"/>
  <c r="BL35" i="22"/>
  <c r="BJ35" i="22"/>
  <c r="BK35" i="22" s="1"/>
  <c r="BL18" i="22"/>
  <c r="BJ18" i="22"/>
  <c r="BK18" i="22" s="1"/>
  <c r="BL25" i="22"/>
  <c r="BJ25" i="22"/>
  <c r="BK25" i="22" s="1"/>
  <c r="BL44" i="22"/>
  <c r="BJ44" i="22"/>
  <c r="BK44" i="22" s="1"/>
  <c r="BL53" i="22"/>
  <c r="BJ53" i="22"/>
  <c r="BK53" i="22" s="1"/>
  <c r="BL57" i="22"/>
  <c r="BJ57" i="22"/>
  <c r="BK57" i="22" s="1"/>
  <c r="BL14" i="22"/>
  <c r="BJ14" i="22"/>
  <c r="BK14" i="22" s="1"/>
  <c r="BL49" i="22"/>
  <c r="BJ49" i="22"/>
  <c r="BK49" i="22" s="1"/>
  <c r="BL32" i="22"/>
  <c r="BJ32" i="22"/>
  <c r="BK32" i="22" s="1"/>
  <c r="BL13" i="22"/>
  <c r="BJ13" i="22"/>
  <c r="BK13" i="22" s="1"/>
  <c r="BL17" i="22"/>
  <c r="BJ17" i="22"/>
  <c r="BK17" i="22" s="1"/>
  <c r="BL21" i="22"/>
  <c r="BJ21" i="22"/>
  <c r="BK21" i="22" s="1"/>
  <c r="BL23" i="22"/>
  <c r="BJ23" i="22"/>
  <c r="BK23" i="22" s="1"/>
  <c r="BL27" i="22"/>
  <c r="BJ27" i="22"/>
  <c r="BK27" i="22" s="1"/>
  <c r="BJ36" i="22"/>
  <c r="BK36" i="22" s="1"/>
  <c r="BL36" i="22"/>
  <c r="BL48" i="22"/>
  <c r="BJ48" i="22"/>
  <c r="BK48" i="22" s="1"/>
  <c r="BJ24" i="22"/>
  <c r="BK24" i="22" s="1"/>
  <c r="BL24" i="22"/>
  <c r="BL15" i="22"/>
  <c r="BJ15" i="22"/>
  <c r="BK15" i="22" s="1"/>
  <c r="BL39" i="22"/>
  <c r="BJ39" i="22"/>
  <c r="BK39" i="22" s="1"/>
  <c r="BJ40" i="22"/>
  <c r="BK40" i="22" s="1"/>
  <c r="BL40" i="22"/>
  <c r="BL45" i="22"/>
  <c r="BJ45" i="22"/>
  <c r="BK45" i="22" s="1"/>
  <c r="BL54" i="22"/>
  <c r="BJ54" i="22"/>
  <c r="BK54" i="22" s="1"/>
  <c r="BL58" i="22"/>
  <c r="BJ58" i="22"/>
  <c r="BK58" i="22" s="1"/>
  <c r="BJ31" i="22"/>
  <c r="BK31" i="22" s="1"/>
  <c r="BJ33" i="22"/>
  <c r="BK33" i="22" s="1"/>
  <c r="BJ37" i="22"/>
  <c r="BK37" i="22" s="1"/>
  <c r="BJ41" i="22"/>
  <c r="BK41" i="22" s="1"/>
  <c r="BJ43" i="22"/>
  <c r="BK43" i="22" s="1"/>
  <c r="BJ47" i="22"/>
  <c r="BK47" i="22" s="1"/>
  <c r="BJ51" i="22"/>
  <c r="BK51" i="22" s="1"/>
  <c r="BJ61" i="22"/>
  <c r="BK61" i="22" s="1"/>
  <c r="BM12" i="22" l="1"/>
  <c r="BM52" i="22"/>
  <c r="BM22" i="22"/>
  <c r="BM32" i="22"/>
  <c r="BM42" i="22"/>
  <c r="BN32" i="22" l="1"/>
  <c r="BO32" i="22" s="1"/>
  <c r="BP32" i="22" s="1"/>
  <c r="BR32" i="22" s="1"/>
  <c r="BN22" i="22"/>
  <c r="BO22" i="22" s="1"/>
  <c r="BP22" i="22" s="1"/>
  <c r="BR22" i="22" s="1"/>
  <c r="BN52" i="22"/>
  <c r="BO52" i="22" s="1"/>
  <c r="BP52" i="22" s="1"/>
  <c r="BR52" i="22" s="1"/>
  <c r="BN42" i="22"/>
  <c r="BO42" i="22" s="1"/>
  <c r="BP42" i="22" s="1"/>
  <c r="BR42" i="22" s="1"/>
  <c r="BN12" i="22"/>
  <c r="BO12" i="22" s="1"/>
  <c r="BP12" i="22" s="1"/>
  <c r="BR12" i="22" s="1"/>
  <c r="BH61" i="21" l="1"/>
  <c r="BD61" i="21"/>
  <c r="BE61" i="21" s="1"/>
  <c r="BL61" i="21" s="1"/>
  <c r="BH60" i="21"/>
  <c r="BD60" i="21"/>
  <c r="BE60" i="21" s="1"/>
  <c r="BH59" i="21"/>
  <c r="BD59" i="21"/>
  <c r="BE59" i="21" s="1"/>
  <c r="BH58" i="21"/>
  <c r="BD58" i="21"/>
  <c r="BE58" i="21" s="1"/>
  <c r="BH57" i="21"/>
  <c r="BE57" i="21"/>
  <c r="BL57" i="21" s="1"/>
  <c r="BD57" i="21"/>
  <c r="BL56" i="21"/>
  <c r="BH56" i="21"/>
  <c r="BE56" i="21"/>
  <c r="BJ56" i="21" s="1"/>
  <c r="BK56" i="21" s="1"/>
  <c r="BD56" i="21"/>
  <c r="BH55" i="21"/>
  <c r="BD55" i="21"/>
  <c r="BE55" i="21" s="1"/>
  <c r="BH54" i="21"/>
  <c r="BD54" i="21"/>
  <c r="BE54" i="21" s="1"/>
  <c r="BH53" i="21"/>
  <c r="BE53" i="21"/>
  <c r="BL53" i="21" s="1"/>
  <c r="BD53" i="21"/>
  <c r="BH52" i="21"/>
  <c r="BD52" i="21"/>
  <c r="BE52" i="21" s="1"/>
  <c r="AJ52" i="21"/>
  <c r="AK52" i="21" s="1"/>
  <c r="BQ52" i="21" s="1"/>
  <c r="P52" i="21"/>
  <c r="O52" i="21"/>
  <c r="J52" i="21"/>
  <c r="BH51" i="21"/>
  <c r="BE51" i="21"/>
  <c r="BL51" i="21" s="1"/>
  <c r="BD51" i="21"/>
  <c r="BH50" i="21"/>
  <c r="BE50" i="21"/>
  <c r="BJ50" i="21" s="1"/>
  <c r="BK50" i="21" s="1"/>
  <c r="BD50" i="21"/>
  <c r="BH49" i="21"/>
  <c r="BD49" i="21"/>
  <c r="BE49" i="21" s="1"/>
  <c r="BH48" i="21"/>
  <c r="BD48" i="21"/>
  <c r="BE48" i="21" s="1"/>
  <c r="BH47" i="21"/>
  <c r="BD47" i="21"/>
  <c r="BE47" i="21" s="1"/>
  <c r="BL47" i="21" s="1"/>
  <c r="BH46" i="21"/>
  <c r="BE46" i="21"/>
  <c r="BJ46" i="21" s="1"/>
  <c r="BK46" i="21" s="1"/>
  <c r="BD46" i="21"/>
  <c r="BH45" i="21"/>
  <c r="BD45" i="21"/>
  <c r="BE45" i="21" s="1"/>
  <c r="BH44" i="21"/>
  <c r="BD44" i="21"/>
  <c r="BE44" i="21" s="1"/>
  <c r="BH43" i="21"/>
  <c r="BD43" i="21"/>
  <c r="BE43" i="21" s="1"/>
  <c r="BL43" i="21" s="1"/>
  <c r="BH42" i="21"/>
  <c r="BD42" i="21"/>
  <c r="BE42" i="21" s="1"/>
  <c r="AJ42" i="21"/>
  <c r="AK42" i="21" s="1"/>
  <c r="BQ42" i="21" s="1"/>
  <c r="P42" i="21"/>
  <c r="O42" i="21"/>
  <c r="AL42" i="21" s="1"/>
  <c r="J42" i="21"/>
  <c r="BH41" i="21"/>
  <c r="BE41" i="21"/>
  <c r="BL41" i="21" s="1"/>
  <c r="BD41" i="21"/>
  <c r="BH40" i="21"/>
  <c r="BD40" i="21"/>
  <c r="BE40" i="21" s="1"/>
  <c r="BH39" i="21"/>
  <c r="BD39" i="21"/>
  <c r="BE39" i="21" s="1"/>
  <c r="BH38" i="21"/>
  <c r="BD38" i="21"/>
  <c r="BE38" i="21" s="1"/>
  <c r="BH37" i="21"/>
  <c r="BD37" i="21"/>
  <c r="BE37" i="21" s="1"/>
  <c r="BL37" i="21" s="1"/>
  <c r="BH36" i="21"/>
  <c r="BD36" i="21"/>
  <c r="BE36" i="21" s="1"/>
  <c r="BH35" i="21"/>
  <c r="BD35" i="21"/>
  <c r="BE35" i="21" s="1"/>
  <c r="BH34" i="21"/>
  <c r="BD34" i="21"/>
  <c r="BE34" i="21" s="1"/>
  <c r="BH33" i="21"/>
  <c r="BD33" i="21"/>
  <c r="BE33" i="21" s="1"/>
  <c r="BL33" i="21" s="1"/>
  <c r="BH32" i="21"/>
  <c r="BD32" i="21"/>
  <c r="BE32" i="21" s="1"/>
  <c r="AJ32" i="21"/>
  <c r="AK32" i="21" s="1"/>
  <c r="BQ32" i="21" s="1"/>
  <c r="P32" i="21"/>
  <c r="O32" i="21"/>
  <c r="J32" i="21"/>
  <c r="BH31" i="21"/>
  <c r="BD31" i="21"/>
  <c r="BE31" i="21" s="1"/>
  <c r="BL31" i="21" s="1"/>
  <c r="BH30" i="21"/>
  <c r="BD30" i="21"/>
  <c r="BE30" i="21" s="1"/>
  <c r="BH29" i="21"/>
  <c r="BD29" i="21"/>
  <c r="BE29" i="21" s="1"/>
  <c r="BH28" i="21"/>
  <c r="BD28" i="21"/>
  <c r="BE28" i="21" s="1"/>
  <c r="BH27" i="21"/>
  <c r="BD27" i="21"/>
  <c r="BE27" i="21" s="1"/>
  <c r="BL27" i="21" s="1"/>
  <c r="BH26" i="21"/>
  <c r="BD26" i="21"/>
  <c r="BE26" i="21" s="1"/>
  <c r="BH25" i="21"/>
  <c r="BD25" i="21"/>
  <c r="BE25" i="21" s="1"/>
  <c r="BH24" i="21"/>
  <c r="BD24" i="21"/>
  <c r="BE24" i="21" s="1"/>
  <c r="BH23" i="21"/>
  <c r="BE23" i="21"/>
  <c r="BL23" i="21" s="1"/>
  <c r="BD23" i="21"/>
  <c r="BH22" i="21"/>
  <c r="BD22" i="21"/>
  <c r="BE22" i="21" s="1"/>
  <c r="AJ22" i="21"/>
  <c r="AK22" i="21" s="1"/>
  <c r="BQ22" i="21" s="1"/>
  <c r="P22" i="21"/>
  <c r="O22" i="21"/>
  <c r="J22" i="21"/>
  <c r="BH21" i="21"/>
  <c r="BE21" i="21"/>
  <c r="BL21" i="21" s="1"/>
  <c r="BD21" i="21"/>
  <c r="BL20" i="21"/>
  <c r="BH20" i="21"/>
  <c r="BE20" i="21"/>
  <c r="BJ20" i="21" s="1"/>
  <c r="BK20" i="21" s="1"/>
  <c r="BD20" i="21"/>
  <c r="BH19" i="21"/>
  <c r="BD19" i="21"/>
  <c r="BE19" i="21" s="1"/>
  <c r="BH18" i="21"/>
  <c r="BD18" i="21"/>
  <c r="BE18" i="21" s="1"/>
  <c r="BH17" i="21"/>
  <c r="BE17" i="21"/>
  <c r="BL17" i="21" s="1"/>
  <c r="BD17" i="21"/>
  <c r="BH16" i="21"/>
  <c r="BD16" i="21"/>
  <c r="BE16" i="21" s="1"/>
  <c r="BH15" i="21"/>
  <c r="BD15" i="21"/>
  <c r="BE15" i="21" s="1"/>
  <c r="BH14" i="21"/>
  <c r="BD14" i="21"/>
  <c r="BE14" i="21" s="1"/>
  <c r="BH13" i="21"/>
  <c r="BE13" i="21"/>
  <c r="BL13" i="21" s="1"/>
  <c r="BD13" i="21"/>
  <c r="BH12" i="21"/>
  <c r="BD12" i="21"/>
  <c r="BE12" i="21" s="1"/>
  <c r="AJ12" i="21"/>
  <c r="AK12" i="21" s="1"/>
  <c r="BQ12" i="21" s="1"/>
  <c r="P12" i="21"/>
  <c r="O12" i="21"/>
  <c r="J12" i="21"/>
  <c r="BJ26" i="21" l="1"/>
  <c r="BK26" i="21" s="1"/>
  <c r="BL26" i="21"/>
  <c r="BJ30" i="21"/>
  <c r="BK30" i="21" s="1"/>
  <c r="BL30" i="21"/>
  <c r="BJ36" i="21"/>
  <c r="BK36" i="21" s="1"/>
  <c r="BL36" i="21"/>
  <c r="BJ40" i="21"/>
  <c r="BK40" i="21" s="1"/>
  <c r="BL40" i="21"/>
  <c r="BJ60" i="21"/>
  <c r="BK60" i="21" s="1"/>
  <c r="BL60" i="21"/>
  <c r="BL46" i="21"/>
  <c r="AL52" i="21"/>
  <c r="BL50" i="21"/>
  <c r="AL12" i="21"/>
  <c r="BL32" i="21"/>
  <c r="BJ32" i="21"/>
  <c r="BK32" i="21" s="1"/>
  <c r="BL38" i="21"/>
  <c r="BJ38" i="21"/>
  <c r="BK38" i="21" s="1"/>
  <c r="BL14" i="21"/>
  <c r="BJ14" i="21"/>
  <c r="BK14" i="21" s="1"/>
  <c r="BL49" i="21"/>
  <c r="BJ49" i="21"/>
  <c r="BK49" i="21" s="1"/>
  <c r="BL18" i="21"/>
  <c r="BJ18" i="21"/>
  <c r="BK18" i="21" s="1"/>
  <c r="BL19" i="21"/>
  <c r="BJ19" i="21"/>
  <c r="BK19" i="21" s="1"/>
  <c r="BL55" i="21"/>
  <c r="BJ55" i="21"/>
  <c r="BK55" i="21" s="1"/>
  <c r="BL25" i="21"/>
  <c r="BJ25" i="21"/>
  <c r="BK25" i="21" s="1"/>
  <c r="BL22" i="21"/>
  <c r="BJ22" i="21"/>
  <c r="BK22" i="21" s="1"/>
  <c r="BL28" i="21"/>
  <c r="BJ28" i="21"/>
  <c r="BK28" i="21" s="1"/>
  <c r="BL39" i="21"/>
  <c r="BJ39" i="21"/>
  <c r="BK39" i="21" s="1"/>
  <c r="BL15" i="21"/>
  <c r="BJ15" i="21"/>
  <c r="BK15" i="21" s="1"/>
  <c r="BL29" i="21"/>
  <c r="BJ29" i="21"/>
  <c r="BK29" i="21" s="1"/>
  <c r="BL54" i="21"/>
  <c r="BJ54" i="21"/>
  <c r="BK54" i="21" s="1"/>
  <c r="BL12" i="21"/>
  <c r="BJ12" i="21"/>
  <c r="BK12" i="21" s="1"/>
  <c r="BJ44" i="21"/>
  <c r="BK44" i="21" s="1"/>
  <c r="BL44" i="21"/>
  <c r="BJ16" i="21"/>
  <c r="BK16" i="21" s="1"/>
  <c r="BL16" i="21"/>
  <c r="AL32" i="21"/>
  <c r="BL34" i="21"/>
  <c r="BJ34" i="21"/>
  <c r="BK34" i="21" s="1"/>
  <c r="AL22" i="21"/>
  <c r="BL24" i="21"/>
  <c r="BJ24" i="21"/>
  <c r="BK24" i="21" s="1"/>
  <c r="BL45" i="21"/>
  <c r="BJ45" i="21"/>
  <c r="BK45" i="21" s="1"/>
  <c r="BL52" i="21"/>
  <c r="BJ52" i="21"/>
  <c r="BK52" i="21" s="1"/>
  <c r="BL58" i="21"/>
  <c r="BJ58" i="21"/>
  <c r="BK58" i="21" s="1"/>
  <c r="BL35" i="21"/>
  <c r="BJ35" i="21"/>
  <c r="BK35" i="21" s="1"/>
  <c r="BL42" i="21"/>
  <c r="BJ42" i="21"/>
  <c r="BK42" i="21" s="1"/>
  <c r="BL48" i="21"/>
  <c r="BJ48" i="21"/>
  <c r="BK48" i="21" s="1"/>
  <c r="BL59" i="21"/>
  <c r="BJ59" i="21"/>
  <c r="BK59" i="21" s="1"/>
  <c r="BJ43" i="21"/>
  <c r="BK43" i="21" s="1"/>
  <c r="BJ57" i="21"/>
  <c r="BK57" i="21" s="1"/>
  <c r="BJ61" i="21"/>
  <c r="BK61" i="21" s="1"/>
  <c r="BJ13" i="21"/>
  <c r="BK13" i="21" s="1"/>
  <c r="BJ27" i="21"/>
  <c r="BK27" i="21" s="1"/>
  <c r="BJ31" i="21"/>
  <c r="BK31" i="21" s="1"/>
  <c r="BJ41" i="21"/>
  <c r="BK41" i="21" s="1"/>
  <c r="BJ47" i="21"/>
  <c r="BK47" i="21" s="1"/>
  <c r="BJ53" i="21"/>
  <c r="BK53" i="21" s="1"/>
  <c r="BJ17" i="21"/>
  <c r="BK17" i="21" s="1"/>
  <c r="BJ21" i="21"/>
  <c r="BK21" i="21" s="1"/>
  <c r="BJ23" i="21"/>
  <c r="BK23" i="21" s="1"/>
  <c r="BJ33" i="21"/>
  <c r="BK33" i="21" s="1"/>
  <c r="BJ37" i="21"/>
  <c r="BK37" i="21" s="1"/>
  <c r="BJ51" i="21"/>
  <c r="BK51" i="21" s="1"/>
  <c r="BM52" i="21" l="1"/>
  <c r="BM12" i="21"/>
  <c r="BM22" i="21"/>
  <c r="BM32" i="21"/>
  <c r="BM42" i="21"/>
  <c r="BN42" i="21" l="1"/>
  <c r="BO42" i="21" s="1"/>
  <c r="BP42" i="21" s="1"/>
  <c r="BR42" i="21" s="1"/>
  <c r="BN32" i="21"/>
  <c r="BO32" i="21" s="1"/>
  <c r="BP32" i="21" s="1"/>
  <c r="BR32" i="21" s="1"/>
  <c r="BN22" i="21"/>
  <c r="BO22" i="21" s="1"/>
  <c r="BP22" i="21" s="1"/>
  <c r="BR22" i="21" s="1"/>
  <c r="BN12" i="21"/>
  <c r="BO12" i="21" s="1"/>
  <c r="BP12" i="21" s="1"/>
  <c r="BR12" i="21" s="1"/>
  <c r="BN52" i="21"/>
  <c r="BO52" i="21"/>
  <c r="BP52" i="21" s="1"/>
  <c r="BR52" i="21" s="1"/>
  <c r="BH61" i="20" l="1"/>
  <c r="BD61" i="20"/>
  <c r="BE61" i="20" s="1"/>
  <c r="BL61" i="20" s="1"/>
  <c r="BH60" i="20"/>
  <c r="BD60" i="20"/>
  <c r="BE60" i="20" s="1"/>
  <c r="BH59" i="20"/>
  <c r="BD59" i="20"/>
  <c r="BE59" i="20" s="1"/>
  <c r="BH58" i="20"/>
  <c r="BD58" i="20"/>
  <c r="BE58" i="20" s="1"/>
  <c r="BH57" i="20"/>
  <c r="BD57" i="20"/>
  <c r="BE57" i="20" s="1"/>
  <c r="BL57" i="20" s="1"/>
  <c r="BH56" i="20"/>
  <c r="BD56" i="20"/>
  <c r="BE56" i="20" s="1"/>
  <c r="BH55" i="20"/>
  <c r="BD55" i="20"/>
  <c r="BE55" i="20" s="1"/>
  <c r="BH54" i="20"/>
  <c r="BD54" i="20"/>
  <c r="BE54" i="20" s="1"/>
  <c r="BH53" i="20"/>
  <c r="BE53" i="20"/>
  <c r="BL53" i="20" s="1"/>
  <c r="BD53" i="20"/>
  <c r="BH52" i="20"/>
  <c r="BD52" i="20"/>
  <c r="BE52" i="20" s="1"/>
  <c r="AJ52" i="20"/>
  <c r="AK52" i="20" s="1"/>
  <c r="BQ52" i="20" s="1"/>
  <c r="P52" i="20"/>
  <c r="O52" i="20"/>
  <c r="AL52" i="20" s="1"/>
  <c r="J52" i="20"/>
  <c r="BH51" i="20"/>
  <c r="BD51" i="20"/>
  <c r="BE51" i="20" s="1"/>
  <c r="BL51" i="20" s="1"/>
  <c r="BH50" i="20"/>
  <c r="BD50" i="20"/>
  <c r="BE50" i="20" s="1"/>
  <c r="BH49" i="20"/>
  <c r="BD49" i="20"/>
  <c r="BE49" i="20" s="1"/>
  <c r="BH48" i="20"/>
  <c r="BD48" i="20"/>
  <c r="BE48" i="20" s="1"/>
  <c r="BH47" i="20"/>
  <c r="BD47" i="20"/>
  <c r="BE47" i="20" s="1"/>
  <c r="BL47" i="20" s="1"/>
  <c r="BH46" i="20"/>
  <c r="BE46" i="20"/>
  <c r="BJ46" i="20" s="1"/>
  <c r="BK46" i="20" s="1"/>
  <c r="BD46" i="20"/>
  <c r="BH45" i="20"/>
  <c r="BD45" i="20"/>
  <c r="BE45" i="20" s="1"/>
  <c r="BH44" i="20"/>
  <c r="BD44" i="20"/>
  <c r="BE44" i="20" s="1"/>
  <c r="BH43" i="20"/>
  <c r="BD43" i="20"/>
  <c r="BE43" i="20" s="1"/>
  <c r="BL43" i="20" s="1"/>
  <c r="BH42" i="20"/>
  <c r="BD42" i="20"/>
  <c r="BE42" i="20" s="1"/>
  <c r="AJ42" i="20"/>
  <c r="AK42" i="20" s="1"/>
  <c r="BQ42" i="20" s="1"/>
  <c r="P42" i="20"/>
  <c r="O42" i="20"/>
  <c r="AL42" i="20" s="1"/>
  <c r="J42" i="20"/>
  <c r="BH41" i="20"/>
  <c r="BE41" i="20"/>
  <c r="BL41" i="20" s="1"/>
  <c r="BD41" i="20"/>
  <c r="BH40" i="20"/>
  <c r="BD40" i="20"/>
  <c r="BE40" i="20" s="1"/>
  <c r="BH39" i="20"/>
  <c r="BD39" i="20"/>
  <c r="BE39" i="20" s="1"/>
  <c r="BH38" i="20"/>
  <c r="BD38" i="20"/>
  <c r="BE38" i="20" s="1"/>
  <c r="BH37" i="20"/>
  <c r="BD37" i="20"/>
  <c r="BE37" i="20" s="1"/>
  <c r="BL37" i="20" s="1"/>
  <c r="BH36" i="20"/>
  <c r="BD36" i="20"/>
  <c r="BE36" i="20" s="1"/>
  <c r="BH35" i="20"/>
  <c r="BD35" i="20"/>
  <c r="BE35" i="20" s="1"/>
  <c r="BH34" i="20"/>
  <c r="BD34" i="20"/>
  <c r="BE34" i="20" s="1"/>
  <c r="BH33" i="20"/>
  <c r="BD33" i="20"/>
  <c r="BE33" i="20" s="1"/>
  <c r="BL33" i="20" s="1"/>
  <c r="BH32" i="20"/>
  <c r="BD32" i="20"/>
  <c r="BE32" i="20" s="1"/>
  <c r="AJ32" i="20"/>
  <c r="AK32" i="20" s="1"/>
  <c r="BQ32" i="20" s="1"/>
  <c r="P32" i="20"/>
  <c r="O32" i="20"/>
  <c r="J32" i="20"/>
  <c r="BH31" i="20"/>
  <c r="BD31" i="20"/>
  <c r="BE31" i="20" s="1"/>
  <c r="BL31" i="20" s="1"/>
  <c r="BH30" i="20"/>
  <c r="BD30" i="20"/>
  <c r="BE30" i="20" s="1"/>
  <c r="BH29" i="20"/>
  <c r="BD29" i="20"/>
  <c r="BE29" i="20" s="1"/>
  <c r="BH28" i="20"/>
  <c r="BD28" i="20"/>
  <c r="BE28" i="20" s="1"/>
  <c r="BH27" i="20"/>
  <c r="BD27" i="20"/>
  <c r="BE27" i="20" s="1"/>
  <c r="BL27" i="20" s="1"/>
  <c r="BH26" i="20"/>
  <c r="BD26" i="20"/>
  <c r="BE26" i="20" s="1"/>
  <c r="BH25" i="20"/>
  <c r="BD25" i="20"/>
  <c r="BE25" i="20" s="1"/>
  <c r="BH24" i="20"/>
  <c r="BD24" i="20"/>
  <c r="BE24" i="20" s="1"/>
  <c r="BH23" i="20"/>
  <c r="BD23" i="20"/>
  <c r="BE23" i="20" s="1"/>
  <c r="BL23" i="20" s="1"/>
  <c r="BH22" i="20"/>
  <c r="BD22" i="20"/>
  <c r="BE22" i="20" s="1"/>
  <c r="AJ22" i="20"/>
  <c r="AK22" i="20" s="1"/>
  <c r="BQ22" i="20" s="1"/>
  <c r="P22" i="20"/>
  <c r="O22" i="20"/>
  <c r="J22" i="20"/>
  <c r="BH21" i="20"/>
  <c r="BE21" i="20"/>
  <c r="BL21" i="20" s="1"/>
  <c r="BD21" i="20"/>
  <c r="BH20" i="20"/>
  <c r="BD20" i="20"/>
  <c r="BE20" i="20" s="1"/>
  <c r="BH19" i="20"/>
  <c r="BD19" i="20"/>
  <c r="BE19" i="20" s="1"/>
  <c r="BH18" i="20"/>
  <c r="BD18" i="20"/>
  <c r="BE18" i="20" s="1"/>
  <c r="BH17" i="20"/>
  <c r="BE17" i="20"/>
  <c r="BL17" i="20" s="1"/>
  <c r="BD17" i="20"/>
  <c r="BH16" i="20"/>
  <c r="BD16" i="20"/>
  <c r="BE16" i="20" s="1"/>
  <c r="BH15" i="20"/>
  <c r="BD15" i="20"/>
  <c r="BE15" i="20" s="1"/>
  <c r="BH14" i="20"/>
  <c r="BD14" i="20"/>
  <c r="BE14" i="20" s="1"/>
  <c r="BH13" i="20"/>
  <c r="BE13" i="20"/>
  <c r="BL13" i="20" s="1"/>
  <c r="BD13" i="20"/>
  <c r="BH12" i="20"/>
  <c r="BD12" i="20"/>
  <c r="BE12" i="20" s="1"/>
  <c r="AJ12" i="20"/>
  <c r="AK12" i="20" s="1"/>
  <c r="BQ12" i="20" s="1"/>
  <c r="P12" i="20"/>
  <c r="O12" i="20"/>
  <c r="J12" i="20"/>
  <c r="BJ36" i="20" l="1"/>
  <c r="BK36" i="20" s="1"/>
  <c r="BL36" i="20"/>
  <c r="BJ56" i="20"/>
  <c r="BK56" i="20" s="1"/>
  <c r="BL56" i="20"/>
  <c r="BJ26" i="20"/>
  <c r="BK26" i="20" s="1"/>
  <c r="BL26" i="20"/>
  <c r="BJ40" i="20"/>
  <c r="BK40" i="20" s="1"/>
  <c r="BL40" i="20"/>
  <c r="BJ50" i="20"/>
  <c r="BK50" i="20" s="1"/>
  <c r="BL50" i="20"/>
  <c r="BJ60" i="20"/>
  <c r="BK60" i="20" s="1"/>
  <c r="BL60" i="20"/>
  <c r="BJ30" i="20"/>
  <c r="BK30" i="20" s="1"/>
  <c r="BL30" i="20"/>
  <c r="BL46" i="20"/>
  <c r="AL12" i="20"/>
  <c r="BJ16" i="20"/>
  <c r="BK16" i="20" s="1"/>
  <c r="BL16" i="20"/>
  <c r="BL42" i="20"/>
  <c r="BJ42" i="20"/>
  <c r="BK42" i="20" s="1"/>
  <c r="BL48" i="20"/>
  <c r="BJ48" i="20"/>
  <c r="BK48" i="20" s="1"/>
  <c r="BL25" i="20"/>
  <c r="BJ25" i="20"/>
  <c r="BK25" i="20" s="1"/>
  <c r="BL32" i="20"/>
  <c r="BJ32" i="20"/>
  <c r="BK32" i="20" s="1"/>
  <c r="BL38" i="20"/>
  <c r="BJ38" i="20"/>
  <c r="BK38" i="20" s="1"/>
  <c r="BL22" i="20"/>
  <c r="BJ22" i="20"/>
  <c r="BK22" i="20" s="1"/>
  <c r="BJ39" i="20"/>
  <c r="BK39" i="20" s="1"/>
  <c r="BL39" i="20"/>
  <c r="BJ14" i="20"/>
  <c r="BK14" i="20" s="1"/>
  <c r="BL14" i="20"/>
  <c r="BJ29" i="20"/>
  <c r="BK29" i="20" s="1"/>
  <c r="BL29" i="20"/>
  <c r="BJ54" i="20"/>
  <c r="BK54" i="20" s="1"/>
  <c r="BL54" i="20"/>
  <c r="BL44" i="20"/>
  <c r="BJ44" i="20"/>
  <c r="BK44" i="20" s="1"/>
  <c r="BL59" i="20"/>
  <c r="BJ59" i="20"/>
  <c r="BK59" i="20" s="1"/>
  <c r="BL28" i="20"/>
  <c r="BJ28" i="20"/>
  <c r="BK28" i="20" s="1"/>
  <c r="BL49" i="20"/>
  <c r="BJ49" i="20"/>
  <c r="BK49" i="20" s="1"/>
  <c r="BL55" i="20"/>
  <c r="BJ55" i="20"/>
  <c r="BK55" i="20" s="1"/>
  <c r="BL35" i="20"/>
  <c r="BJ35" i="20"/>
  <c r="BK35" i="20" s="1"/>
  <c r="BJ20" i="20"/>
  <c r="BK20" i="20" s="1"/>
  <c r="BL20" i="20"/>
  <c r="BL18" i="20"/>
  <c r="BJ18" i="20"/>
  <c r="BK18" i="20" s="1"/>
  <c r="BJ15" i="20"/>
  <c r="BK15" i="20" s="1"/>
  <c r="BL15" i="20"/>
  <c r="AL32" i="20"/>
  <c r="BL34" i="20"/>
  <c r="BJ34" i="20"/>
  <c r="BK34" i="20" s="1"/>
  <c r="BL12" i="20"/>
  <c r="BJ12" i="20"/>
  <c r="BK12" i="20" s="1"/>
  <c r="BL19" i="20"/>
  <c r="BJ19" i="20"/>
  <c r="BK19" i="20" s="1"/>
  <c r="AL22" i="20"/>
  <c r="BL24" i="20"/>
  <c r="BJ24" i="20"/>
  <c r="BK24" i="20" s="1"/>
  <c r="BL45" i="20"/>
  <c r="BJ45" i="20"/>
  <c r="BK45" i="20" s="1"/>
  <c r="BL52" i="20"/>
  <c r="BJ52" i="20"/>
  <c r="BK52" i="20" s="1"/>
  <c r="BL58" i="20"/>
  <c r="BJ58" i="20"/>
  <c r="BK58" i="20" s="1"/>
  <c r="BJ23" i="20"/>
  <c r="BK23" i="20" s="1"/>
  <c r="BJ31" i="20"/>
  <c r="BK31" i="20" s="1"/>
  <c r="BJ51" i="20"/>
  <c r="BK51" i="20" s="1"/>
  <c r="BJ13" i="20"/>
  <c r="BK13" i="20" s="1"/>
  <c r="BJ17" i="20"/>
  <c r="BK17" i="20" s="1"/>
  <c r="BJ27" i="20"/>
  <c r="BK27" i="20" s="1"/>
  <c r="BJ33" i="20"/>
  <c r="BK33" i="20" s="1"/>
  <c r="BJ43" i="20"/>
  <c r="BK43" i="20" s="1"/>
  <c r="BJ47" i="20"/>
  <c r="BK47" i="20" s="1"/>
  <c r="BJ53" i="20"/>
  <c r="BK53" i="20" s="1"/>
  <c r="BJ57" i="20"/>
  <c r="BK57" i="20" s="1"/>
  <c r="BJ61" i="20"/>
  <c r="BK61" i="20" s="1"/>
  <c r="BJ21" i="20"/>
  <c r="BK21" i="20" s="1"/>
  <c r="BJ37" i="20"/>
  <c r="BK37" i="20" s="1"/>
  <c r="BJ41" i="20"/>
  <c r="BK41" i="20" s="1"/>
  <c r="BM22" i="20" l="1"/>
  <c r="BM12" i="20"/>
  <c r="BM42" i="20"/>
  <c r="BM32" i="20"/>
  <c r="BM52" i="20"/>
  <c r="BN52" i="20" l="1"/>
  <c r="BO52" i="20" s="1"/>
  <c r="BP52" i="20" s="1"/>
  <c r="BR52" i="20" s="1"/>
  <c r="BN32" i="20"/>
  <c r="BO32" i="20"/>
  <c r="BP32" i="20" s="1"/>
  <c r="BR32" i="20" s="1"/>
  <c r="BN42" i="20"/>
  <c r="BO42" i="20" s="1"/>
  <c r="BP42" i="20" s="1"/>
  <c r="BR42" i="20" s="1"/>
  <c r="BN12" i="20"/>
  <c r="BO12" i="20" s="1"/>
  <c r="BP12" i="20" s="1"/>
  <c r="BR12" i="20" s="1"/>
  <c r="BN22" i="20"/>
  <c r="BO22" i="20" s="1"/>
  <c r="BP22" i="20" s="1"/>
  <c r="BR22" i="20" s="1"/>
  <c r="BH61" i="19"/>
  <c r="BD61" i="19"/>
  <c r="BE61" i="19" s="1"/>
  <c r="BL61" i="19" s="1"/>
  <c r="BH60" i="19"/>
  <c r="BD60" i="19"/>
  <c r="BE60" i="19" s="1"/>
  <c r="BH59" i="19"/>
  <c r="BD59" i="19"/>
  <c r="BE59" i="19" s="1"/>
  <c r="BH58" i="19"/>
  <c r="BD58" i="19"/>
  <c r="BE58" i="19" s="1"/>
  <c r="BH57" i="19"/>
  <c r="BD57" i="19"/>
  <c r="BE57" i="19" s="1"/>
  <c r="BL57" i="19" s="1"/>
  <c r="BH56" i="19"/>
  <c r="BD56" i="19"/>
  <c r="BE56" i="19" s="1"/>
  <c r="BH55" i="19"/>
  <c r="BD55" i="19"/>
  <c r="BE55" i="19" s="1"/>
  <c r="BH54" i="19"/>
  <c r="BD54" i="19"/>
  <c r="BE54" i="19" s="1"/>
  <c r="BH53" i="19"/>
  <c r="BE53" i="19"/>
  <c r="BL53" i="19" s="1"/>
  <c r="BD53" i="19"/>
  <c r="BH52" i="19"/>
  <c r="BD52" i="19"/>
  <c r="BE52" i="19" s="1"/>
  <c r="AJ52" i="19"/>
  <c r="AK52" i="19" s="1"/>
  <c r="BQ52" i="19" s="1"/>
  <c r="P52" i="19"/>
  <c r="O52" i="19"/>
  <c r="J52" i="19"/>
  <c r="BH51" i="19"/>
  <c r="BD51" i="19"/>
  <c r="BE51" i="19" s="1"/>
  <c r="BL51" i="19" s="1"/>
  <c r="BH50" i="19"/>
  <c r="BD50" i="19"/>
  <c r="BE50" i="19" s="1"/>
  <c r="BH49" i="19"/>
  <c r="BD49" i="19"/>
  <c r="BE49" i="19" s="1"/>
  <c r="BH48" i="19"/>
  <c r="BD48" i="19"/>
  <c r="BE48" i="19" s="1"/>
  <c r="BH47" i="19"/>
  <c r="BD47" i="19"/>
  <c r="BE47" i="19" s="1"/>
  <c r="BL47" i="19" s="1"/>
  <c r="BH46" i="19"/>
  <c r="BD46" i="19"/>
  <c r="BE46" i="19" s="1"/>
  <c r="BH45" i="19"/>
  <c r="BD45" i="19"/>
  <c r="BE45" i="19" s="1"/>
  <c r="BH44" i="19"/>
  <c r="BD44" i="19"/>
  <c r="BE44" i="19" s="1"/>
  <c r="BH43" i="19"/>
  <c r="BD43" i="19"/>
  <c r="BE43" i="19" s="1"/>
  <c r="BL43" i="19" s="1"/>
  <c r="BH42" i="19"/>
  <c r="BD42" i="19"/>
  <c r="BE42" i="19" s="1"/>
  <c r="AJ42" i="19"/>
  <c r="AK42" i="19" s="1"/>
  <c r="BQ42" i="19" s="1"/>
  <c r="P42" i="19"/>
  <c r="O42" i="19"/>
  <c r="J42" i="19"/>
  <c r="BH41" i="19"/>
  <c r="BE41" i="19"/>
  <c r="BL41" i="19" s="1"/>
  <c r="BD41" i="19"/>
  <c r="BH40" i="19"/>
  <c r="BD40" i="19"/>
  <c r="BE40" i="19" s="1"/>
  <c r="BH39" i="19"/>
  <c r="BD39" i="19"/>
  <c r="BE39" i="19" s="1"/>
  <c r="BH38" i="19"/>
  <c r="BD38" i="19"/>
  <c r="BE38" i="19" s="1"/>
  <c r="BH37" i="19"/>
  <c r="BE37" i="19"/>
  <c r="BL37" i="19" s="1"/>
  <c r="BD37" i="19"/>
  <c r="BH36" i="19"/>
  <c r="BD36" i="19"/>
  <c r="BE36" i="19" s="1"/>
  <c r="BH35" i="19"/>
  <c r="BD35" i="19"/>
  <c r="BE35" i="19" s="1"/>
  <c r="BH34" i="19"/>
  <c r="BD34" i="19"/>
  <c r="BE34" i="19" s="1"/>
  <c r="BH33" i="19"/>
  <c r="BD33" i="19"/>
  <c r="BE33" i="19" s="1"/>
  <c r="BL33" i="19" s="1"/>
  <c r="BH32" i="19"/>
  <c r="BD32" i="19"/>
  <c r="BE32" i="19" s="1"/>
  <c r="AJ32" i="19"/>
  <c r="AK32" i="19" s="1"/>
  <c r="BQ32" i="19" s="1"/>
  <c r="P32" i="19"/>
  <c r="O32" i="19"/>
  <c r="AL32" i="19" s="1"/>
  <c r="J32" i="19"/>
  <c r="BH31" i="19"/>
  <c r="BE31" i="19"/>
  <c r="BL31" i="19" s="1"/>
  <c r="BD31" i="19"/>
  <c r="BH30" i="19"/>
  <c r="BD30" i="19"/>
  <c r="BE30" i="19" s="1"/>
  <c r="BH29" i="19"/>
  <c r="BD29" i="19"/>
  <c r="BE29" i="19" s="1"/>
  <c r="BH28" i="19"/>
  <c r="BD28" i="19"/>
  <c r="BE28" i="19" s="1"/>
  <c r="BH27" i="19"/>
  <c r="BD27" i="19"/>
  <c r="BE27" i="19" s="1"/>
  <c r="BL27" i="19" s="1"/>
  <c r="BH26" i="19"/>
  <c r="BD26" i="19"/>
  <c r="BE26" i="19" s="1"/>
  <c r="BH25" i="19"/>
  <c r="BD25" i="19"/>
  <c r="BE25" i="19" s="1"/>
  <c r="BH24" i="19"/>
  <c r="BD24" i="19"/>
  <c r="BE24" i="19" s="1"/>
  <c r="BH23" i="19"/>
  <c r="BD23" i="19"/>
  <c r="BE23" i="19" s="1"/>
  <c r="BL23" i="19" s="1"/>
  <c r="BH22" i="19"/>
  <c r="BD22" i="19"/>
  <c r="BE22" i="19" s="1"/>
  <c r="AJ22" i="19"/>
  <c r="AK22" i="19" s="1"/>
  <c r="BQ22" i="19" s="1"/>
  <c r="P22" i="19"/>
  <c r="O22" i="19"/>
  <c r="J22" i="19"/>
  <c r="BH21" i="19"/>
  <c r="BE21" i="19"/>
  <c r="BL21" i="19" s="1"/>
  <c r="BD21" i="19"/>
  <c r="BH20" i="19"/>
  <c r="BD20" i="19"/>
  <c r="BE20" i="19" s="1"/>
  <c r="BH19" i="19"/>
  <c r="BD19" i="19"/>
  <c r="BE19" i="19" s="1"/>
  <c r="BH18" i="19"/>
  <c r="BD18" i="19"/>
  <c r="BE18" i="19" s="1"/>
  <c r="BH17" i="19"/>
  <c r="BE17" i="19"/>
  <c r="BL17" i="19" s="1"/>
  <c r="BD17" i="19"/>
  <c r="BH16" i="19"/>
  <c r="BD16" i="19"/>
  <c r="BE16" i="19" s="1"/>
  <c r="BH15" i="19"/>
  <c r="BD15" i="19"/>
  <c r="BE15" i="19" s="1"/>
  <c r="BH14" i="19"/>
  <c r="BD14" i="19"/>
  <c r="BE14" i="19" s="1"/>
  <c r="BH13" i="19"/>
  <c r="BD13" i="19"/>
  <c r="BE13" i="19" s="1"/>
  <c r="BL13" i="19" s="1"/>
  <c r="BH12" i="19"/>
  <c r="BD12" i="19"/>
  <c r="BE12" i="19" s="1"/>
  <c r="AJ12" i="19"/>
  <c r="AK12" i="19" s="1"/>
  <c r="BQ12" i="19" s="1"/>
  <c r="P12" i="19"/>
  <c r="O12" i="19"/>
  <c r="J12" i="19"/>
  <c r="AL42" i="19" l="1"/>
  <c r="AL52" i="19"/>
  <c r="AL12" i="19"/>
  <c r="BJ16" i="19"/>
  <c r="BK16" i="19" s="1"/>
  <c r="BL16" i="19"/>
  <c r="BJ28" i="19"/>
  <c r="BK28" i="19" s="1"/>
  <c r="BL28" i="19"/>
  <c r="BL42" i="19"/>
  <c r="BJ42" i="19"/>
  <c r="BK42" i="19" s="1"/>
  <c r="BL29" i="19"/>
  <c r="BJ29" i="19"/>
  <c r="BK29" i="19" s="1"/>
  <c r="BJ34" i="19"/>
  <c r="BK34" i="19" s="1"/>
  <c r="BL34" i="19"/>
  <c r="BJ50" i="19"/>
  <c r="BK50" i="19" s="1"/>
  <c r="BL50" i="19"/>
  <c r="BL59" i="19"/>
  <c r="BJ59" i="19"/>
  <c r="BK59" i="19" s="1"/>
  <c r="BL32" i="19"/>
  <c r="BJ32" i="19"/>
  <c r="BK32" i="19" s="1"/>
  <c r="BL39" i="19"/>
  <c r="BJ39" i="19"/>
  <c r="BK39" i="19" s="1"/>
  <c r="BL44" i="19"/>
  <c r="BJ44" i="19"/>
  <c r="BK44" i="19" s="1"/>
  <c r="BJ60" i="19"/>
  <c r="BK60" i="19" s="1"/>
  <c r="BL60" i="19"/>
  <c r="BL49" i="19"/>
  <c r="BJ49" i="19"/>
  <c r="BK49" i="19" s="1"/>
  <c r="BL54" i="19"/>
  <c r="BJ54" i="19"/>
  <c r="BK54" i="19" s="1"/>
  <c r="BJ26" i="19"/>
  <c r="BK26" i="19" s="1"/>
  <c r="BL26" i="19"/>
  <c r="BJ38" i="19"/>
  <c r="BK38" i="19" s="1"/>
  <c r="BL38" i="19"/>
  <c r="BL52" i="19"/>
  <c r="BJ52" i="19"/>
  <c r="BK52" i="19" s="1"/>
  <c r="BL48" i="19"/>
  <c r="BJ48" i="19"/>
  <c r="BK48" i="19" s="1"/>
  <c r="BJ20" i="19"/>
  <c r="BK20" i="19" s="1"/>
  <c r="BL20" i="19"/>
  <c r="BL25" i="19"/>
  <c r="BJ25" i="19"/>
  <c r="BK25" i="19" s="1"/>
  <c r="BJ46" i="19"/>
  <c r="BK46" i="19" s="1"/>
  <c r="BL46" i="19"/>
  <c r="BL58" i="19"/>
  <c r="BJ58" i="19"/>
  <c r="BK58" i="19" s="1"/>
  <c r="BL22" i="19"/>
  <c r="BJ22" i="19"/>
  <c r="BK22" i="19" s="1"/>
  <c r="BL55" i="19"/>
  <c r="BJ55" i="19"/>
  <c r="BK55" i="19" s="1"/>
  <c r="BL14" i="19"/>
  <c r="BJ14" i="19"/>
  <c r="BK14" i="19" s="1"/>
  <c r="BJ30" i="19"/>
  <c r="BK30" i="19" s="1"/>
  <c r="BL30" i="19"/>
  <c r="BL35" i="19"/>
  <c r="BJ35" i="19"/>
  <c r="BK35" i="19" s="1"/>
  <c r="BJ56" i="19"/>
  <c r="BK56" i="19" s="1"/>
  <c r="BL56" i="19"/>
  <c r="BL18" i="19"/>
  <c r="BJ18" i="19"/>
  <c r="BK18" i="19" s="1"/>
  <c r="BL15" i="19"/>
  <c r="BJ15" i="19"/>
  <c r="BK15" i="19" s="1"/>
  <c r="BJ36" i="19"/>
  <c r="BK36" i="19" s="1"/>
  <c r="BL36" i="19"/>
  <c r="BL12" i="19"/>
  <c r="BJ12" i="19"/>
  <c r="BK12" i="19" s="1"/>
  <c r="BL19" i="19"/>
  <c r="BJ19" i="19"/>
  <c r="BK19" i="19" s="1"/>
  <c r="AL22" i="19"/>
  <c r="BJ24" i="19"/>
  <c r="BK24" i="19" s="1"/>
  <c r="BL24" i="19"/>
  <c r="BJ40" i="19"/>
  <c r="BK40" i="19" s="1"/>
  <c r="BL40" i="19"/>
  <c r="BL45" i="19"/>
  <c r="BJ45" i="19"/>
  <c r="BK45" i="19" s="1"/>
  <c r="BJ13" i="19"/>
  <c r="BK13" i="19" s="1"/>
  <c r="BJ17" i="19"/>
  <c r="BK17" i="19" s="1"/>
  <c r="BJ21" i="19"/>
  <c r="BK21" i="19" s="1"/>
  <c r="BJ23" i="19"/>
  <c r="BK23" i="19" s="1"/>
  <c r="BJ27" i="19"/>
  <c r="BK27" i="19" s="1"/>
  <c r="BJ31" i="19"/>
  <c r="BK31" i="19" s="1"/>
  <c r="BJ33" i="19"/>
  <c r="BK33" i="19" s="1"/>
  <c r="BJ37" i="19"/>
  <c r="BK37" i="19" s="1"/>
  <c r="BJ41" i="19"/>
  <c r="BK41" i="19" s="1"/>
  <c r="BJ43" i="19"/>
  <c r="BK43" i="19" s="1"/>
  <c r="BJ47" i="19"/>
  <c r="BK47" i="19" s="1"/>
  <c r="BJ51" i="19"/>
  <c r="BK51" i="19" s="1"/>
  <c r="BJ53" i="19"/>
  <c r="BK53" i="19" s="1"/>
  <c r="BJ57" i="19"/>
  <c r="BK57" i="19" s="1"/>
  <c r="BJ61" i="19"/>
  <c r="BK61" i="19" s="1"/>
  <c r="BM52" i="19" l="1"/>
  <c r="BN52" i="19" s="1"/>
  <c r="BO52" i="19" s="1"/>
  <c r="BP52" i="19" s="1"/>
  <c r="BR52" i="19" s="1"/>
  <c r="BM32" i="19"/>
  <c r="BM42" i="19"/>
  <c r="BM22" i="19"/>
  <c r="BM12" i="19"/>
  <c r="BN32" i="19" l="1"/>
  <c r="BO32" i="19" s="1"/>
  <c r="BP32" i="19" s="1"/>
  <c r="BR32" i="19" s="1"/>
  <c r="BN42" i="19"/>
  <c r="BO42" i="19" s="1"/>
  <c r="BP42" i="19" s="1"/>
  <c r="BR42" i="19" s="1"/>
  <c r="BN12" i="19"/>
  <c r="BO12" i="19" s="1"/>
  <c r="BP12" i="19" s="1"/>
  <c r="BR12" i="19" s="1"/>
  <c r="BN22" i="19"/>
  <c r="BO22" i="19" s="1"/>
  <c r="BP22" i="19" s="1"/>
  <c r="BR22" i="19" s="1"/>
  <c r="AJ12" i="8" l="1"/>
  <c r="AJ22" i="8"/>
  <c r="AJ12" i="18"/>
  <c r="AK12" i="18" s="1"/>
  <c r="BQ12" i="18" s="1"/>
  <c r="BH61" i="18"/>
  <c r="BD61" i="18"/>
  <c r="BE61" i="18" s="1"/>
  <c r="BL61" i="18" s="1"/>
  <c r="BH60" i="18"/>
  <c r="BD60" i="18"/>
  <c r="BE60" i="18" s="1"/>
  <c r="BH59" i="18"/>
  <c r="BD59" i="18"/>
  <c r="BE59" i="18" s="1"/>
  <c r="BH58" i="18"/>
  <c r="BD58" i="18"/>
  <c r="BE58" i="18" s="1"/>
  <c r="BH57" i="18"/>
  <c r="BD57" i="18"/>
  <c r="BE57" i="18" s="1"/>
  <c r="BL57" i="18" s="1"/>
  <c r="BH56" i="18"/>
  <c r="BD56" i="18"/>
  <c r="BE56" i="18" s="1"/>
  <c r="BH55" i="18"/>
  <c r="BD55" i="18"/>
  <c r="BE55" i="18" s="1"/>
  <c r="BH54" i="18"/>
  <c r="BD54" i="18"/>
  <c r="BE54" i="18" s="1"/>
  <c r="BH53" i="18"/>
  <c r="BD53" i="18"/>
  <c r="BE53" i="18" s="1"/>
  <c r="BL53" i="18" s="1"/>
  <c r="BH52" i="18"/>
  <c r="BD52" i="18"/>
  <c r="BE52" i="18" s="1"/>
  <c r="AJ52" i="18"/>
  <c r="AK52" i="18" s="1"/>
  <c r="BQ52" i="18" s="1"/>
  <c r="P52" i="18"/>
  <c r="O52" i="18"/>
  <c r="AL52" i="18" s="1"/>
  <c r="J52" i="18"/>
  <c r="BH51" i="18"/>
  <c r="BD51" i="18"/>
  <c r="BE51" i="18" s="1"/>
  <c r="BL51" i="18" s="1"/>
  <c r="BH50" i="18"/>
  <c r="BD50" i="18"/>
  <c r="BE50" i="18" s="1"/>
  <c r="BH49" i="18"/>
  <c r="BD49" i="18"/>
  <c r="BE49" i="18" s="1"/>
  <c r="BH48" i="18"/>
  <c r="BD48" i="18"/>
  <c r="BE48" i="18" s="1"/>
  <c r="BH47" i="18"/>
  <c r="BD47" i="18"/>
  <c r="BE47" i="18" s="1"/>
  <c r="BL47" i="18" s="1"/>
  <c r="BH46" i="18"/>
  <c r="BD46" i="18"/>
  <c r="BE46" i="18" s="1"/>
  <c r="BH45" i="18"/>
  <c r="BD45" i="18"/>
  <c r="BE45" i="18" s="1"/>
  <c r="BH44" i="18"/>
  <c r="BD44" i="18"/>
  <c r="BE44" i="18" s="1"/>
  <c r="BH43" i="18"/>
  <c r="BD43" i="18"/>
  <c r="BE43" i="18" s="1"/>
  <c r="BL43" i="18" s="1"/>
  <c r="BH42" i="18"/>
  <c r="BE42" i="18"/>
  <c r="BJ42" i="18" s="1"/>
  <c r="BK42" i="18" s="1"/>
  <c r="BD42" i="18"/>
  <c r="AJ42" i="18"/>
  <c r="AK42" i="18" s="1"/>
  <c r="BQ42" i="18" s="1"/>
  <c r="P42" i="18"/>
  <c r="O42" i="18"/>
  <c r="J42" i="18"/>
  <c r="BH41" i="18"/>
  <c r="BD41" i="18"/>
  <c r="BE41" i="18" s="1"/>
  <c r="BL41" i="18" s="1"/>
  <c r="BH40" i="18"/>
  <c r="BD40" i="18"/>
  <c r="BE40" i="18" s="1"/>
  <c r="BH39" i="18"/>
  <c r="BD39" i="18"/>
  <c r="BE39" i="18" s="1"/>
  <c r="BH38" i="18"/>
  <c r="BD38" i="18"/>
  <c r="BE38" i="18" s="1"/>
  <c r="BH37" i="18"/>
  <c r="BD37" i="18"/>
  <c r="BE37" i="18" s="1"/>
  <c r="BL37" i="18" s="1"/>
  <c r="BH36" i="18"/>
  <c r="BD36" i="18"/>
  <c r="BE36" i="18" s="1"/>
  <c r="BH35" i="18"/>
  <c r="BD35" i="18"/>
  <c r="BE35" i="18" s="1"/>
  <c r="BH34" i="18"/>
  <c r="BD34" i="18"/>
  <c r="BE34" i="18" s="1"/>
  <c r="BH33" i="18"/>
  <c r="BD33" i="18"/>
  <c r="BE33" i="18" s="1"/>
  <c r="BL33" i="18" s="1"/>
  <c r="BH32" i="18"/>
  <c r="BD32" i="18"/>
  <c r="BE32" i="18" s="1"/>
  <c r="AJ32" i="18"/>
  <c r="AK32" i="18" s="1"/>
  <c r="BQ32" i="18" s="1"/>
  <c r="P32" i="18"/>
  <c r="O32" i="18"/>
  <c r="AL32" i="18" s="1"/>
  <c r="J32" i="18"/>
  <c r="BH31" i="18"/>
  <c r="BD31" i="18"/>
  <c r="BE31" i="18" s="1"/>
  <c r="BL31" i="18" s="1"/>
  <c r="BH30" i="18"/>
  <c r="BD30" i="18"/>
  <c r="BE30" i="18" s="1"/>
  <c r="BH29" i="18"/>
  <c r="BD29" i="18"/>
  <c r="BE29" i="18" s="1"/>
  <c r="BH28" i="18"/>
  <c r="BD28" i="18"/>
  <c r="BE28" i="18" s="1"/>
  <c r="BH27" i="18"/>
  <c r="BD27" i="18"/>
  <c r="BE27" i="18" s="1"/>
  <c r="BL27" i="18" s="1"/>
  <c r="BH26" i="18"/>
  <c r="BD26" i="18"/>
  <c r="BE26" i="18" s="1"/>
  <c r="BH25" i="18"/>
  <c r="BD25" i="18"/>
  <c r="BE25" i="18" s="1"/>
  <c r="BH24" i="18"/>
  <c r="BD24" i="18"/>
  <c r="BE24" i="18" s="1"/>
  <c r="BH23" i="18"/>
  <c r="BD23" i="18"/>
  <c r="BE23" i="18" s="1"/>
  <c r="BL23" i="18" s="1"/>
  <c r="BH22" i="18"/>
  <c r="BE22" i="18"/>
  <c r="BJ22" i="18" s="1"/>
  <c r="BK22" i="18" s="1"/>
  <c r="BD22" i="18"/>
  <c r="AJ22" i="18"/>
  <c r="AK22" i="18" s="1"/>
  <c r="BQ22" i="18" s="1"/>
  <c r="P22" i="18"/>
  <c r="O22" i="18"/>
  <c r="J22" i="18"/>
  <c r="BH21" i="18"/>
  <c r="BE21" i="18"/>
  <c r="BL21" i="18" s="1"/>
  <c r="BD21" i="18"/>
  <c r="BH20" i="18"/>
  <c r="BD20" i="18"/>
  <c r="BE20" i="18" s="1"/>
  <c r="BH19" i="18"/>
  <c r="BE19" i="18"/>
  <c r="BL19" i="18" s="1"/>
  <c r="BD19" i="18"/>
  <c r="BH18" i="18"/>
  <c r="BD18" i="18"/>
  <c r="BE18" i="18" s="1"/>
  <c r="BH17" i="18"/>
  <c r="BE17" i="18"/>
  <c r="BL17" i="18" s="1"/>
  <c r="BD17" i="18"/>
  <c r="BH16" i="18"/>
  <c r="BD16" i="18"/>
  <c r="BE16" i="18" s="1"/>
  <c r="BH15" i="18"/>
  <c r="BD15" i="18"/>
  <c r="BE15" i="18" s="1"/>
  <c r="BH14" i="18"/>
  <c r="BD14" i="18"/>
  <c r="BE14" i="18" s="1"/>
  <c r="BH13" i="18"/>
  <c r="BE13" i="18"/>
  <c r="BL13" i="18" s="1"/>
  <c r="BD13" i="18"/>
  <c r="BH12" i="18"/>
  <c r="BD12" i="18"/>
  <c r="BE12" i="18" s="1"/>
  <c r="P12" i="18"/>
  <c r="O12" i="18"/>
  <c r="J12" i="18"/>
  <c r="BL32" i="18" l="1"/>
  <c r="BJ32" i="18"/>
  <c r="BK32" i="18" s="1"/>
  <c r="BL52" i="18"/>
  <c r="BJ52" i="18"/>
  <c r="BK52" i="18" s="1"/>
  <c r="BJ60" i="18"/>
  <c r="BK60" i="18" s="1"/>
  <c r="BL60" i="18"/>
  <c r="BL25" i="18"/>
  <c r="BJ25" i="18"/>
  <c r="BK25" i="18" s="1"/>
  <c r="BL29" i="18"/>
  <c r="BJ29" i="18"/>
  <c r="BK29" i="18" s="1"/>
  <c r="BL35" i="18"/>
  <c r="BJ35" i="18"/>
  <c r="BK35" i="18" s="1"/>
  <c r="BL39" i="18"/>
  <c r="BJ39" i="18"/>
  <c r="BK39" i="18" s="1"/>
  <c r="BL45" i="18"/>
  <c r="BJ45" i="18"/>
  <c r="BK45" i="18" s="1"/>
  <c r="BJ49" i="18"/>
  <c r="BK49" i="18" s="1"/>
  <c r="BL49" i="18"/>
  <c r="BL55" i="18"/>
  <c r="BJ55" i="18"/>
  <c r="BK55" i="18" s="1"/>
  <c r="BJ59" i="18"/>
  <c r="BK59" i="18" s="1"/>
  <c r="BL59" i="18"/>
  <c r="BL22" i="18"/>
  <c r="BL42" i="18"/>
  <c r="BJ19" i="18"/>
  <c r="BK19" i="18" s="1"/>
  <c r="AL12" i="18"/>
  <c r="BJ40" i="18"/>
  <c r="BK40" i="18" s="1"/>
  <c r="BL40" i="18"/>
  <c r="BJ46" i="18"/>
  <c r="BK46" i="18" s="1"/>
  <c r="BL46" i="18"/>
  <c r="BL44" i="18"/>
  <c r="BJ44" i="18"/>
  <c r="BK44" i="18" s="1"/>
  <c r="BL14" i="18"/>
  <c r="BJ14" i="18"/>
  <c r="BK14" i="18" s="1"/>
  <c r="BL24" i="18"/>
  <c r="BJ24" i="18"/>
  <c r="BK24" i="18" s="1"/>
  <c r="BL58" i="18"/>
  <c r="BJ58" i="18"/>
  <c r="BK58" i="18" s="1"/>
  <c r="BL15" i="18"/>
  <c r="BJ15" i="18"/>
  <c r="BK15" i="18" s="1"/>
  <c r="BJ30" i="18"/>
  <c r="BK30" i="18" s="1"/>
  <c r="BL30" i="18"/>
  <c r="BJ36" i="18"/>
  <c r="BK36" i="18" s="1"/>
  <c r="BL36" i="18"/>
  <c r="BJ50" i="18"/>
  <c r="BK50" i="18" s="1"/>
  <c r="BL50" i="18"/>
  <c r="BJ56" i="18"/>
  <c r="BK56" i="18" s="1"/>
  <c r="BL56" i="18"/>
  <c r="BL18" i="18"/>
  <c r="BJ18" i="18"/>
  <c r="BK18" i="18" s="1"/>
  <c r="BL38" i="18"/>
  <c r="BJ38" i="18"/>
  <c r="BK38" i="18" s="1"/>
  <c r="BJ12" i="18"/>
  <c r="BK12" i="18" s="1"/>
  <c r="BL12" i="18"/>
  <c r="BL34" i="18"/>
  <c r="BJ34" i="18"/>
  <c r="BK34" i="18" s="1"/>
  <c r="BL48" i="18"/>
  <c r="BJ48" i="18"/>
  <c r="BK48" i="18" s="1"/>
  <c r="BL54" i="18"/>
  <c r="BJ54" i="18"/>
  <c r="BK54" i="18" s="1"/>
  <c r="BJ20" i="18"/>
  <c r="BK20" i="18" s="1"/>
  <c r="BL20" i="18"/>
  <c r="BJ26" i="18"/>
  <c r="BK26" i="18" s="1"/>
  <c r="BL26" i="18"/>
  <c r="BJ16" i="18"/>
  <c r="BK16" i="18" s="1"/>
  <c r="BL16" i="18"/>
  <c r="BL28" i="18"/>
  <c r="BJ28" i="18"/>
  <c r="BK28" i="18" s="1"/>
  <c r="AL22" i="18"/>
  <c r="AL42" i="18"/>
  <c r="BJ17" i="18"/>
  <c r="BK17" i="18" s="1"/>
  <c r="BJ21" i="18"/>
  <c r="BK21" i="18" s="1"/>
  <c r="BJ31" i="18"/>
  <c r="BK31" i="18" s="1"/>
  <c r="BJ41" i="18"/>
  <c r="BK41" i="18" s="1"/>
  <c r="BJ13" i="18"/>
  <c r="BK13" i="18" s="1"/>
  <c r="BJ23" i="18"/>
  <c r="BK23" i="18" s="1"/>
  <c r="BJ27" i="18"/>
  <c r="BK27" i="18" s="1"/>
  <c r="BJ33" i="18"/>
  <c r="BK33" i="18" s="1"/>
  <c r="BJ37" i="18"/>
  <c r="BK37" i="18" s="1"/>
  <c r="BJ43" i="18"/>
  <c r="BK43" i="18" s="1"/>
  <c r="BM42" i="18" s="1"/>
  <c r="BJ47" i="18"/>
  <c r="BK47" i="18" s="1"/>
  <c r="BJ51" i="18"/>
  <c r="BK51" i="18" s="1"/>
  <c r="BJ53" i="18"/>
  <c r="BK53" i="18" s="1"/>
  <c r="BJ57" i="18"/>
  <c r="BK57" i="18" s="1"/>
  <c r="BJ61" i="18"/>
  <c r="BK61" i="18" s="1"/>
  <c r="BM22" i="18" l="1"/>
  <c r="BM32" i="18"/>
  <c r="BM52" i="18"/>
  <c r="BN42" i="18"/>
  <c r="BO42" i="18" s="1"/>
  <c r="BP42" i="18" s="1"/>
  <c r="BR42" i="18" s="1"/>
  <c r="BN22" i="18"/>
  <c r="BO22" i="18" s="1"/>
  <c r="BP22" i="18" s="1"/>
  <c r="BR22" i="18" s="1"/>
  <c r="BN32" i="18"/>
  <c r="BO32" i="18" s="1"/>
  <c r="BP32" i="18" s="1"/>
  <c r="BR32" i="18" s="1"/>
  <c r="BN52" i="18"/>
  <c r="BO52" i="18"/>
  <c r="BP52" i="18" s="1"/>
  <c r="BR52" i="18" s="1"/>
  <c r="BM12" i="18"/>
  <c r="BN12" i="18" l="1"/>
  <c r="BO12" i="18"/>
  <c r="BP12" i="18" s="1"/>
  <c r="BR12" i="18" s="1"/>
  <c r="BH61" i="17" l="1"/>
  <c r="BD61" i="17"/>
  <c r="BE61" i="17" s="1"/>
  <c r="BL61" i="17" s="1"/>
  <c r="BH60" i="17"/>
  <c r="BD60" i="17"/>
  <c r="BE60" i="17" s="1"/>
  <c r="BH59" i="17"/>
  <c r="BD59" i="17"/>
  <c r="BE59" i="17" s="1"/>
  <c r="BH58" i="17"/>
  <c r="BD58" i="17"/>
  <c r="BE58" i="17" s="1"/>
  <c r="BH57" i="17"/>
  <c r="BD57" i="17"/>
  <c r="BE57" i="17" s="1"/>
  <c r="BL57" i="17" s="1"/>
  <c r="BH56" i="17"/>
  <c r="BD56" i="17"/>
  <c r="BE56" i="17" s="1"/>
  <c r="BH55" i="17"/>
  <c r="BD55" i="17"/>
  <c r="BE55" i="17" s="1"/>
  <c r="BH54" i="17"/>
  <c r="BD54" i="17"/>
  <c r="BE54" i="17" s="1"/>
  <c r="BH53" i="17"/>
  <c r="BD53" i="17"/>
  <c r="BE53" i="17" s="1"/>
  <c r="BL53" i="17" s="1"/>
  <c r="BH52" i="17"/>
  <c r="BD52" i="17"/>
  <c r="BE52" i="17" s="1"/>
  <c r="AJ52" i="17"/>
  <c r="AK52" i="17" s="1"/>
  <c r="BQ52" i="17" s="1"/>
  <c r="P52" i="17"/>
  <c r="O52" i="17"/>
  <c r="J52" i="17"/>
  <c r="BH51" i="17"/>
  <c r="BD51" i="17"/>
  <c r="BE51" i="17" s="1"/>
  <c r="BL51" i="17" s="1"/>
  <c r="BH50" i="17"/>
  <c r="BD50" i="17"/>
  <c r="BE50" i="17" s="1"/>
  <c r="BH49" i="17"/>
  <c r="BD49" i="17"/>
  <c r="BE49" i="17" s="1"/>
  <c r="BH48" i="17"/>
  <c r="BD48" i="17"/>
  <c r="BE48" i="17" s="1"/>
  <c r="BH47" i="17"/>
  <c r="BD47" i="17"/>
  <c r="BE47" i="17" s="1"/>
  <c r="BL47" i="17" s="1"/>
  <c r="BH46" i="17"/>
  <c r="BD46" i="17"/>
  <c r="BE46" i="17" s="1"/>
  <c r="BH45" i="17"/>
  <c r="BD45" i="17"/>
  <c r="BE45" i="17" s="1"/>
  <c r="BH44" i="17"/>
  <c r="BD44" i="17"/>
  <c r="BE44" i="17" s="1"/>
  <c r="BH43" i="17"/>
  <c r="BD43" i="17"/>
  <c r="BE43" i="17" s="1"/>
  <c r="BL43" i="17" s="1"/>
  <c r="BH42" i="17"/>
  <c r="BD42" i="17"/>
  <c r="BE42" i="17" s="1"/>
  <c r="AJ42" i="17"/>
  <c r="AK42" i="17" s="1"/>
  <c r="BQ42" i="17" s="1"/>
  <c r="P42" i="17"/>
  <c r="O42" i="17"/>
  <c r="AL42" i="17" s="1"/>
  <c r="J42" i="17"/>
  <c r="BH41" i="17"/>
  <c r="BE41" i="17"/>
  <c r="BL41" i="17" s="1"/>
  <c r="BD41" i="17"/>
  <c r="BH40" i="17"/>
  <c r="BD40" i="17"/>
  <c r="BE40" i="17" s="1"/>
  <c r="BH39" i="17"/>
  <c r="BD39" i="17"/>
  <c r="BE39" i="17" s="1"/>
  <c r="BH38" i="17"/>
  <c r="BD38" i="17"/>
  <c r="BE38" i="17" s="1"/>
  <c r="BH37" i="17"/>
  <c r="BD37" i="17"/>
  <c r="BE37" i="17" s="1"/>
  <c r="BL37" i="17" s="1"/>
  <c r="BH36" i="17"/>
  <c r="BD36" i="17"/>
  <c r="BE36" i="17" s="1"/>
  <c r="BH35" i="17"/>
  <c r="BD35" i="17"/>
  <c r="BE35" i="17" s="1"/>
  <c r="BH34" i="17"/>
  <c r="BD34" i="17"/>
  <c r="BE34" i="17" s="1"/>
  <c r="BH33" i="17"/>
  <c r="BD33" i="17"/>
  <c r="BE33" i="17" s="1"/>
  <c r="BL33" i="17" s="1"/>
  <c r="BH32" i="17"/>
  <c r="BD32" i="17"/>
  <c r="BE32" i="17" s="1"/>
  <c r="AJ32" i="17"/>
  <c r="AK32" i="17" s="1"/>
  <c r="BQ32" i="17" s="1"/>
  <c r="P32" i="17"/>
  <c r="O32" i="17"/>
  <c r="AL32" i="17" s="1"/>
  <c r="J32" i="17"/>
  <c r="BH31" i="17"/>
  <c r="BD31" i="17"/>
  <c r="BE31" i="17" s="1"/>
  <c r="BL31" i="17" s="1"/>
  <c r="BH30" i="17"/>
  <c r="BD30" i="17"/>
  <c r="BE30" i="17" s="1"/>
  <c r="BH29" i="17"/>
  <c r="BD29" i="17"/>
  <c r="BE29" i="17" s="1"/>
  <c r="BH28" i="17"/>
  <c r="BD28" i="17"/>
  <c r="BE28" i="17" s="1"/>
  <c r="BH27" i="17"/>
  <c r="BD27" i="17"/>
  <c r="BE27" i="17" s="1"/>
  <c r="BL27" i="17" s="1"/>
  <c r="BH26" i="17"/>
  <c r="BD26" i="17"/>
  <c r="BE26" i="17" s="1"/>
  <c r="BH25" i="17"/>
  <c r="BD25" i="17"/>
  <c r="BE25" i="17" s="1"/>
  <c r="BH24" i="17"/>
  <c r="BD24" i="17"/>
  <c r="BE24" i="17" s="1"/>
  <c r="BH23" i="17"/>
  <c r="BD23" i="17"/>
  <c r="BE23" i="17" s="1"/>
  <c r="BL23" i="17" s="1"/>
  <c r="BH22" i="17"/>
  <c r="BD22" i="17"/>
  <c r="BE22" i="17" s="1"/>
  <c r="AJ22" i="17"/>
  <c r="AK22" i="17" s="1"/>
  <c r="BQ22" i="17" s="1"/>
  <c r="P22" i="17"/>
  <c r="O22" i="17"/>
  <c r="J22" i="17"/>
  <c r="BH21" i="17"/>
  <c r="BE21" i="17"/>
  <c r="BL21" i="17" s="1"/>
  <c r="BD21" i="17"/>
  <c r="BH20" i="17"/>
  <c r="BD20" i="17"/>
  <c r="BE20" i="17" s="1"/>
  <c r="BH19" i="17"/>
  <c r="BD19" i="17"/>
  <c r="BE19" i="17" s="1"/>
  <c r="BH18" i="17"/>
  <c r="BD18" i="17"/>
  <c r="BE18" i="17" s="1"/>
  <c r="BH17" i="17"/>
  <c r="BE17" i="17"/>
  <c r="BL17" i="17" s="1"/>
  <c r="BD17" i="17"/>
  <c r="BH16" i="17"/>
  <c r="BD16" i="17"/>
  <c r="BE16" i="17" s="1"/>
  <c r="BH15" i="17"/>
  <c r="BD15" i="17"/>
  <c r="BE15" i="17" s="1"/>
  <c r="BH14" i="17"/>
  <c r="BD14" i="17"/>
  <c r="BE14" i="17" s="1"/>
  <c r="BH13" i="17"/>
  <c r="BD13" i="17"/>
  <c r="BE13" i="17" s="1"/>
  <c r="BH12" i="17"/>
  <c r="BD12" i="17"/>
  <c r="BE12" i="17" s="1"/>
  <c r="AJ12" i="17"/>
  <c r="AK12" i="17" s="1"/>
  <c r="BQ12" i="17" s="1"/>
  <c r="P12" i="17"/>
  <c r="O12" i="17"/>
  <c r="AL12" i="17" s="1"/>
  <c r="J12" i="17"/>
  <c r="AL52" i="17" l="1"/>
  <c r="BJ18" i="17"/>
  <c r="BK18" i="17" s="1"/>
  <c r="BL18" i="17"/>
  <c r="BL32" i="17"/>
  <c r="BJ32" i="17"/>
  <c r="BK32" i="17" s="1"/>
  <c r="BL39" i="17"/>
  <c r="BJ39" i="17"/>
  <c r="BK39" i="17" s="1"/>
  <c r="BJ16" i="17"/>
  <c r="BK16" i="17" s="1"/>
  <c r="BL16" i="17"/>
  <c r="BL42" i="17"/>
  <c r="BJ42" i="17"/>
  <c r="BK42" i="17" s="1"/>
  <c r="BL49" i="17"/>
  <c r="BJ49" i="17"/>
  <c r="BK49" i="17" s="1"/>
  <c r="BL25" i="17"/>
  <c r="BJ25" i="17"/>
  <c r="BK25" i="17" s="1"/>
  <c r="BL13" i="17"/>
  <c r="BJ13" i="17"/>
  <c r="BK13" i="17" s="1"/>
  <c r="BL22" i="17"/>
  <c r="BJ22" i="17"/>
  <c r="BK22" i="17" s="1"/>
  <c r="BL29" i="17"/>
  <c r="BJ29" i="17"/>
  <c r="BK29" i="17" s="1"/>
  <c r="BJ50" i="17"/>
  <c r="BK50" i="17" s="1"/>
  <c r="BL50" i="17"/>
  <c r="BL55" i="17"/>
  <c r="BJ55" i="17"/>
  <c r="BK55" i="17" s="1"/>
  <c r="BJ26" i="17"/>
  <c r="BK26" i="17" s="1"/>
  <c r="BL26" i="17"/>
  <c r="BJ38" i="17"/>
  <c r="BK38" i="17" s="1"/>
  <c r="BL38" i="17"/>
  <c r="BL52" i="17"/>
  <c r="BJ52" i="17"/>
  <c r="BK52" i="17" s="1"/>
  <c r="BL59" i="17"/>
  <c r="BJ59" i="17"/>
  <c r="BK59" i="17" s="1"/>
  <c r="BL12" i="17"/>
  <c r="BJ12" i="17"/>
  <c r="BK12" i="17" s="1"/>
  <c r="BJ28" i="17"/>
  <c r="BK28" i="17" s="1"/>
  <c r="BL28" i="17"/>
  <c r="BJ54" i="17"/>
  <c r="BK54" i="17" s="1"/>
  <c r="BL54" i="17"/>
  <c r="BJ20" i="17"/>
  <c r="BK20" i="17" s="1"/>
  <c r="BL20" i="17"/>
  <c r="BJ46" i="17"/>
  <c r="BK46" i="17" s="1"/>
  <c r="BL46" i="17"/>
  <c r="BL58" i="17"/>
  <c r="BJ58" i="17"/>
  <c r="BK58" i="17" s="1"/>
  <c r="BJ34" i="17"/>
  <c r="BK34" i="17" s="1"/>
  <c r="BL34" i="17"/>
  <c r="BJ14" i="17"/>
  <c r="BK14" i="17" s="1"/>
  <c r="BL14" i="17"/>
  <c r="BJ30" i="17"/>
  <c r="BK30" i="17" s="1"/>
  <c r="BL30" i="17"/>
  <c r="BL35" i="17"/>
  <c r="BJ35" i="17"/>
  <c r="BK35" i="17" s="1"/>
  <c r="BJ56" i="17"/>
  <c r="BK56" i="17" s="1"/>
  <c r="BL56" i="17"/>
  <c r="BJ44" i="17"/>
  <c r="BK44" i="17" s="1"/>
  <c r="BL44" i="17"/>
  <c r="BJ60" i="17"/>
  <c r="BK60" i="17" s="1"/>
  <c r="BL60" i="17"/>
  <c r="BL15" i="17"/>
  <c r="BJ15" i="17"/>
  <c r="BK15" i="17" s="1"/>
  <c r="BJ36" i="17"/>
  <c r="BK36" i="17" s="1"/>
  <c r="BL36" i="17"/>
  <c r="BJ48" i="17"/>
  <c r="BK48" i="17" s="1"/>
  <c r="BL48" i="17"/>
  <c r="BL19" i="17"/>
  <c r="BJ19" i="17"/>
  <c r="BK19" i="17" s="1"/>
  <c r="AL22" i="17"/>
  <c r="BJ24" i="17"/>
  <c r="BK24" i="17" s="1"/>
  <c r="BL24" i="17"/>
  <c r="BJ40" i="17"/>
  <c r="BK40" i="17" s="1"/>
  <c r="BL40" i="17"/>
  <c r="BL45" i="17"/>
  <c r="BJ45" i="17"/>
  <c r="BK45" i="17" s="1"/>
  <c r="BJ17" i="17"/>
  <c r="BK17" i="17" s="1"/>
  <c r="BJ21" i="17"/>
  <c r="BK21" i="17" s="1"/>
  <c r="BJ23" i="17"/>
  <c r="BK23" i="17" s="1"/>
  <c r="BJ27" i="17"/>
  <c r="BK27" i="17" s="1"/>
  <c r="BJ31" i="17"/>
  <c r="BK31" i="17" s="1"/>
  <c r="BJ33" i="17"/>
  <c r="BK33" i="17" s="1"/>
  <c r="BJ37" i="17"/>
  <c r="BK37" i="17" s="1"/>
  <c r="BJ41" i="17"/>
  <c r="BK41" i="17" s="1"/>
  <c r="BJ43" i="17"/>
  <c r="BK43" i="17" s="1"/>
  <c r="BJ47" i="17"/>
  <c r="BK47" i="17" s="1"/>
  <c r="BJ51" i="17"/>
  <c r="BK51" i="17" s="1"/>
  <c r="BJ53" i="17"/>
  <c r="BK53" i="17" s="1"/>
  <c r="BJ57" i="17"/>
  <c r="BK57" i="17" s="1"/>
  <c r="BJ61" i="17"/>
  <c r="BK61" i="17" s="1"/>
  <c r="BM52" i="17" l="1"/>
  <c r="BM32" i="17"/>
  <c r="BM12" i="17"/>
  <c r="BM22" i="17"/>
  <c r="BM42" i="17"/>
  <c r="BN52" i="17" l="1"/>
  <c r="BO52" i="17" s="1"/>
  <c r="BP52" i="17" s="1"/>
  <c r="BR52" i="17" s="1"/>
  <c r="BN32" i="17"/>
  <c r="BO32" i="17" s="1"/>
  <c r="BP32" i="17" s="1"/>
  <c r="BR32" i="17" s="1"/>
  <c r="BN42" i="17"/>
  <c r="BO42" i="17" s="1"/>
  <c r="BP42" i="17" s="1"/>
  <c r="BR42" i="17" s="1"/>
  <c r="BN22" i="17"/>
  <c r="BO22" i="17" s="1"/>
  <c r="BP22" i="17" s="1"/>
  <c r="BR22" i="17" s="1"/>
  <c r="BN12" i="17"/>
  <c r="BO12" i="17" s="1"/>
  <c r="BP12" i="17" s="1"/>
  <c r="BR12" i="17" s="1"/>
  <c r="BH61" i="16" l="1"/>
  <c r="BD61" i="16"/>
  <c r="BE61" i="16" s="1"/>
  <c r="BH60" i="16"/>
  <c r="BD60" i="16"/>
  <c r="BE60" i="16" s="1"/>
  <c r="BJ60" i="16" s="1"/>
  <c r="BK60" i="16" s="1"/>
  <c r="BH59" i="16"/>
  <c r="BD59" i="16"/>
  <c r="BE59" i="16" s="1"/>
  <c r="BL59" i="16" s="1"/>
  <c r="BH58" i="16"/>
  <c r="BD58" i="16"/>
  <c r="BE58" i="16" s="1"/>
  <c r="BH57" i="16"/>
  <c r="BD57" i="16"/>
  <c r="BE57" i="16" s="1"/>
  <c r="BH56" i="16"/>
  <c r="BD56" i="16"/>
  <c r="BE56" i="16" s="1"/>
  <c r="BJ56" i="16" s="1"/>
  <c r="BK56" i="16" s="1"/>
  <c r="BH55" i="16"/>
  <c r="BD55" i="16"/>
  <c r="BE55" i="16" s="1"/>
  <c r="BL55" i="16" s="1"/>
  <c r="BH54" i="16"/>
  <c r="BD54" i="16"/>
  <c r="BE54" i="16" s="1"/>
  <c r="BH53" i="16"/>
  <c r="BD53" i="16"/>
  <c r="BE53" i="16" s="1"/>
  <c r="BH52" i="16"/>
  <c r="BD52" i="16"/>
  <c r="BE52" i="16" s="1"/>
  <c r="BL52" i="16" s="1"/>
  <c r="AJ52" i="16"/>
  <c r="AK52" i="16" s="1"/>
  <c r="BQ52" i="16" s="1"/>
  <c r="P52" i="16"/>
  <c r="O52" i="16"/>
  <c r="J52" i="16"/>
  <c r="BH51" i="16"/>
  <c r="BD51" i="16"/>
  <c r="BE51" i="16" s="1"/>
  <c r="BL50" i="16"/>
  <c r="BK50" i="16"/>
  <c r="BH50" i="16"/>
  <c r="BD50" i="16"/>
  <c r="BE50" i="16" s="1"/>
  <c r="BJ50" i="16" s="1"/>
  <c r="BH49" i="16"/>
  <c r="BD49" i="16"/>
  <c r="BE49" i="16" s="1"/>
  <c r="BL49" i="16" s="1"/>
  <c r="BH48" i="16"/>
  <c r="BD48" i="16"/>
  <c r="BE48" i="16" s="1"/>
  <c r="BH47" i="16"/>
  <c r="BD47" i="16"/>
  <c r="BE47" i="16" s="1"/>
  <c r="BH46" i="16"/>
  <c r="BD46" i="16"/>
  <c r="BE46" i="16" s="1"/>
  <c r="BJ46" i="16" s="1"/>
  <c r="BK46" i="16" s="1"/>
  <c r="BH45" i="16"/>
  <c r="BD45" i="16"/>
  <c r="BE45" i="16" s="1"/>
  <c r="BL45" i="16" s="1"/>
  <c r="BH44" i="16"/>
  <c r="BD44" i="16"/>
  <c r="BE44" i="16" s="1"/>
  <c r="BH43" i="16"/>
  <c r="BD43" i="16"/>
  <c r="BE43" i="16" s="1"/>
  <c r="BH42" i="16"/>
  <c r="BD42" i="16"/>
  <c r="BE42" i="16" s="1"/>
  <c r="BL42" i="16" s="1"/>
  <c r="AJ42" i="16"/>
  <c r="AK42" i="16" s="1"/>
  <c r="BQ42" i="16" s="1"/>
  <c r="P42" i="16"/>
  <c r="O42" i="16"/>
  <c r="AL42" i="16" s="1"/>
  <c r="J42" i="16"/>
  <c r="BH41" i="16"/>
  <c r="BD41" i="16"/>
  <c r="BE41" i="16" s="1"/>
  <c r="BH40" i="16"/>
  <c r="BD40" i="16"/>
  <c r="BE40" i="16" s="1"/>
  <c r="BJ40" i="16" s="1"/>
  <c r="BK40" i="16" s="1"/>
  <c r="BH39" i="16"/>
  <c r="BD39" i="16"/>
  <c r="BE39" i="16" s="1"/>
  <c r="BL39" i="16" s="1"/>
  <c r="BH38" i="16"/>
  <c r="BD38" i="16"/>
  <c r="BE38" i="16" s="1"/>
  <c r="BH37" i="16"/>
  <c r="BD37" i="16"/>
  <c r="BE37" i="16" s="1"/>
  <c r="BH36" i="16"/>
  <c r="BD36" i="16"/>
  <c r="BE36" i="16" s="1"/>
  <c r="BJ36" i="16" s="1"/>
  <c r="BK36" i="16" s="1"/>
  <c r="BH35" i="16"/>
  <c r="BD35" i="16"/>
  <c r="BE35" i="16" s="1"/>
  <c r="BL35" i="16" s="1"/>
  <c r="BH34" i="16"/>
  <c r="BD34" i="16"/>
  <c r="BE34" i="16" s="1"/>
  <c r="BH33" i="16"/>
  <c r="BD33" i="16"/>
  <c r="BE33" i="16" s="1"/>
  <c r="BQ32" i="16"/>
  <c r="BJ32" i="16"/>
  <c r="BK32" i="16" s="1"/>
  <c r="BH32" i="16"/>
  <c r="BD32" i="16"/>
  <c r="BE32" i="16" s="1"/>
  <c r="BL32" i="16" s="1"/>
  <c r="AJ32" i="16"/>
  <c r="AK32" i="16" s="1"/>
  <c r="P32" i="16"/>
  <c r="O32" i="16"/>
  <c r="AL32" i="16" s="1"/>
  <c r="J32" i="16"/>
  <c r="BH31" i="16"/>
  <c r="BD31" i="16"/>
  <c r="BE31" i="16" s="1"/>
  <c r="BH30" i="16"/>
  <c r="BD30" i="16"/>
  <c r="BE30" i="16" s="1"/>
  <c r="BJ30" i="16" s="1"/>
  <c r="BK30" i="16" s="1"/>
  <c r="BH29" i="16"/>
  <c r="BD29" i="16"/>
  <c r="BE29" i="16" s="1"/>
  <c r="BL29" i="16" s="1"/>
  <c r="BH28" i="16"/>
  <c r="BE28" i="16"/>
  <c r="BD28" i="16"/>
  <c r="BH27" i="16"/>
  <c r="BD27" i="16"/>
  <c r="BE27" i="16" s="1"/>
  <c r="BH26" i="16"/>
  <c r="BD26" i="16"/>
  <c r="BE26" i="16" s="1"/>
  <c r="BJ26" i="16" s="1"/>
  <c r="BK26" i="16" s="1"/>
  <c r="BH25" i="16"/>
  <c r="BD25" i="16"/>
  <c r="BE25" i="16" s="1"/>
  <c r="BL25" i="16" s="1"/>
  <c r="BH24" i="16"/>
  <c r="BD24" i="16"/>
  <c r="BE24" i="16" s="1"/>
  <c r="BH23" i="16"/>
  <c r="BD23" i="16"/>
  <c r="BE23" i="16" s="1"/>
  <c r="BH22" i="16"/>
  <c r="BD22" i="16"/>
  <c r="BE22" i="16" s="1"/>
  <c r="BL22" i="16" s="1"/>
  <c r="AJ22" i="16"/>
  <c r="AK22" i="16" s="1"/>
  <c r="BQ22" i="16" s="1"/>
  <c r="P22" i="16"/>
  <c r="O22" i="16"/>
  <c r="J22" i="16"/>
  <c r="BH21" i="16"/>
  <c r="BD21" i="16"/>
  <c r="BE21" i="16" s="1"/>
  <c r="BH20" i="16"/>
  <c r="BD20" i="16"/>
  <c r="BE20" i="16" s="1"/>
  <c r="BJ20" i="16" s="1"/>
  <c r="BK20" i="16" s="1"/>
  <c r="BH19" i="16"/>
  <c r="BD19" i="16"/>
  <c r="BE19" i="16" s="1"/>
  <c r="BL19" i="16" s="1"/>
  <c r="BH18" i="16"/>
  <c r="BD18" i="16"/>
  <c r="BE18" i="16" s="1"/>
  <c r="BH17" i="16"/>
  <c r="BD17" i="16"/>
  <c r="BE17" i="16" s="1"/>
  <c r="BH16" i="16"/>
  <c r="BD16" i="16"/>
  <c r="BE16" i="16" s="1"/>
  <c r="BJ16" i="16" s="1"/>
  <c r="BK16" i="16" s="1"/>
  <c r="BH15" i="16"/>
  <c r="BD15" i="16"/>
  <c r="BE15" i="16" s="1"/>
  <c r="BL15" i="16" s="1"/>
  <c r="BH14" i="16"/>
  <c r="BD14" i="16"/>
  <c r="BE14" i="16" s="1"/>
  <c r="BH13" i="16"/>
  <c r="BD13" i="16"/>
  <c r="BE13" i="16" s="1"/>
  <c r="BH12" i="16"/>
  <c r="BD12" i="16"/>
  <c r="BE12" i="16" s="1"/>
  <c r="BL12" i="16" s="1"/>
  <c r="AJ12" i="16"/>
  <c r="AK12" i="16" s="1"/>
  <c r="BQ12" i="16" s="1"/>
  <c r="P12" i="16"/>
  <c r="O12" i="16"/>
  <c r="J12" i="16"/>
  <c r="BJ15" i="16" l="1"/>
  <c r="BK15" i="16" s="1"/>
  <c r="BL20" i="16"/>
  <c r="BJ59" i="16"/>
  <c r="BK59" i="16" s="1"/>
  <c r="BJ42" i="16"/>
  <c r="BK42" i="16" s="1"/>
  <c r="BL56" i="16"/>
  <c r="BL30" i="16"/>
  <c r="BJ39" i="16"/>
  <c r="BK39" i="16" s="1"/>
  <c r="BL36" i="16"/>
  <c r="AL12" i="16"/>
  <c r="BL14" i="16"/>
  <c r="BJ14" i="16"/>
  <c r="BK14" i="16" s="1"/>
  <c r="BL48" i="16"/>
  <c r="BJ48" i="16"/>
  <c r="BK48" i="16" s="1"/>
  <c r="BJ54" i="16"/>
  <c r="BK54" i="16" s="1"/>
  <c r="BL54" i="16"/>
  <c r="BJ24" i="16"/>
  <c r="BK24" i="16" s="1"/>
  <c r="BL24" i="16"/>
  <c r="BJ38" i="16"/>
  <c r="BK38" i="16" s="1"/>
  <c r="BL38" i="16"/>
  <c r="BJ18" i="16"/>
  <c r="BK18" i="16" s="1"/>
  <c r="BL18" i="16"/>
  <c r="BJ58" i="16"/>
  <c r="BK58" i="16" s="1"/>
  <c r="BL58" i="16"/>
  <c r="BL13" i="16"/>
  <c r="BJ13" i="16"/>
  <c r="BK13" i="16" s="1"/>
  <c r="BL21" i="16"/>
  <c r="BJ21" i="16"/>
  <c r="BK21" i="16" s="1"/>
  <c r="BJ22" i="16"/>
  <c r="BK22" i="16" s="1"/>
  <c r="BL43" i="16"/>
  <c r="BJ43" i="16"/>
  <c r="BK43" i="16" s="1"/>
  <c r="BJ35" i="16"/>
  <c r="BK35" i="16" s="1"/>
  <c r="BJ12" i="16"/>
  <c r="BK12" i="16" s="1"/>
  <c r="BL16" i="16"/>
  <c r="BJ19" i="16"/>
  <c r="BK19" i="16" s="1"/>
  <c r="BL33" i="16"/>
  <c r="BJ33" i="16"/>
  <c r="BK33" i="16" s="1"/>
  <c r="BJ55" i="16"/>
  <c r="BK55" i="16" s="1"/>
  <c r="BL60" i="16"/>
  <c r="BJ34" i="16"/>
  <c r="BK34" i="16" s="1"/>
  <c r="BM32" i="16" s="1"/>
  <c r="BL34" i="16"/>
  <c r="BJ45" i="16"/>
  <c r="BK45" i="16" s="1"/>
  <c r="BL57" i="16"/>
  <c r="BJ57" i="16"/>
  <c r="BK57" i="16" s="1"/>
  <c r="BL26" i="16"/>
  <c r="BJ29" i="16"/>
  <c r="BK29" i="16" s="1"/>
  <c r="BJ52" i="16"/>
  <c r="BK52" i="16" s="1"/>
  <c r="BL27" i="16"/>
  <c r="BJ27" i="16"/>
  <c r="BK27" i="16" s="1"/>
  <c r="BL17" i="16"/>
  <c r="BJ17" i="16"/>
  <c r="BK17" i="16" s="1"/>
  <c r="AL22" i="16"/>
  <c r="BJ25" i="16"/>
  <c r="BK25" i="16" s="1"/>
  <c r="BL40" i="16"/>
  <c r="BL44" i="16"/>
  <c r="BJ44" i="16"/>
  <c r="BK44" i="16" s="1"/>
  <c r="BL46" i="16"/>
  <c r="BJ49" i="16"/>
  <c r="BK49" i="16" s="1"/>
  <c r="AL52" i="16"/>
  <c r="BL53" i="16"/>
  <c r="BJ53" i="16"/>
  <c r="BK53" i="16" s="1"/>
  <c r="BL61" i="16"/>
  <c r="BJ61" i="16"/>
  <c r="BK61" i="16" s="1"/>
  <c r="BL31" i="16"/>
  <c r="BJ31" i="16"/>
  <c r="BK31" i="16" s="1"/>
  <c r="BL37" i="16"/>
  <c r="BJ37" i="16"/>
  <c r="BK37" i="16" s="1"/>
  <c r="BL51" i="16"/>
  <c r="BJ51" i="16"/>
  <c r="BK51" i="16" s="1"/>
  <c r="BL23" i="16"/>
  <c r="BJ23" i="16"/>
  <c r="BK23" i="16" s="1"/>
  <c r="BL28" i="16"/>
  <c r="BJ28" i="16"/>
  <c r="BK28" i="16" s="1"/>
  <c r="BL41" i="16"/>
  <c r="BJ41" i="16"/>
  <c r="BK41" i="16" s="1"/>
  <c r="BL47" i="16"/>
  <c r="BJ47" i="16"/>
  <c r="BK47" i="16" s="1"/>
  <c r="BM42" i="16" l="1"/>
  <c r="BM12" i="16"/>
  <c r="BN12" i="16" s="1"/>
  <c r="BO12" i="16" s="1"/>
  <c r="BP12" i="16" s="1"/>
  <c r="BR12" i="16" s="1"/>
  <c r="BN42" i="16"/>
  <c r="BO42" i="16" s="1"/>
  <c r="BP42" i="16" s="1"/>
  <c r="BR42" i="16" s="1"/>
  <c r="BN32" i="16"/>
  <c r="BO32" i="16" s="1"/>
  <c r="BP32" i="16" s="1"/>
  <c r="BR32" i="16" s="1"/>
  <c r="BM52" i="16"/>
  <c r="BM22" i="16"/>
  <c r="BN22" i="16" l="1"/>
  <c r="BO22" i="16" s="1"/>
  <c r="BP22" i="16" s="1"/>
  <c r="BR22" i="16" s="1"/>
  <c r="BN52" i="16"/>
  <c r="BO52" i="16" s="1"/>
  <c r="BP52" i="16" s="1"/>
  <c r="BR52" i="16" s="1"/>
  <c r="BH61" i="15" l="1"/>
  <c r="BD61" i="15"/>
  <c r="BE61" i="15" s="1"/>
  <c r="BL61" i="15" s="1"/>
  <c r="BH60" i="15"/>
  <c r="BD60" i="15"/>
  <c r="BE60" i="15" s="1"/>
  <c r="BH59" i="15"/>
  <c r="BE59" i="15"/>
  <c r="BL59" i="15" s="1"/>
  <c r="BD59" i="15"/>
  <c r="BH58" i="15"/>
  <c r="BD58" i="15"/>
  <c r="BE58" i="15" s="1"/>
  <c r="BH57" i="15"/>
  <c r="BD57" i="15"/>
  <c r="BE57" i="15" s="1"/>
  <c r="BL57" i="15" s="1"/>
  <c r="BH56" i="15"/>
  <c r="BD56" i="15"/>
  <c r="BE56" i="15" s="1"/>
  <c r="BH55" i="15"/>
  <c r="BD55" i="15"/>
  <c r="BE55" i="15" s="1"/>
  <c r="BH54" i="15"/>
  <c r="BD54" i="15"/>
  <c r="BE54" i="15" s="1"/>
  <c r="BH53" i="15"/>
  <c r="BD53" i="15"/>
  <c r="BE53" i="15" s="1"/>
  <c r="BH52" i="15"/>
  <c r="BD52" i="15"/>
  <c r="BE52" i="15" s="1"/>
  <c r="AJ52" i="15"/>
  <c r="AK52" i="15" s="1"/>
  <c r="BQ52" i="15" s="1"/>
  <c r="P52" i="15"/>
  <c r="O52" i="15"/>
  <c r="J52" i="15"/>
  <c r="BH51" i="15"/>
  <c r="BD51" i="15"/>
  <c r="BE51" i="15" s="1"/>
  <c r="BH50" i="15"/>
  <c r="BD50" i="15"/>
  <c r="BE50" i="15" s="1"/>
  <c r="BH49" i="15"/>
  <c r="BD49" i="15"/>
  <c r="BE49" i="15" s="1"/>
  <c r="BH48" i="15"/>
  <c r="BD48" i="15"/>
  <c r="BE48" i="15" s="1"/>
  <c r="BH47" i="15"/>
  <c r="BD47" i="15"/>
  <c r="BE47" i="15" s="1"/>
  <c r="BH46" i="15"/>
  <c r="BD46" i="15"/>
  <c r="BE46" i="15" s="1"/>
  <c r="BH45" i="15"/>
  <c r="BD45" i="15"/>
  <c r="BE45" i="15" s="1"/>
  <c r="BH44" i="15"/>
  <c r="BD44" i="15"/>
  <c r="BE44" i="15" s="1"/>
  <c r="BH43" i="15"/>
  <c r="BD43" i="15"/>
  <c r="BE43" i="15" s="1"/>
  <c r="BH42" i="15"/>
  <c r="BD42" i="15"/>
  <c r="BE42" i="15" s="1"/>
  <c r="AJ42" i="15"/>
  <c r="AK42" i="15" s="1"/>
  <c r="BQ42" i="15" s="1"/>
  <c r="P42" i="15"/>
  <c r="O42" i="15"/>
  <c r="AL42" i="15" s="1"/>
  <c r="J42" i="15"/>
  <c r="BH41" i="15"/>
  <c r="BD41" i="15"/>
  <c r="BE41" i="15" s="1"/>
  <c r="BL41" i="15" s="1"/>
  <c r="BH40" i="15"/>
  <c r="BD40" i="15"/>
  <c r="BE40" i="15" s="1"/>
  <c r="BH39" i="15"/>
  <c r="BD39" i="15"/>
  <c r="BE39" i="15" s="1"/>
  <c r="BH38" i="15"/>
  <c r="BD38" i="15"/>
  <c r="BE38" i="15" s="1"/>
  <c r="BH37" i="15"/>
  <c r="BD37" i="15"/>
  <c r="BE37" i="15" s="1"/>
  <c r="BL37" i="15" s="1"/>
  <c r="BH36" i="15"/>
  <c r="BD36" i="15"/>
  <c r="BE36" i="15" s="1"/>
  <c r="BH35" i="15"/>
  <c r="BD35" i="15"/>
  <c r="BE35" i="15" s="1"/>
  <c r="BH34" i="15"/>
  <c r="BD34" i="15"/>
  <c r="BE34" i="15" s="1"/>
  <c r="BH33" i="15"/>
  <c r="BD33" i="15"/>
  <c r="BE33" i="15" s="1"/>
  <c r="BL33" i="15" s="1"/>
  <c r="BH32" i="15"/>
  <c r="BD32" i="15"/>
  <c r="BE32" i="15" s="1"/>
  <c r="AJ32" i="15"/>
  <c r="AK32" i="15" s="1"/>
  <c r="BQ32" i="15" s="1"/>
  <c r="P32" i="15"/>
  <c r="O32" i="15"/>
  <c r="J32" i="15"/>
  <c r="BH31" i="15"/>
  <c r="BD31" i="15"/>
  <c r="BE31" i="15" s="1"/>
  <c r="BL31" i="15" s="1"/>
  <c r="BH30" i="15"/>
  <c r="BD30" i="15"/>
  <c r="BE30" i="15" s="1"/>
  <c r="BH29" i="15"/>
  <c r="BD29" i="15"/>
  <c r="BE29" i="15" s="1"/>
  <c r="BH28" i="15"/>
  <c r="BD28" i="15"/>
  <c r="BE28" i="15" s="1"/>
  <c r="BH27" i="15"/>
  <c r="BD27" i="15"/>
  <c r="BE27" i="15" s="1"/>
  <c r="BL27" i="15" s="1"/>
  <c r="BH26" i="15"/>
  <c r="BD26" i="15"/>
  <c r="BE26" i="15" s="1"/>
  <c r="BL25" i="15"/>
  <c r="BJ25" i="15"/>
  <c r="BK25" i="15" s="1"/>
  <c r="BH25" i="15"/>
  <c r="BE25" i="15"/>
  <c r="BD25" i="15"/>
  <c r="BH24" i="15"/>
  <c r="BD24" i="15"/>
  <c r="BE24" i="15" s="1"/>
  <c r="BH23" i="15"/>
  <c r="BD23" i="15"/>
  <c r="BE23" i="15" s="1"/>
  <c r="BL23" i="15" s="1"/>
  <c r="BH22" i="15"/>
  <c r="BD22" i="15"/>
  <c r="BE22" i="15" s="1"/>
  <c r="AJ22" i="15"/>
  <c r="AK22" i="15" s="1"/>
  <c r="BQ22" i="15" s="1"/>
  <c r="P22" i="15"/>
  <c r="O22" i="15"/>
  <c r="AL22" i="15" s="1"/>
  <c r="J22" i="15"/>
  <c r="BH21" i="15"/>
  <c r="BE21" i="15"/>
  <c r="BL21" i="15" s="1"/>
  <c r="BD21" i="15"/>
  <c r="BH20" i="15"/>
  <c r="BD20" i="15"/>
  <c r="BE20" i="15" s="1"/>
  <c r="BL19" i="15"/>
  <c r="BJ19" i="15"/>
  <c r="BK19" i="15" s="1"/>
  <c r="BH19" i="15"/>
  <c r="BE19" i="15"/>
  <c r="BD19" i="15"/>
  <c r="BH18" i="15"/>
  <c r="BD18" i="15"/>
  <c r="BE18" i="15" s="1"/>
  <c r="BH17" i="15"/>
  <c r="BE17" i="15"/>
  <c r="BL17" i="15" s="1"/>
  <c r="BD17" i="15"/>
  <c r="BH16" i="15"/>
  <c r="BD16" i="15"/>
  <c r="BE16" i="15" s="1"/>
  <c r="BH15" i="15"/>
  <c r="BE15" i="15"/>
  <c r="BL15" i="15" s="1"/>
  <c r="BD15" i="15"/>
  <c r="BH14" i="15"/>
  <c r="BD14" i="15"/>
  <c r="BE14" i="15" s="1"/>
  <c r="BH13" i="15"/>
  <c r="BD13" i="15"/>
  <c r="BE13" i="15" s="1"/>
  <c r="BH12" i="15"/>
  <c r="BD12" i="15"/>
  <c r="BE12" i="15" s="1"/>
  <c r="AJ12" i="15"/>
  <c r="AK12" i="15" s="1"/>
  <c r="BQ12" i="15" s="1"/>
  <c r="P12" i="15"/>
  <c r="O12" i="15"/>
  <c r="J12" i="15"/>
  <c r="BJ22" i="15" l="1"/>
  <c r="BK22" i="15" s="1"/>
  <c r="BL22" i="15"/>
  <c r="BL29" i="15"/>
  <c r="BJ29" i="15"/>
  <c r="BK29" i="15" s="1"/>
  <c r="BL45" i="15"/>
  <c r="BJ45" i="15"/>
  <c r="BK45" i="15" s="1"/>
  <c r="BL42" i="15"/>
  <c r="BJ42" i="15"/>
  <c r="BK42" i="15" s="1"/>
  <c r="BL52" i="15"/>
  <c r="BJ52" i="15"/>
  <c r="BK52" i="15" s="1"/>
  <c r="BL35" i="15"/>
  <c r="BJ35" i="15"/>
  <c r="BK35" i="15" s="1"/>
  <c r="BL39" i="15"/>
  <c r="BJ39" i="15"/>
  <c r="BK39" i="15" s="1"/>
  <c r="BL49" i="15"/>
  <c r="BJ49" i="15"/>
  <c r="BK49" i="15" s="1"/>
  <c r="BL55" i="15"/>
  <c r="BJ55" i="15"/>
  <c r="BK55" i="15" s="1"/>
  <c r="BL32" i="15"/>
  <c r="BJ32" i="15"/>
  <c r="BK32" i="15" s="1"/>
  <c r="BJ53" i="15"/>
  <c r="BK53" i="15" s="1"/>
  <c r="BL53" i="15"/>
  <c r="BJ59" i="15"/>
  <c r="BK59" i="15" s="1"/>
  <c r="BJ15" i="15"/>
  <c r="BK15" i="15" s="1"/>
  <c r="AL32" i="15"/>
  <c r="AL52" i="15"/>
  <c r="BJ12" i="15"/>
  <c r="BK12" i="15" s="1"/>
  <c r="BL12" i="15"/>
  <c r="AL12" i="15"/>
  <c r="BJ38" i="15"/>
  <c r="BK38" i="15" s="1"/>
  <c r="BL38" i="15"/>
  <c r="BL48" i="15"/>
  <c r="BJ48" i="15"/>
  <c r="BK48" i="15" s="1"/>
  <c r="BL51" i="15"/>
  <c r="BJ51" i="15"/>
  <c r="BK51" i="15" s="1"/>
  <c r="BJ16" i="15"/>
  <c r="BK16" i="15" s="1"/>
  <c r="BL16" i="15"/>
  <c r="BJ36" i="15"/>
  <c r="BK36" i="15" s="1"/>
  <c r="BL36" i="15"/>
  <c r="BJ14" i="15"/>
  <c r="BK14" i="15" s="1"/>
  <c r="BL14" i="15"/>
  <c r="BL43" i="15"/>
  <c r="BJ43" i="15"/>
  <c r="BK43" i="15" s="1"/>
  <c r="BL44" i="15"/>
  <c r="BJ44" i="15"/>
  <c r="BK44" i="15" s="1"/>
  <c r="BL47" i="15"/>
  <c r="BJ47" i="15"/>
  <c r="BK47" i="15" s="1"/>
  <c r="BJ50" i="15"/>
  <c r="BK50" i="15" s="1"/>
  <c r="BL50" i="15"/>
  <c r="BL54" i="15"/>
  <c r="BJ54" i="15"/>
  <c r="BK54" i="15" s="1"/>
  <c r="BL18" i="15"/>
  <c r="BJ18" i="15"/>
  <c r="BK18" i="15" s="1"/>
  <c r="BL13" i="15"/>
  <c r="BJ13" i="15"/>
  <c r="BK13" i="15" s="1"/>
  <c r="BJ30" i="15"/>
  <c r="BK30" i="15" s="1"/>
  <c r="BL30" i="15"/>
  <c r="BJ28" i="15"/>
  <c r="BK28" i="15" s="1"/>
  <c r="BL28" i="15"/>
  <c r="BJ34" i="15"/>
  <c r="BK34" i="15" s="1"/>
  <c r="BL34" i="15"/>
  <c r="BJ46" i="15"/>
  <c r="BK46" i="15" s="1"/>
  <c r="BL46" i="15"/>
  <c r="BJ56" i="15"/>
  <c r="BK56" i="15" s="1"/>
  <c r="BL56" i="15"/>
  <c r="BJ20" i="15"/>
  <c r="BK20" i="15" s="1"/>
  <c r="BL20" i="15"/>
  <c r="BJ26" i="15"/>
  <c r="BK26" i="15" s="1"/>
  <c r="BL26" i="15"/>
  <c r="BJ40" i="15"/>
  <c r="BK40" i="15" s="1"/>
  <c r="BL40" i="15"/>
  <c r="BJ60" i="15"/>
  <c r="BK60" i="15" s="1"/>
  <c r="BL60" i="15"/>
  <c r="BJ24" i="15"/>
  <c r="BK24" i="15" s="1"/>
  <c r="BL24" i="15"/>
  <c r="BL58" i="15"/>
  <c r="BJ58" i="15"/>
  <c r="BK58" i="15" s="1"/>
  <c r="BJ17" i="15"/>
  <c r="BK17" i="15" s="1"/>
  <c r="BJ21" i="15"/>
  <c r="BK21" i="15" s="1"/>
  <c r="BJ23" i="15"/>
  <c r="BK23" i="15" s="1"/>
  <c r="BM22" i="15" s="1"/>
  <c r="BJ27" i="15"/>
  <c r="BK27" i="15" s="1"/>
  <c r="BJ31" i="15"/>
  <c r="BK31" i="15" s="1"/>
  <c r="BJ33" i="15"/>
  <c r="BK33" i="15" s="1"/>
  <c r="BJ37" i="15"/>
  <c r="BK37" i="15" s="1"/>
  <c r="BJ41" i="15"/>
  <c r="BK41" i="15" s="1"/>
  <c r="BJ57" i="15"/>
  <c r="BK57" i="15" s="1"/>
  <c r="BJ61" i="15"/>
  <c r="BK61" i="15" s="1"/>
  <c r="BH61" i="14"/>
  <c r="BD61" i="14"/>
  <c r="BE61" i="14" s="1"/>
  <c r="BH60" i="14"/>
  <c r="BD60" i="14"/>
  <c r="BE60" i="14" s="1"/>
  <c r="BH59" i="14"/>
  <c r="BD59" i="14"/>
  <c r="BE59" i="14" s="1"/>
  <c r="BH58" i="14"/>
  <c r="BD58" i="14"/>
  <c r="BE58" i="14" s="1"/>
  <c r="BH57" i="14"/>
  <c r="BD57" i="14"/>
  <c r="BE57" i="14" s="1"/>
  <c r="BH56" i="14"/>
  <c r="BD56" i="14"/>
  <c r="BE56" i="14" s="1"/>
  <c r="BH55" i="14"/>
  <c r="BD55" i="14"/>
  <c r="BE55" i="14" s="1"/>
  <c r="BH54" i="14"/>
  <c r="BD54" i="14"/>
  <c r="BE54" i="14" s="1"/>
  <c r="BH53" i="14"/>
  <c r="BD53" i="14"/>
  <c r="BE53" i="14" s="1"/>
  <c r="BH52" i="14"/>
  <c r="BD52" i="14"/>
  <c r="BE52" i="14" s="1"/>
  <c r="AJ52" i="14"/>
  <c r="AK52" i="14" s="1"/>
  <c r="BQ52" i="14" s="1"/>
  <c r="P52" i="14"/>
  <c r="O52" i="14"/>
  <c r="AL52" i="14" s="1"/>
  <c r="J52" i="14"/>
  <c r="BH51" i="14"/>
  <c r="BD51" i="14"/>
  <c r="BE51" i="14" s="1"/>
  <c r="BH50" i="14"/>
  <c r="BD50" i="14"/>
  <c r="BE50" i="14" s="1"/>
  <c r="BH49" i="14"/>
  <c r="BD49" i="14"/>
  <c r="BE49" i="14" s="1"/>
  <c r="BH48" i="14"/>
  <c r="BD48" i="14"/>
  <c r="BE48" i="14" s="1"/>
  <c r="BH47" i="14"/>
  <c r="BD47" i="14"/>
  <c r="BE47" i="14" s="1"/>
  <c r="BH46" i="14"/>
  <c r="BD46" i="14"/>
  <c r="BE46" i="14" s="1"/>
  <c r="BH45" i="14"/>
  <c r="BD45" i="14"/>
  <c r="BE45" i="14" s="1"/>
  <c r="BH44" i="14"/>
  <c r="BD44" i="14"/>
  <c r="BE44" i="14" s="1"/>
  <c r="BH43" i="14"/>
  <c r="BD43" i="14"/>
  <c r="BE43" i="14" s="1"/>
  <c r="BH42" i="14"/>
  <c r="BD42" i="14"/>
  <c r="BE42" i="14" s="1"/>
  <c r="AJ42" i="14"/>
  <c r="AK42" i="14" s="1"/>
  <c r="BQ42" i="14" s="1"/>
  <c r="P42" i="14"/>
  <c r="O42" i="14"/>
  <c r="J42" i="14"/>
  <c r="BH41" i="14"/>
  <c r="BD41" i="14"/>
  <c r="BE41" i="14" s="1"/>
  <c r="BH40" i="14"/>
  <c r="BD40" i="14"/>
  <c r="BE40" i="14" s="1"/>
  <c r="BH39" i="14"/>
  <c r="BD39" i="14"/>
  <c r="BE39" i="14" s="1"/>
  <c r="BH38" i="14"/>
  <c r="BD38" i="14"/>
  <c r="BE38" i="14" s="1"/>
  <c r="BH37" i="14"/>
  <c r="BD37" i="14"/>
  <c r="BE37" i="14" s="1"/>
  <c r="BH36" i="14"/>
  <c r="BD36" i="14"/>
  <c r="BE36" i="14" s="1"/>
  <c r="BH35" i="14"/>
  <c r="BD35" i="14"/>
  <c r="BE35" i="14" s="1"/>
  <c r="BH34" i="14"/>
  <c r="BD34" i="14"/>
  <c r="BE34" i="14" s="1"/>
  <c r="BH33" i="14"/>
  <c r="BD33" i="14"/>
  <c r="BE33" i="14" s="1"/>
  <c r="BH32" i="14"/>
  <c r="BD32" i="14"/>
  <c r="BE32" i="14" s="1"/>
  <c r="AJ32" i="14"/>
  <c r="AK32" i="14" s="1"/>
  <c r="BQ32" i="14" s="1"/>
  <c r="P32" i="14"/>
  <c r="O32" i="14"/>
  <c r="AL32" i="14" s="1"/>
  <c r="J32" i="14"/>
  <c r="BH31" i="14"/>
  <c r="BD31" i="14"/>
  <c r="BE31" i="14" s="1"/>
  <c r="BH30" i="14"/>
  <c r="BD30" i="14"/>
  <c r="BE30" i="14" s="1"/>
  <c r="BH29" i="14"/>
  <c r="BD29" i="14"/>
  <c r="BE29" i="14" s="1"/>
  <c r="BH28" i="14"/>
  <c r="BD28" i="14"/>
  <c r="BE28" i="14" s="1"/>
  <c r="BH27" i="14"/>
  <c r="BD27" i="14"/>
  <c r="BE27" i="14" s="1"/>
  <c r="BH26" i="14"/>
  <c r="BD26" i="14"/>
  <c r="BE26" i="14" s="1"/>
  <c r="BH25" i="14"/>
  <c r="BD25" i="14"/>
  <c r="BE25" i="14" s="1"/>
  <c r="BH24" i="14"/>
  <c r="BD24" i="14"/>
  <c r="BE24" i="14" s="1"/>
  <c r="BH23" i="14"/>
  <c r="BD23" i="14"/>
  <c r="BE23" i="14" s="1"/>
  <c r="BH22" i="14"/>
  <c r="BD22" i="14"/>
  <c r="BE22" i="14" s="1"/>
  <c r="AJ22" i="14"/>
  <c r="AK22" i="14" s="1"/>
  <c r="BQ22" i="14" s="1"/>
  <c r="P22" i="14"/>
  <c r="O22" i="14"/>
  <c r="J22" i="14"/>
  <c r="BH21" i="14"/>
  <c r="BD21" i="14"/>
  <c r="BE21" i="14" s="1"/>
  <c r="BH20" i="14"/>
  <c r="BD20" i="14"/>
  <c r="BE20" i="14" s="1"/>
  <c r="BH19" i="14"/>
  <c r="BD19" i="14"/>
  <c r="BE19" i="14" s="1"/>
  <c r="BH18" i="14"/>
  <c r="BD18" i="14"/>
  <c r="BE18" i="14" s="1"/>
  <c r="BH17" i="14"/>
  <c r="BD17" i="14"/>
  <c r="BE17" i="14" s="1"/>
  <c r="BH16" i="14"/>
  <c r="BD16" i="14"/>
  <c r="BE16" i="14" s="1"/>
  <c r="BH15" i="14"/>
  <c r="BD15" i="14"/>
  <c r="BE15" i="14" s="1"/>
  <c r="BH14" i="14"/>
  <c r="BD14" i="14"/>
  <c r="BE14" i="14" s="1"/>
  <c r="BH13" i="14"/>
  <c r="BD13" i="14"/>
  <c r="BE13" i="14" s="1"/>
  <c r="BH12" i="14"/>
  <c r="BD12" i="14"/>
  <c r="BE12" i="14" s="1"/>
  <c r="AJ12" i="14"/>
  <c r="AK12" i="14" s="1"/>
  <c r="BQ12" i="14" s="1"/>
  <c r="P12" i="14"/>
  <c r="O12" i="14"/>
  <c r="J12" i="14"/>
  <c r="BM42" i="15" l="1"/>
  <c r="BM32" i="15"/>
  <c r="BM52" i="15"/>
  <c r="BM12" i="15"/>
  <c r="BN12" i="15" s="1"/>
  <c r="BO12" i="15" s="1"/>
  <c r="BP12" i="15" s="1"/>
  <c r="BR12" i="15" s="1"/>
  <c r="BN32" i="15"/>
  <c r="BO32" i="15" s="1"/>
  <c r="BP32" i="15" s="1"/>
  <c r="BR32" i="15" s="1"/>
  <c r="BN52" i="15"/>
  <c r="BO52" i="15" s="1"/>
  <c r="BP52" i="15" s="1"/>
  <c r="BR52" i="15" s="1"/>
  <c r="BN42" i="15"/>
  <c r="BO42" i="15" s="1"/>
  <c r="BP42" i="15" s="1"/>
  <c r="BR42" i="15" s="1"/>
  <c r="BN22" i="15"/>
  <c r="BO22" i="15" s="1"/>
  <c r="BP22" i="15" s="1"/>
  <c r="BR22" i="15" s="1"/>
  <c r="AL12" i="14"/>
  <c r="BL37" i="14"/>
  <c r="BJ37" i="14"/>
  <c r="BK37" i="14" s="1"/>
  <c r="BL58" i="14"/>
  <c r="BJ58" i="14"/>
  <c r="BK58" i="14" s="1"/>
  <c r="BL13" i="14"/>
  <c r="BJ13" i="14"/>
  <c r="BK13" i="14" s="1"/>
  <c r="BJ22" i="14"/>
  <c r="BK22" i="14" s="1"/>
  <c r="BL22" i="14"/>
  <c r="BL29" i="14"/>
  <c r="BJ29" i="14"/>
  <c r="BK29" i="14" s="1"/>
  <c r="BJ34" i="14"/>
  <c r="BK34" i="14" s="1"/>
  <c r="BL34" i="14"/>
  <c r="BL41" i="14"/>
  <c r="BJ41" i="14"/>
  <c r="BK41" i="14" s="1"/>
  <c r="BJ50" i="14"/>
  <c r="BK50" i="14" s="1"/>
  <c r="BL50" i="14"/>
  <c r="BJ55" i="14"/>
  <c r="BK55" i="14" s="1"/>
  <c r="BL55" i="14"/>
  <c r="BL17" i="14"/>
  <c r="BJ17" i="14"/>
  <c r="BK17" i="14" s="1"/>
  <c r="BJ38" i="14"/>
  <c r="BK38" i="14" s="1"/>
  <c r="BL38" i="14"/>
  <c r="BL43" i="14"/>
  <c r="BJ43" i="14"/>
  <c r="BK43" i="14" s="1"/>
  <c r="BJ52" i="14"/>
  <c r="BK52" i="14" s="1"/>
  <c r="BL52" i="14"/>
  <c r="BJ59" i="14"/>
  <c r="BK59" i="14" s="1"/>
  <c r="BL59" i="14"/>
  <c r="BJ14" i="14"/>
  <c r="BK14" i="14" s="1"/>
  <c r="BL14" i="14"/>
  <c r="BL21" i="14"/>
  <c r="BJ21" i="14"/>
  <c r="BK21" i="14" s="1"/>
  <c r="BJ30" i="14"/>
  <c r="BK30" i="14" s="1"/>
  <c r="BL30" i="14"/>
  <c r="BL35" i="14"/>
  <c r="BJ35" i="14"/>
  <c r="BK35" i="14" s="1"/>
  <c r="BL47" i="14"/>
  <c r="BJ47" i="14"/>
  <c r="BK47" i="14" s="1"/>
  <c r="BJ56" i="14"/>
  <c r="BK56" i="14" s="1"/>
  <c r="BL56" i="14"/>
  <c r="BJ20" i="14"/>
  <c r="BK20" i="14" s="1"/>
  <c r="BL20" i="14"/>
  <c r="BJ25" i="14"/>
  <c r="BK25" i="14" s="1"/>
  <c r="BL25" i="14"/>
  <c r="BJ46" i="14"/>
  <c r="BK46" i="14" s="1"/>
  <c r="BL46" i="14"/>
  <c r="BJ26" i="14"/>
  <c r="BK26" i="14" s="1"/>
  <c r="BL26" i="14"/>
  <c r="BL18" i="14"/>
  <c r="BJ18" i="14"/>
  <c r="BK18" i="14" s="1"/>
  <c r="BL23" i="14"/>
  <c r="BJ23" i="14"/>
  <c r="BK23" i="14" s="1"/>
  <c r="BJ32" i="14"/>
  <c r="BK32" i="14" s="1"/>
  <c r="BL32" i="14"/>
  <c r="BL39" i="14"/>
  <c r="BJ39" i="14"/>
  <c r="BK39" i="14" s="1"/>
  <c r="AL42" i="14"/>
  <c r="BJ44" i="14"/>
  <c r="BK44" i="14" s="1"/>
  <c r="BL44" i="14"/>
  <c r="BL51" i="14"/>
  <c r="BJ51" i="14"/>
  <c r="BK51" i="14" s="1"/>
  <c r="BJ60" i="14"/>
  <c r="BK60" i="14" s="1"/>
  <c r="BL60" i="14"/>
  <c r="BJ15" i="14"/>
  <c r="BK15" i="14" s="1"/>
  <c r="BL15" i="14"/>
  <c r="BL27" i="14"/>
  <c r="BJ27" i="14"/>
  <c r="BK27" i="14" s="1"/>
  <c r="BJ36" i="14"/>
  <c r="BK36" i="14" s="1"/>
  <c r="BL36" i="14"/>
  <c r="BL48" i="14"/>
  <c r="BJ48" i="14"/>
  <c r="BK48" i="14" s="1"/>
  <c r="BL53" i="14"/>
  <c r="BJ53" i="14"/>
  <c r="BK53" i="14" s="1"/>
  <c r="BJ12" i="14"/>
  <c r="BK12" i="14" s="1"/>
  <c r="BL12" i="14"/>
  <c r="BJ19" i="14"/>
  <c r="BK19" i="14" s="1"/>
  <c r="BL19" i="14"/>
  <c r="AL22" i="14"/>
  <c r="BL24" i="14"/>
  <c r="BJ24" i="14"/>
  <c r="BK24" i="14" s="1"/>
  <c r="BL31" i="14"/>
  <c r="BJ31" i="14"/>
  <c r="BK31" i="14" s="1"/>
  <c r="BJ40" i="14"/>
  <c r="BK40" i="14" s="1"/>
  <c r="BL40" i="14"/>
  <c r="BL45" i="14"/>
  <c r="BJ45" i="14"/>
  <c r="BK45" i="14" s="1"/>
  <c r="BL57" i="14"/>
  <c r="BJ57" i="14"/>
  <c r="BK57" i="14" s="1"/>
  <c r="BL61" i="14"/>
  <c r="BJ61" i="14"/>
  <c r="BK61" i="14" s="1"/>
  <c r="BJ16" i="14"/>
  <c r="BK16" i="14" s="1"/>
  <c r="BL16" i="14"/>
  <c r="BL28" i="14"/>
  <c r="BJ28" i="14"/>
  <c r="BK28" i="14" s="1"/>
  <c r="BL33" i="14"/>
  <c r="BJ33" i="14"/>
  <c r="BK33" i="14" s="1"/>
  <c r="BL42" i="14"/>
  <c r="BJ42" i="14"/>
  <c r="BK42" i="14" s="1"/>
  <c r="BL49" i="14"/>
  <c r="BJ49" i="14"/>
  <c r="BK49" i="14" s="1"/>
  <c r="BL54" i="14"/>
  <c r="BJ54" i="14"/>
  <c r="BK54" i="14" s="1"/>
  <c r="BM22" i="14" l="1"/>
  <c r="BM32" i="14"/>
  <c r="BM12" i="14"/>
  <c r="BM42" i="14"/>
  <c r="BM52" i="14"/>
  <c r="BN32" i="14" l="1"/>
  <c r="BO32" i="14" s="1"/>
  <c r="BP32" i="14" s="1"/>
  <c r="BR32" i="14" s="1"/>
  <c r="BN22" i="14"/>
  <c r="BO22" i="14" s="1"/>
  <c r="BP22" i="14" s="1"/>
  <c r="BR22" i="14" s="1"/>
  <c r="BN52" i="14"/>
  <c r="BO52" i="14" s="1"/>
  <c r="BP52" i="14" s="1"/>
  <c r="BR52" i="14" s="1"/>
  <c r="BN42" i="14"/>
  <c r="BO42" i="14" s="1"/>
  <c r="BP42" i="14" s="1"/>
  <c r="BR42" i="14" s="1"/>
  <c r="BN12" i="14"/>
  <c r="BO12" i="14" s="1"/>
  <c r="BP12" i="14" s="1"/>
  <c r="BR12" i="14" s="1"/>
  <c r="BH61" i="13" l="1"/>
  <c r="BD61" i="13"/>
  <c r="BE61" i="13" s="1"/>
  <c r="BH60" i="13"/>
  <c r="BD60" i="13"/>
  <c r="BE60" i="13" s="1"/>
  <c r="BH59" i="13"/>
  <c r="BD59" i="13"/>
  <c r="BE59" i="13" s="1"/>
  <c r="BH58" i="13"/>
  <c r="BD58" i="13"/>
  <c r="BE58" i="13" s="1"/>
  <c r="BL58" i="13" s="1"/>
  <c r="BH57" i="13"/>
  <c r="BD57" i="13"/>
  <c r="BE57" i="13" s="1"/>
  <c r="BH56" i="13"/>
  <c r="BD56" i="13"/>
  <c r="BE56" i="13" s="1"/>
  <c r="BH55" i="13"/>
  <c r="BD55" i="13"/>
  <c r="BE55" i="13" s="1"/>
  <c r="BH54" i="13"/>
  <c r="BD54" i="13"/>
  <c r="BE54" i="13" s="1"/>
  <c r="BL54" i="13" s="1"/>
  <c r="BH53" i="13"/>
  <c r="BD53" i="13"/>
  <c r="BE53" i="13" s="1"/>
  <c r="BH52" i="13"/>
  <c r="BD52" i="13"/>
  <c r="BE52" i="13" s="1"/>
  <c r="AJ52" i="13"/>
  <c r="AK52" i="13" s="1"/>
  <c r="BQ52" i="13" s="1"/>
  <c r="P52" i="13"/>
  <c r="O52" i="13"/>
  <c r="J52" i="13"/>
  <c r="BH51" i="13"/>
  <c r="BD51" i="13"/>
  <c r="BE51" i="13" s="1"/>
  <c r="BL51" i="13" s="1"/>
  <c r="BH50" i="13"/>
  <c r="BD50" i="13"/>
  <c r="BE50" i="13" s="1"/>
  <c r="BH49" i="13"/>
  <c r="BD49" i="13"/>
  <c r="BE49" i="13" s="1"/>
  <c r="BH48" i="13"/>
  <c r="BD48" i="13"/>
  <c r="BE48" i="13" s="1"/>
  <c r="BJ48" i="13" s="1"/>
  <c r="BK48" i="13" s="1"/>
  <c r="BH47" i="13"/>
  <c r="BE47" i="13"/>
  <c r="BL47" i="13" s="1"/>
  <c r="BD47" i="13"/>
  <c r="BH46" i="13"/>
  <c r="BD46" i="13"/>
  <c r="BE46" i="13" s="1"/>
  <c r="BH45" i="13"/>
  <c r="BD45" i="13"/>
  <c r="BE45" i="13" s="1"/>
  <c r="BH44" i="13"/>
  <c r="BD44" i="13"/>
  <c r="BE44" i="13" s="1"/>
  <c r="BL44" i="13" s="1"/>
  <c r="BH43" i="13"/>
  <c r="BD43" i="13"/>
  <c r="BE43" i="13" s="1"/>
  <c r="BL43" i="13" s="1"/>
  <c r="BH42" i="13"/>
  <c r="BD42" i="13"/>
  <c r="BE42" i="13" s="1"/>
  <c r="AJ42" i="13"/>
  <c r="AK42" i="13" s="1"/>
  <c r="BQ42" i="13" s="1"/>
  <c r="P42" i="13"/>
  <c r="O42" i="13"/>
  <c r="AL42" i="13" s="1"/>
  <c r="J42" i="13"/>
  <c r="BH41" i="13"/>
  <c r="BD41" i="13"/>
  <c r="BE41" i="13" s="1"/>
  <c r="BL41" i="13" s="1"/>
  <c r="BH40" i="13"/>
  <c r="BD40" i="13"/>
  <c r="BE40" i="13" s="1"/>
  <c r="BH39" i="13"/>
  <c r="BD39" i="13"/>
  <c r="BE39" i="13" s="1"/>
  <c r="BH38" i="13"/>
  <c r="BD38" i="13"/>
  <c r="BE38" i="13" s="1"/>
  <c r="BL38" i="13" s="1"/>
  <c r="BH37" i="13"/>
  <c r="BD37" i="13"/>
  <c r="BE37" i="13" s="1"/>
  <c r="BL37" i="13" s="1"/>
  <c r="BH36" i="13"/>
  <c r="BD36" i="13"/>
  <c r="BE36" i="13" s="1"/>
  <c r="BH35" i="13"/>
  <c r="BD35" i="13"/>
  <c r="BE35" i="13" s="1"/>
  <c r="BH34" i="13"/>
  <c r="BD34" i="13"/>
  <c r="BE34" i="13" s="1"/>
  <c r="BL34" i="13" s="1"/>
  <c r="BH33" i="13"/>
  <c r="BD33" i="13"/>
  <c r="BE33" i="13" s="1"/>
  <c r="BL33" i="13" s="1"/>
  <c r="BH32" i="13"/>
  <c r="BD32" i="13"/>
  <c r="BE32" i="13" s="1"/>
  <c r="AJ32" i="13"/>
  <c r="AK32" i="13" s="1"/>
  <c r="BQ32" i="13" s="1"/>
  <c r="P32" i="13"/>
  <c r="O32" i="13"/>
  <c r="AL32" i="13" s="1"/>
  <c r="J32" i="13"/>
  <c r="BH31" i="13"/>
  <c r="BE31" i="13"/>
  <c r="BL31" i="13" s="1"/>
  <c r="BD31" i="13"/>
  <c r="BH30" i="13"/>
  <c r="BD30" i="13"/>
  <c r="BE30" i="13" s="1"/>
  <c r="BH29" i="13"/>
  <c r="BD29" i="13"/>
  <c r="BE29" i="13" s="1"/>
  <c r="BH28" i="13"/>
  <c r="BD28" i="13"/>
  <c r="BE28" i="13" s="1"/>
  <c r="BH27" i="13"/>
  <c r="BE27" i="13"/>
  <c r="BL27" i="13" s="1"/>
  <c r="BD27" i="13"/>
  <c r="BH26" i="13"/>
  <c r="BD26" i="13"/>
  <c r="BE26" i="13" s="1"/>
  <c r="BH25" i="13"/>
  <c r="BD25" i="13"/>
  <c r="BE25" i="13" s="1"/>
  <c r="BH24" i="13"/>
  <c r="BD24" i="13"/>
  <c r="BE24" i="13" s="1"/>
  <c r="BH23" i="13"/>
  <c r="BE23" i="13"/>
  <c r="BL23" i="13" s="1"/>
  <c r="BD23" i="13"/>
  <c r="BH22" i="13"/>
  <c r="BD22" i="13"/>
  <c r="BE22" i="13" s="1"/>
  <c r="AJ22" i="13"/>
  <c r="AK22" i="13" s="1"/>
  <c r="BQ22" i="13" s="1"/>
  <c r="P22" i="13"/>
  <c r="O22" i="13"/>
  <c r="J22" i="13"/>
  <c r="BH21" i="13"/>
  <c r="BE21" i="13"/>
  <c r="BL21" i="13" s="1"/>
  <c r="BD21" i="13"/>
  <c r="BH20" i="13"/>
  <c r="BD20" i="13"/>
  <c r="BE20" i="13" s="1"/>
  <c r="BH19" i="13"/>
  <c r="BD19" i="13"/>
  <c r="BE19" i="13" s="1"/>
  <c r="BH18" i="13"/>
  <c r="BD18" i="13"/>
  <c r="BE18" i="13" s="1"/>
  <c r="BH17" i="13"/>
  <c r="BE17" i="13"/>
  <c r="BL17" i="13" s="1"/>
  <c r="BD17" i="13"/>
  <c r="BH16" i="13"/>
  <c r="BD16" i="13"/>
  <c r="BE16" i="13" s="1"/>
  <c r="BH15" i="13"/>
  <c r="BD15" i="13"/>
  <c r="BE15" i="13" s="1"/>
  <c r="BH14" i="13"/>
  <c r="BD14" i="13"/>
  <c r="BE14" i="13" s="1"/>
  <c r="BH13" i="13"/>
  <c r="BD13" i="13"/>
  <c r="BE13" i="13" s="1"/>
  <c r="BH12" i="13"/>
  <c r="BD12" i="13"/>
  <c r="BE12" i="13" s="1"/>
  <c r="AJ12" i="13"/>
  <c r="AK12" i="13" s="1"/>
  <c r="BQ12" i="13" s="1"/>
  <c r="P12" i="13"/>
  <c r="O12" i="13"/>
  <c r="J12" i="13"/>
  <c r="AL22" i="13" l="1"/>
  <c r="AL12" i="13"/>
  <c r="BL32" i="13"/>
  <c r="BJ32" i="13"/>
  <c r="BK32" i="13" s="1"/>
  <c r="BL35" i="13"/>
  <c r="BJ35" i="13"/>
  <c r="BK35" i="13" s="1"/>
  <c r="BL24" i="13"/>
  <c r="BJ24" i="13"/>
  <c r="BK24" i="13" s="1"/>
  <c r="BJ36" i="13"/>
  <c r="BK36" i="13" s="1"/>
  <c r="BL36" i="13"/>
  <c r="BL39" i="13"/>
  <c r="BJ39" i="13"/>
  <c r="BK39" i="13" s="1"/>
  <c r="BJ52" i="13"/>
  <c r="BK52" i="13" s="1"/>
  <c r="BL52" i="13"/>
  <c r="BJ59" i="13"/>
  <c r="BK59" i="13" s="1"/>
  <c r="BL59" i="13"/>
  <c r="BJ55" i="13"/>
  <c r="BK55" i="13" s="1"/>
  <c r="BL55" i="13"/>
  <c r="BJ56" i="13"/>
  <c r="BK56" i="13" s="1"/>
  <c r="BL56" i="13"/>
  <c r="BJ50" i="13"/>
  <c r="BK50" i="13" s="1"/>
  <c r="BL50" i="13"/>
  <c r="BL12" i="13"/>
  <c r="BJ12" i="13"/>
  <c r="BK12" i="13" s="1"/>
  <c r="BJ16" i="13"/>
  <c r="BK16" i="13" s="1"/>
  <c r="BL16" i="13"/>
  <c r="BL28" i="13"/>
  <c r="BJ28" i="13"/>
  <c r="BK28" i="13" s="1"/>
  <c r="BJ20" i="13"/>
  <c r="BK20" i="13" s="1"/>
  <c r="BL20" i="13"/>
  <c r="BL25" i="13"/>
  <c r="BJ25" i="13"/>
  <c r="BK25" i="13" s="1"/>
  <c r="BJ40" i="13"/>
  <c r="BK40" i="13" s="1"/>
  <c r="BL40" i="13"/>
  <c r="BL53" i="13"/>
  <c r="BJ53" i="13"/>
  <c r="BK53" i="13" s="1"/>
  <c r="BJ60" i="13"/>
  <c r="BK60" i="13" s="1"/>
  <c r="BL60" i="13"/>
  <c r="BL57" i="13"/>
  <c r="BJ57" i="13"/>
  <c r="BK57" i="13" s="1"/>
  <c r="BL18" i="13"/>
  <c r="BJ18" i="13"/>
  <c r="BK18" i="13" s="1"/>
  <c r="BL19" i="13"/>
  <c r="BJ19" i="13"/>
  <c r="BK19" i="13" s="1"/>
  <c r="BL13" i="13"/>
  <c r="BJ13" i="13"/>
  <c r="BK13" i="13" s="1"/>
  <c r="BL22" i="13"/>
  <c r="BJ22" i="13"/>
  <c r="BK22" i="13" s="1"/>
  <c r="BL29" i="13"/>
  <c r="BJ29" i="13"/>
  <c r="BK29" i="13" s="1"/>
  <c r="BL45" i="13"/>
  <c r="BJ45" i="13"/>
  <c r="BK45" i="13" s="1"/>
  <c r="BJ26" i="13"/>
  <c r="BK26" i="13" s="1"/>
  <c r="BL26" i="13"/>
  <c r="BL61" i="13"/>
  <c r="BJ61" i="13"/>
  <c r="BK61" i="13" s="1"/>
  <c r="BL15" i="13"/>
  <c r="BJ15" i="13"/>
  <c r="BK15" i="13" s="1"/>
  <c r="BL42" i="13"/>
  <c r="BJ42" i="13"/>
  <c r="BK42" i="13" s="1"/>
  <c r="BL14" i="13"/>
  <c r="BJ14" i="13"/>
  <c r="BK14" i="13" s="1"/>
  <c r="BJ30" i="13"/>
  <c r="BK30" i="13" s="1"/>
  <c r="BL30" i="13"/>
  <c r="BJ46" i="13"/>
  <c r="BK46" i="13" s="1"/>
  <c r="BL46" i="13"/>
  <c r="BL49" i="13"/>
  <c r="BJ49" i="13"/>
  <c r="BK49" i="13" s="1"/>
  <c r="AL52" i="13"/>
  <c r="BJ34" i="13"/>
  <c r="BK34" i="13" s="1"/>
  <c r="BJ54" i="13"/>
  <c r="BK54" i="13" s="1"/>
  <c r="BJ58" i="13"/>
  <c r="BK58" i="13" s="1"/>
  <c r="BJ38" i="13"/>
  <c r="BK38" i="13" s="1"/>
  <c r="BJ44" i="13"/>
  <c r="BK44" i="13" s="1"/>
  <c r="BJ17" i="13"/>
  <c r="BK17" i="13" s="1"/>
  <c r="BJ21" i="13"/>
  <c r="BK21" i="13" s="1"/>
  <c r="BJ23" i="13"/>
  <c r="BK23" i="13" s="1"/>
  <c r="BJ27" i="13"/>
  <c r="BK27" i="13" s="1"/>
  <c r="BJ31" i="13"/>
  <c r="BK31" i="13" s="1"/>
  <c r="BJ33" i="13"/>
  <c r="BK33" i="13" s="1"/>
  <c r="BJ37" i="13"/>
  <c r="BK37" i="13" s="1"/>
  <c r="BJ41" i="13"/>
  <c r="BK41" i="13" s="1"/>
  <c r="BJ43" i="13"/>
  <c r="BK43" i="13" s="1"/>
  <c r="BJ47" i="13"/>
  <c r="BK47" i="13" s="1"/>
  <c r="BL48" i="13"/>
  <c r="BJ51" i="13"/>
  <c r="BK51" i="13" s="1"/>
  <c r="BM22" i="13" l="1"/>
  <c r="BM12" i="13"/>
  <c r="BM52" i="13"/>
  <c r="BM42" i="13"/>
  <c r="BM32" i="13"/>
  <c r="BN32" i="13" l="1"/>
  <c r="BO32" i="13" s="1"/>
  <c r="BP32" i="13" s="1"/>
  <c r="BR32" i="13" s="1"/>
  <c r="BN52" i="13"/>
  <c r="BO52" i="13" s="1"/>
  <c r="BP52" i="13" s="1"/>
  <c r="BR52" i="13" s="1"/>
  <c r="BN42" i="13"/>
  <c r="BO42" i="13" s="1"/>
  <c r="BP42" i="13" s="1"/>
  <c r="BR42" i="13" s="1"/>
  <c r="BN12" i="13"/>
  <c r="BO12" i="13" s="1"/>
  <c r="BP12" i="13" s="1"/>
  <c r="BR12" i="13" s="1"/>
  <c r="BN22" i="13"/>
  <c r="BO22" i="13" s="1"/>
  <c r="BP22" i="13" s="1"/>
  <c r="BR22" i="13" s="1"/>
  <c r="BH61" i="12" l="1"/>
  <c r="BD61" i="12"/>
  <c r="BE61" i="12" s="1"/>
  <c r="BH60" i="12"/>
  <c r="BD60" i="12"/>
  <c r="BE60" i="12" s="1"/>
  <c r="BH59" i="12"/>
  <c r="BD59" i="12"/>
  <c r="BE59" i="12" s="1"/>
  <c r="BH58" i="12"/>
  <c r="BD58" i="12"/>
  <c r="BE58" i="12" s="1"/>
  <c r="BH57" i="12"/>
  <c r="BD57" i="12"/>
  <c r="BE57" i="12" s="1"/>
  <c r="BH56" i="12"/>
  <c r="BE56" i="12"/>
  <c r="BJ56" i="12" s="1"/>
  <c r="BK56" i="12" s="1"/>
  <c r="BD56" i="12"/>
  <c r="BH55" i="12"/>
  <c r="BD55" i="12"/>
  <c r="BE55" i="12" s="1"/>
  <c r="BH54" i="12"/>
  <c r="BD54" i="12"/>
  <c r="BE54" i="12" s="1"/>
  <c r="BH53" i="12"/>
  <c r="BD53" i="12"/>
  <c r="BE53" i="12" s="1"/>
  <c r="BH52" i="12"/>
  <c r="BD52" i="12"/>
  <c r="BE52" i="12" s="1"/>
  <c r="AJ52" i="12"/>
  <c r="AK52" i="12" s="1"/>
  <c r="BQ52" i="12" s="1"/>
  <c r="P52" i="12"/>
  <c r="O52" i="12"/>
  <c r="AL52" i="12" s="1"/>
  <c r="J52" i="12"/>
  <c r="BH51" i="12"/>
  <c r="BD51" i="12"/>
  <c r="BE51" i="12" s="1"/>
  <c r="BH50" i="12"/>
  <c r="BD50" i="12"/>
  <c r="BE50" i="12" s="1"/>
  <c r="BH49" i="12"/>
  <c r="BD49" i="12"/>
  <c r="BE49" i="12" s="1"/>
  <c r="BH48" i="12"/>
  <c r="BD48" i="12"/>
  <c r="BE48" i="12" s="1"/>
  <c r="BH47" i="12"/>
  <c r="BD47" i="12"/>
  <c r="BE47" i="12" s="1"/>
  <c r="BH46" i="12"/>
  <c r="BD46" i="12"/>
  <c r="BE46" i="12" s="1"/>
  <c r="BH45" i="12"/>
  <c r="BD45" i="12"/>
  <c r="BE45" i="12" s="1"/>
  <c r="BH44" i="12"/>
  <c r="BD44" i="12"/>
  <c r="BE44" i="12" s="1"/>
  <c r="BH43" i="12"/>
  <c r="BD43" i="12"/>
  <c r="BE43" i="12" s="1"/>
  <c r="BH42" i="12"/>
  <c r="BD42" i="12"/>
  <c r="BE42" i="12" s="1"/>
  <c r="AJ42" i="12"/>
  <c r="AK42" i="12" s="1"/>
  <c r="BQ42" i="12" s="1"/>
  <c r="P42" i="12"/>
  <c r="O42" i="12"/>
  <c r="AL42" i="12" s="1"/>
  <c r="J42" i="12"/>
  <c r="BH41" i="12"/>
  <c r="BD41" i="12"/>
  <c r="BE41" i="12" s="1"/>
  <c r="BH40" i="12"/>
  <c r="BD40" i="12"/>
  <c r="BE40" i="12" s="1"/>
  <c r="BH39" i="12"/>
  <c r="BD39" i="12"/>
  <c r="BE39" i="12" s="1"/>
  <c r="BH38" i="12"/>
  <c r="BD38" i="12"/>
  <c r="BE38" i="12" s="1"/>
  <c r="BH37" i="12"/>
  <c r="BD37" i="12"/>
  <c r="BE37" i="12" s="1"/>
  <c r="BH36" i="12"/>
  <c r="BE36" i="12"/>
  <c r="BJ36" i="12" s="1"/>
  <c r="BK36" i="12" s="1"/>
  <c r="BD36" i="12"/>
  <c r="BH35" i="12"/>
  <c r="BD35" i="12"/>
  <c r="BE35" i="12" s="1"/>
  <c r="BH34" i="12"/>
  <c r="BD34" i="12"/>
  <c r="BE34" i="12" s="1"/>
  <c r="BH33" i="12"/>
  <c r="BD33" i="12"/>
  <c r="BE33" i="12" s="1"/>
  <c r="BH32" i="12"/>
  <c r="BD32" i="12"/>
  <c r="BE32" i="12" s="1"/>
  <c r="AJ32" i="12"/>
  <c r="AK32" i="12" s="1"/>
  <c r="BQ32" i="12" s="1"/>
  <c r="P32" i="12"/>
  <c r="O32" i="12"/>
  <c r="AL32" i="12" s="1"/>
  <c r="J32" i="12"/>
  <c r="BH31" i="12"/>
  <c r="BD31" i="12"/>
  <c r="BE31" i="12" s="1"/>
  <c r="BH30" i="12"/>
  <c r="BD30" i="12"/>
  <c r="BE30" i="12" s="1"/>
  <c r="BH29" i="12"/>
  <c r="BD29" i="12"/>
  <c r="BE29" i="12" s="1"/>
  <c r="BH28" i="12"/>
  <c r="BD28" i="12"/>
  <c r="BE28" i="12" s="1"/>
  <c r="BH27" i="12"/>
  <c r="BD27" i="12"/>
  <c r="BE27" i="12" s="1"/>
  <c r="BH26" i="12"/>
  <c r="BD26" i="12"/>
  <c r="BE26" i="12" s="1"/>
  <c r="BH25" i="12"/>
  <c r="BD25" i="12"/>
  <c r="BE25" i="12" s="1"/>
  <c r="BH24" i="12"/>
  <c r="BD24" i="12"/>
  <c r="BE24" i="12" s="1"/>
  <c r="BH23" i="12"/>
  <c r="BD23" i="12"/>
  <c r="BE23" i="12" s="1"/>
  <c r="BH22" i="12"/>
  <c r="BD22" i="12"/>
  <c r="BE22" i="12" s="1"/>
  <c r="AJ22" i="12"/>
  <c r="AK22" i="12" s="1"/>
  <c r="BQ22" i="12" s="1"/>
  <c r="P22" i="12"/>
  <c r="O22" i="12"/>
  <c r="J22" i="12"/>
  <c r="BH21" i="12"/>
  <c r="BD21" i="12"/>
  <c r="BE21" i="12" s="1"/>
  <c r="BH20" i="12"/>
  <c r="BD20" i="12"/>
  <c r="BE20" i="12" s="1"/>
  <c r="BH19" i="12"/>
  <c r="BD19" i="12"/>
  <c r="BE19" i="12" s="1"/>
  <c r="BH18" i="12"/>
  <c r="BD18" i="12"/>
  <c r="BE18" i="12" s="1"/>
  <c r="BH17" i="12"/>
  <c r="BD17" i="12"/>
  <c r="BE17" i="12" s="1"/>
  <c r="BH16" i="12"/>
  <c r="BD16" i="12"/>
  <c r="BE16" i="12" s="1"/>
  <c r="BH15" i="12"/>
  <c r="BD15" i="12"/>
  <c r="BE15" i="12" s="1"/>
  <c r="BH14" i="12"/>
  <c r="BD14" i="12"/>
  <c r="BE14" i="12" s="1"/>
  <c r="BH13" i="12"/>
  <c r="BD13" i="12"/>
  <c r="BE13" i="12" s="1"/>
  <c r="BH12" i="12"/>
  <c r="BD12" i="12"/>
  <c r="BE12" i="12" s="1"/>
  <c r="AJ12" i="12"/>
  <c r="AK12" i="12" s="1"/>
  <c r="BQ12" i="12" s="1"/>
  <c r="P12" i="12"/>
  <c r="O12" i="12"/>
  <c r="J12" i="12"/>
  <c r="BJ40" i="12" l="1"/>
  <c r="BK40" i="12" s="1"/>
  <c r="BL40" i="12"/>
  <c r="BJ46" i="12"/>
  <c r="BK46" i="12" s="1"/>
  <c r="BL46" i="12"/>
  <c r="BJ30" i="12"/>
  <c r="BK30" i="12" s="1"/>
  <c r="BL30" i="12"/>
  <c r="BJ60" i="12"/>
  <c r="BK60" i="12" s="1"/>
  <c r="BL60" i="12"/>
  <c r="BJ50" i="12"/>
  <c r="BK50" i="12" s="1"/>
  <c r="BL50" i="12"/>
  <c r="BL36" i="12"/>
  <c r="BL56" i="12"/>
  <c r="BL12" i="12"/>
  <c r="BJ12" i="12"/>
  <c r="BK12" i="12" s="1"/>
  <c r="BJ20" i="12"/>
  <c r="BK20" i="12" s="1"/>
  <c r="BL20" i="12"/>
  <c r="BJ26" i="12"/>
  <c r="BK26" i="12" s="1"/>
  <c r="BL26" i="12"/>
  <c r="BL38" i="12"/>
  <c r="BJ38" i="12"/>
  <c r="BK38" i="12" s="1"/>
  <c r="BL43" i="12"/>
  <c r="BJ43" i="12"/>
  <c r="BK43" i="12" s="1"/>
  <c r="BL61" i="12"/>
  <c r="BJ61" i="12"/>
  <c r="BK61" i="12" s="1"/>
  <c r="BL13" i="12"/>
  <c r="BJ13" i="12"/>
  <c r="BK13" i="12" s="1"/>
  <c r="BL17" i="12"/>
  <c r="BJ17" i="12"/>
  <c r="BK17" i="12" s="1"/>
  <c r="BL21" i="12"/>
  <c r="BJ21" i="12"/>
  <c r="BK21" i="12" s="1"/>
  <c r="BL23" i="12"/>
  <c r="BJ23" i="12"/>
  <c r="BK23" i="12" s="1"/>
  <c r="BL27" i="12"/>
  <c r="BJ27" i="12"/>
  <c r="BK27" i="12" s="1"/>
  <c r="BJ32" i="12"/>
  <c r="BK32" i="12" s="1"/>
  <c r="BL32" i="12"/>
  <c r="BJ39" i="12"/>
  <c r="BK39" i="12" s="1"/>
  <c r="BL39" i="12"/>
  <c r="BL44" i="12"/>
  <c r="BJ44" i="12"/>
  <c r="BK44" i="12" s="1"/>
  <c r="BL47" i="12"/>
  <c r="BJ47" i="12"/>
  <c r="BK47" i="12" s="1"/>
  <c r="BJ52" i="12"/>
  <c r="BK52" i="12" s="1"/>
  <c r="BL52" i="12"/>
  <c r="BJ59" i="12"/>
  <c r="BK59" i="12" s="1"/>
  <c r="BL59" i="12"/>
  <c r="BL14" i="12"/>
  <c r="BJ14" i="12"/>
  <c r="BK14" i="12" s="1"/>
  <c r="BL18" i="12"/>
  <c r="BJ18" i="12"/>
  <c r="BK18" i="12" s="1"/>
  <c r="BL24" i="12"/>
  <c r="BJ24" i="12"/>
  <c r="BK24" i="12" s="1"/>
  <c r="BL28" i="12"/>
  <c r="BJ28" i="12"/>
  <c r="BK28" i="12" s="1"/>
  <c r="BL31" i="12"/>
  <c r="BJ31" i="12"/>
  <c r="BK31" i="12" s="1"/>
  <c r="BL33" i="12"/>
  <c r="BJ33" i="12"/>
  <c r="BK33" i="12" s="1"/>
  <c r="BJ45" i="12"/>
  <c r="BK45" i="12" s="1"/>
  <c r="BL45" i="12"/>
  <c r="BL48" i="12"/>
  <c r="BJ48" i="12"/>
  <c r="BK48" i="12" s="1"/>
  <c r="BL51" i="12"/>
  <c r="BJ51" i="12"/>
  <c r="BK51" i="12" s="1"/>
  <c r="BL53" i="12"/>
  <c r="BJ53" i="12"/>
  <c r="BK53" i="12" s="1"/>
  <c r="BJ16" i="12"/>
  <c r="BK16" i="12" s="1"/>
  <c r="BL16" i="12"/>
  <c r="BJ22" i="12"/>
  <c r="BK22" i="12" s="1"/>
  <c r="BL22" i="12"/>
  <c r="BJ35" i="12"/>
  <c r="BK35" i="12" s="1"/>
  <c r="BL35" i="12"/>
  <c r="BL41" i="12"/>
  <c r="BJ41" i="12"/>
  <c r="BK41" i="12" s="1"/>
  <c r="BL58" i="12"/>
  <c r="BJ58" i="12"/>
  <c r="BK58" i="12" s="1"/>
  <c r="AL12" i="12"/>
  <c r="AL22" i="12"/>
  <c r="BL15" i="12"/>
  <c r="BJ15" i="12"/>
  <c r="BK15" i="12" s="1"/>
  <c r="BL19" i="12"/>
  <c r="BJ19" i="12"/>
  <c r="BK19" i="12" s="1"/>
  <c r="BJ25" i="12"/>
  <c r="BK25" i="12" s="1"/>
  <c r="BL25" i="12"/>
  <c r="BL29" i="12"/>
  <c r="BJ29" i="12"/>
  <c r="BK29" i="12" s="1"/>
  <c r="BL34" i="12"/>
  <c r="BJ34" i="12"/>
  <c r="BK34" i="12" s="1"/>
  <c r="BL37" i="12"/>
  <c r="BJ37" i="12"/>
  <c r="BK37" i="12" s="1"/>
  <c r="BJ42" i="12"/>
  <c r="BK42" i="12" s="1"/>
  <c r="BL42" i="12"/>
  <c r="BL49" i="12"/>
  <c r="BJ49" i="12"/>
  <c r="BK49" i="12" s="1"/>
  <c r="BL54" i="12"/>
  <c r="BJ54" i="12"/>
  <c r="BK54" i="12" s="1"/>
  <c r="BL57" i="12"/>
  <c r="BJ57" i="12"/>
  <c r="BK57" i="12" s="1"/>
  <c r="BJ55" i="12"/>
  <c r="BK55" i="12" s="1"/>
  <c r="BL55" i="12"/>
  <c r="BM52" i="12" l="1"/>
  <c r="BM32" i="12"/>
  <c r="BM42" i="12"/>
  <c r="BM12" i="12"/>
  <c r="BM22" i="12"/>
  <c r="BN32" i="12" l="1"/>
  <c r="BO32" i="12" s="1"/>
  <c r="BP32" i="12" s="1"/>
  <c r="BR32" i="12" s="1"/>
  <c r="BN52" i="12"/>
  <c r="BO52" i="12" s="1"/>
  <c r="BP52" i="12" s="1"/>
  <c r="BR52" i="12" s="1"/>
  <c r="BN22" i="12"/>
  <c r="BO22" i="12" s="1"/>
  <c r="BP22" i="12" s="1"/>
  <c r="BR22" i="12" s="1"/>
  <c r="BN12" i="12"/>
  <c r="BO12" i="12" s="1"/>
  <c r="BP12" i="12" s="1"/>
  <c r="BR12" i="12" s="1"/>
  <c r="BN42" i="12"/>
  <c r="BO42" i="12" s="1"/>
  <c r="BP42" i="12" s="1"/>
  <c r="BR42" i="12" s="1"/>
  <c r="BH61" i="11" l="1"/>
  <c r="BD61" i="11"/>
  <c r="BE61" i="11" s="1"/>
  <c r="BH60" i="11"/>
  <c r="BD60" i="11"/>
  <c r="BE60" i="11" s="1"/>
  <c r="BH59" i="11"/>
  <c r="BE59" i="11"/>
  <c r="BL59" i="11" s="1"/>
  <c r="BD59" i="11"/>
  <c r="BH58" i="11"/>
  <c r="BD58" i="11"/>
  <c r="BE58" i="11" s="1"/>
  <c r="BH57" i="11"/>
  <c r="BD57" i="11"/>
  <c r="BE57" i="11" s="1"/>
  <c r="BH56" i="11"/>
  <c r="BD56" i="11"/>
  <c r="BE56" i="11" s="1"/>
  <c r="BH55" i="11"/>
  <c r="BE55" i="11"/>
  <c r="BL55" i="11" s="1"/>
  <c r="BD55" i="11"/>
  <c r="BH54" i="11"/>
  <c r="BD54" i="11"/>
  <c r="BE54" i="11" s="1"/>
  <c r="BH53" i="11"/>
  <c r="BD53" i="11"/>
  <c r="BE53" i="11" s="1"/>
  <c r="BH52" i="11"/>
  <c r="BE52" i="11"/>
  <c r="BL52" i="11" s="1"/>
  <c r="BD52" i="11"/>
  <c r="AJ52" i="11"/>
  <c r="AK52" i="11" s="1"/>
  <c r="BQ52" i="11" s="1"/>
  <c r="P52" i="11"/>
  <c r="O52" i="11"/>
  <c r="J52" i="11"/>
  <c r="BH51" i="11"/>
  <c r="BD51" i="11"/>
  <c r="BE51" i="11" s="1"/>
  <c r="BH50" i="11"/>
  <c r="BD50" i="11"/>
  <c r="BE50" i="11" s="1"/>
  <c r="BH49" i="11"/>
  <c r="BD49" i="11"/>
  <c r="BE49" i="11" s="1"/>
  <c r="BL49" i="11" s="1"/>
  <c r="BH48" i="11"/>
  <c r="BD48" i="11"/>
  <c r="BE48" i="11" s="1"/>
  <c r="BH47" i="11"/>
  <c r="BD47" i="11"/>
  <c r="BE47" i="11" s="1"/>
  <c r="BH46" i="11"/>
  <c r="BD46" i="11"/>
  <c r="BE46" i="11" s="1"/>
  <c r="BH45" i="11"/>
  <c r="BD45" i="11"/>
  <c r="BE45" i="11" s="1"/>
  <c r="BL45" i="11" s="1"/>
  <c r="BH44" i="11"/>
  <c r="BD44" i="11"/>
  <c r="BE44" i="11" s="1"/>
  <c r="BH43" i="11"/>
  <c r="BD43" i="11"/>
  <c r="BE43" i="11" s="1"/>
  <c r="BH42" i="11"/>
  <c r="BD42" i="11"/>
  <c r="BE42" i="11" s="1"/>
  <c r="BL42" i="11" s="1"/>
  <c r="AJ42" i="11"/>
  <c r="AK42" i="11" s="1"/>
  <c r="BQ42" i="11" s="1"/>
  <c r="P42" i="11"/>
  <c r="O42" i="11"/>
  <c r="J42" i="11"/>
  <c r="BH41" i="11"/>
  <c r="BD41" i="11"/>
  <c r="BE41" i="11" s="1"/>
  <c r="BH40" i="11"/>
  <c r="BD40" i="11"/>
  <c r="BE40" i="11" s="1"/>
  <c r="BH39" i="11"/>
  <c r="BE39" i="11"/>
  <c r="BL39" i="11" s="1"/>
  <c r="BD39" i="11"/>
  <c r="BH38" i="11"/>
  <c r="BD38" i="11"/>
  <c r="BE38" i="11" s="1"/>
  <c r="BH37" i="11"/>
  <c r="BD37" i="11"/>
  <c r="BE37" i="11" s="1"/>
  <c r="BH36" i="11"/>
  <c r="BD36" i="11"/>
  <c r="BE36" i="11" s="1"/>
  <c r="BH35" i="11"/>
  <c r="BD35" i="11"/>
  <c r="BE35" i="11" s="1"/>
  <c r="BL35" i="11" s="1"/>
  <c r="BH34" i="11"/>
  <c r="BD34" i="11"/>
  <c r="BE34" i="11" s="1"/>
  <c r="BH33" i="11"/>
  <c r="BD33" i="11"/>
  <c r="BE33" i="11" s="1"/>
  <c r="BH32" i="11"/>
  <c r="BE32" i="11"/>
  <c r="BL32" i="11" s="1"/>
  <c r="BD32" i="11"/>
  <c r="AJ32" i="11"/>
  <c r="AK32" i="11" s="1"/>
  <c r="BQ32" i="11" s="1"/>
  <c r="P32" i="11"/>
  <c r="O32" i="11"/>
  <c r="J32" i="11"/>
  <c r="BH31" i="11"/>
  <c r="BD31" i="11"/>
  <c r="BE31" i="11" s="1"/>
  <c r="BH30" i="11"/>
  <c r="BD30" i="11"/>
  <c r="BE30" i="11" s="1"/>
  <c r="BH29" i="11"/>
  <c r="BE29" i="11"/>
  <c r="BJ29" i="11" s="1"/>
  <c r="BK29" i="11" s="1"/>
  <c r="BD29" i="11"/>
  <c r="BH28" i="11"/>
  <c r="BD28" i="11"/>
  <c r="BE28" i="11" s="1"/>
  <c r="BH27" i="11"/>
  <c r="BD27" i="11"/>
  <c r="BE27" i="11" s="1"/>
  <c r="BH26" i="11"/>
  <c r="BD26" i="11"/>
  <c r="BE26" i="11" s="1"/>
  <c r="BH25" i="11"/>
  <c r="BD25" i="11"/>
  <c r="BE25" i="11" s="1"/>
  <c r="BH24" i="11"/>
  <c r="BD24" i="11"/>
  <c r="BE24" i="11" s="1"/>
  <c r="BH23" i="11"/>
  <c r="BD23" i="11"/>
  <c r="BE23" i="11" s="1"/>
  <c r="BH22" i="11"/>
  <c r="BD22" i="11"/>
  <c r="BE22" i="11" s="1"/>
  <c r="AJ22" i="11"/>
  <c r="AK22" i="11" s="1"/>
  <c r="BQ22" i="11" s="1"/>
  <c r="P22" i="11"/>
  <c r="O22" i="11"/>
  <c r="J22" i="11"/>
  <c r="BH21" i="11"/>
  <c r="BD21" i="11"/>
  <c r="BE21" i="11" s="1"/>
  <c r="BH20" i="11"/>
  <c r="BD20" i="11"/>
  <c r="BE20" i="11" s="1"/>
  <c r="BH19" i="11"/>
  <c r="BE19" i="11"/>
  <c r="BJ19" i="11" s="1"/>
  <c r="BK19" i="11" s="1"/>
  <c r="BD19" i="11"/>
  <c r="BH18" i="11"/>
  <c r="BD18" i="11"/>
  <c r="BE18" i="11" s="1"/>
  <c r="BH17" i="11"/>
  <c r="BD17" i="11"/>
  <c r="BE17" i="11" s="1"/>
  <c r="BH16" i="11"/>
  <c r="BD16" i="11"/>
  <c r="BE16" i="11" s="1"/>
  <c r="BH15" i="11"/>
  <c r="BE15" i="11"/>
  <c r="BJ15" i="11" s="1"/>
  <c r="BK15" i="11" s="1"/>
  <c r="BD15" i="11"/>
  <c r="BH14" i="11"/>
  <c r="BD14" i="11"/>
  <c r="BE14" i="11" s="1"/>
  <c r="BH13" i="11"/>
  <c r="BD13" i="11"/>
  <c r="BE13" i="11" s="1"/>
  <c r="BH12" i="11"/>
  <c r="BD12" i="11"/>
  <c r="BE12" i="11" s="1"/>
  <c r="AJ12" i="11"/>
  <c r="AK12" i="11" s="1"/>
  <c r="BQ12" i="11" s="1"/>
  <c r="P12" i="11"/>
  <c r="O12" i="11"/>
  <c r="J12" i="11"/>
  <c r="BJ25" i="11" l="1"/>
  <c r="BK25" i="11" s="1"/>
  <c r="BL25" i="11"/>
  <c r="BJ22" i="11"/>
  <c r="BK22" i="11" s="1"/>
  <c r="BL22" i="11"/>
  <c r="BJ61" i="11"/>
  <c r="BK61" i="11" s="1"/>
  <c r="BL61" i="11"/>
  <c r="BL15" i="11"/>
  <c r="AL22" i="11"/>
  <c r="BL29" i="11"/>
  <c r="BL19" i="11"/>
  <c r="AL52" i="11"/>
  <c r="BJ14" i="11"/>
  <c r="BK14" i="11" s="1"/>
  <c r="BL14" i="11"/>
  <c r="BL31" i="11"/>
  <c r="BJ31" i="11"/>
  <c r="BK31" i="11" s="1"/>
  <c r="BL57" i="11"/>
  <c r="BJ57" i="11"/>
  <c r="BK57" i="11" s="1"/>
  <c r="BL12" i="11"/>
  <c r="BJ12" i="11"/>
  <c r="BK12" i="11" s="1"/>
  <c r="BL26" i="11"/>
  <c r="BJ26" i="11"/>
  <c r="BK26" i="11" s="1"/>
  <c r="BL43" i="11"/>
  <c r="BJ43" i="11"/>
  <c r="BK43" i="11" s="1"/>
  <c r="BJ50" i="11"/>
  <c r="BK50" i="11" s="1"/>
  <c r="BL50" i="11"/>
  <c r="BL47" i="11"/>
  <c r="BJ47" i="11"/>
  <c r="BK47" i="11" s="1"/>
  <c r="BJ20" i="11"/>
  <c r="BK20" i="11" s="1"/>
  <c r="BL20" i="11"/>
  <c r="BL23" i="11"/>
  <c r="BJ23" i="11"/>
  <c r="BK23" i="11" s="1"/>
  <c r="BL38" i="11"/>
  <c r="BJ38" i="11"/>
  <c r="BK38" i="11" s="1"/>
  <c r="BJ13" i="11"/>
  <c r="BK13" i="11" s="1"/>
  <c r="BL13" i="11"/>
  <c r="BL16" i="11"/>
  <c r="BJ16" i="11"/>
  <c r="BK16" i="11" s="1"/>
  <c r="BL24" i="11"/>
  <c r="BJ24" i="11"/>
  <c r="BK24" i="11" s="1"/>
  <c r="BJ27" i="11"/>
  <c r="BK27" i="11" s="1"/>
  <c r="BL27" i="11"/>
  <c r="BL30" i="11"/>
  <c r="BJ30" i="11"/>
  <c r="BK30" i="11" s="1"/>
  <c r="AL42" i="11"/>
  <c r="BL44" i="11"/>
  <c r="BJ44" i="11"/>
  <c r="BK44" i="11" s="1"/>
  <c r="BL51" i="11"/>
  <c r="BJ51" i="11"/>
  <c r="BK51" i="11" s="1"/>
  <c r="BJ56" i="11"/>
  <c r="BK56" i="11" s="1"/>
  <c r="BL56" i="11"/>
  <c r="BL28" i="11"/>
  <c r="BJ28" i="11"/>
  <c r="BK28" i="11" s="1"/>
  <c r="BL48" i="11"/>
  <c r="BJ48" i="11"/>
  <c r="BK48" i="11" s="1"/>
  <c r="BL53" i="11"/>
  <c r="BJ53" i="11"/>
  <c r="BK53" i="11" s="1"/>
  <c r="BJ60" i="11"/>
  <c r="BK60" i="11" s="1"/>
  <c r="BL60" i="11"/>
  <c r="BJ17" i="11"/>
  <c r="BK17" i="11" s="1"/>
  <c r="BL17" i="11"/>
  <c r="BJ36" i="11"/>
  <c r="BK36" i="11" s="1"/>
  <c r="BL36" i="11"/>
  <c r="AL12" i="11"/>
  <c r="BL33" i="11"/>
  <c r="BJ33" i="11"/>
  <c r="BK33" i="11" s="1"/>
  <c r="BJ40" i="11"/>
  <c r="BK40" i="11" s="1"/>
  <c r="BL40" i="11"/>
  <c r="BL54" i="11"/>
  <c r="BJ54" i="11"/>
  <c r="BK54" i="11" s="1"/>
  <c r="BJ18" i="11"/>
  <c r="BK18" i="11" s="1"/>
  <c r="BL18" i="11"/>
  <c r="BL21" i="11"/>
  <c r="BJ21" i="11"/>
  <c r="BK21" i="11" s="1"/>
  <c r="BL37" i="11"/>
  <c r="BJ37" i="11"/>
  <c r="BK37" i="11" s="1"/>
  <c r="BL58" i="11"/>
  <c r="BJ58" i="11"/>
  <c r="BK58" i="11" s="1"/>
  <c r="AL32" i="11"/>
  <c r="BL34" i="11"/>
  <c r="BJ34" i="11"/>
  <c r="BK34" i="11" s="1"/>
  <c r="BL41" i="11"/>
  <c r="BJ41" i="11"/>
  <c r="BK41" i="11" s="1"/>
  <c r="BJ46" i="11"/>
  <c r="BK46" i="11" s="1"/>
  <c r="BL46" i="11"/>
  <c r="BJ32" i="11"/>
  <c r="BK32" i="11" s="1"/>
  <c r="BJ35" i="11"/>
  <c r="BK35" i="11" s="1"/>
  <c r="BJ39" i="11"/>
  <c r="BK39" i="11" s="1"/>
  <c r="BJ42" i="11"/>
  <c r="BK42" i="11" s="1"/>
  <c r="BJ45" i="11"/>
  <c r="BK45" i="11" s="1"/>
  <c r="BJ49" i="11"/>
  <c r="BK49" i="11" s="1"/>
  <c r="BJ52" i="11"/>
  <c r="BK52" i="11" s="1"/>
  <c r="BJ55" i="11"/>
  <c r="BK55" i="11" s="1"/>
  <c r="BJ59" i="11"/>
  <c r="BK59" i="11" s="1"/>
  <c r="BM22" i="11" l="1"/>
  <c r="BM52" i="11"/>
  <c r="BM12" i="11"/>
  <c r="BN52" i="11"/>
  <c r="BO52" i="11" s="1"/>
  <c r="BP52" i="11" s="1"/>
  <c r="BR52" i="11" s="1"/>
  <c r="BM42" i="11"/>
  <c r="BM32" i="11"/>
  <c r="BN22" i="11" l="1"/>
  <c r="BO22" i="11" s="1"/>
  <c r="BP22" i="11" s="1"/>
  <c r="BR22" i="11" s="1"/>
  <c r="BN32" i="11"/>
  <c r="BO32" i="11" s="1"/>
  <c r="BP32" i="11" s="1"/>
  <c r="BR32" i="11" s="1"/>
  <c r="BN42" i="11"/>
  <c r="BO42" i="11" s="1"/>
  <c r="BP42" i="11" s="1"/>
  <c r="BR42" i="11" s="1"/>
  <c r="BN12" i="11"/>
  <c r="BO12" i="11" s="1"/>
  <c r="BP12" i="11" s="1"/>
  <c r="BR12" i="11" s="1"/>
  <c r="BH61" i="10" l="1"/>
  <c r="BD61" i="10"/>
  <c r="BE61" i="10" s="1"/>
  <c r="BH60" i="10"/>
  <c r="BD60" i="10"/>
  <c r="BE60" i="10" s="1"/>
  <c r="BH59" i="10"/>
  <c r="BD59" i="10"/>
  <c r="BE59" i="10" s="1"/>
  <c r="BH58" i="10"/>
  <c r="BD58" i="10"/>
  <c r="BE58" i="10" s="1"/>
  <c r="BH57" i="10"/>
  <c r="BD57" i="10"/>
  <c r="BE57" i="10" s="1"/>
  <c r="BH56" i="10"/>
  <c r="BD56" i="10"/>
  <c r="BE56" i="10" s="1"/>
  <c r="BH55" i="10"/>
  <c r="BD55" i="10"/>
  <c r="BE55" i="10" s="1"/>
  <c r="BH54" i="10"/>
  <c r="BD54" i="10"/>
  <c r="BE54" i="10" s="1"/>
  <c r="BH53" i="10"/>
  <c r="BD53" i="10"/>
  <c r="BE53" i="10" s="1"/>
  <c r="BH52" i="10"/>
  <c r="BD52" i="10"/>
  <c r="BE52" i="10" s="1"/>
  <c r="AJ52" i="10"/>
  <c r="AK52" i="10" s="1"/>
  <c r="BQ52" i="10" s="1"/>
  <c r="P52" i="10"/>
  <c r="O52" i="10"/>
  <c r="J52" i="10"/>
  <c r="BH51" i="10"/>
  <c r="BE51" i="10"/>
  <c r="BL51" i="10" s="1"/>
  <c r="BD51" i="10"/>
  <c r="BH50" i="10"/>
  <c r="BD50" i="10"/>
  <c r="BE50" i="10" s="1"/>
  <c r="BH49" i="10"/>
  <c r="BD49" i="10"/>
  <c r="BE49" i="10" s="1"/>
  <c r="BH48" i="10"/>
  <c r="BD48" i="10"/>
  <c r="BE48" i="10" s="1"/>
  <c r="BH47" i="10"/>
  <c r="BD47" i="10"/>
  <c r="BE47" i="10" s="1"/>
  <c r="BL47" i="10" s="1"/>
  <c r="BH46" i="10"/>
  <c r="BD46" i="10"/>
  <c r="BE46" i="10" s="1"/>
  <c r="BH45" i="10"/>
  <c r="BD45" i="10"/>
  <c r="BE45" i="10" s="1"/>
  <c r="BH44" i="10"/>
  <c r="BD44" i="10"/>
  <c r="BE44" i="10" s="1"/>
  <c r="BH43" i="10"/>
  <c r="BD43" i="10"/>
  <c r="BE43" i="10" s="1"/>
  <c r="BL43" i="10" s="1"/>
  <c r="BH42" i="10"/>
  <c r="BD42" i="10"/>
  <c r="BE42" i="10" s="1"/>
  <c r="AJ42" i="10"/>
  <c r="AK42" i="10" s="1"/>
  <c r="BQ42" i="10" s="1"/>
  <c r="P42" i="10"/>
  <c r="O42" i="10"/>
  <c r="J42" i="10"/>
  <c r="BH41" i="10"/>
  <c r="BE41" i="10"/>
  <c r="BL41" i="10" s="1"/>
  <c r="BD41" i="10"/>
  <c r="BH40" i="10"/>
  <c r="BD40" i="10"/>
  <c r="BE40" i="10" s="1"/>
  <c r="BH39" i="10"/>
  <c r="BD39" i="10"/>
  <c r="BE39" i="10" s="1"/>
  <c r="BH38" i="10"/>
  <c r="BD38" i="10"/>
  <c r="BE38" i="10" s="1"/>
  <c r="BH37" i="10"/>
  <c r="BE37" i="10"/>
  <c r="BL37" i="10" s="1"/>
  <c r="BD37" i="10"/>
  <c r="BH36" i="10"/>
  <c r="BD36" i="10"/>
  <c r="BE36" i="10" s="1"/>
  <c r="BH35" i="10"/>
  <c r="BD35" i="10"/>
  <c r="BE35" i="10" s="1"/>
  <c r="BH34" i="10"/>
  <c r="BD34" i="10"/>
  <c r="BE34" i="10" s="1"/>
  <c r="BH33" i="10"/>
  <c r="BD33" i="10"/>
  <c r="BE33" i="10" s="1"/>
  <c r="BL33" i="10" s="1"/>
  <c r="BH32" i="10"/>
  <c r="BD32" i="10"/>
  <c r="BE32" i="10" s="1"/>
  <c r="AJ32" i="10"/>
  <c r="AK32" i="10" s="1"/>
  <c r="BQ32" i="10" s="1"/>
  <c r="P32" i="10"/>
  <c r="O32" i="10"/>
  <c r="AL32" i="10" s="1"/>
  <c r="J32" i="10"/>
  <c r="BH31" i="10"/>
  <c r="BE31" i="10"/>
  <c r="BL31" i="10" s="1"/>
  <c r="BD31" i="10"/>
  <c r="BH30" i="10"/>
  <c r="BD30" i="10"/>
  <c r="BE30" i="10" s="1"/>
  <c r="BH29" i="10"/>
  <c r="BD29" i="10"/>
  <c r="BE29" i="10" s="1"/>
  <c r="BH28" i="10"/>
  <c r="BD28" i="10"/>
  <c r="BE28" i="10" s="1"/>
  <c r="BH27" i="10"/>
  <c r="BE27" i="10"/>
  <c r="BL27" i="10" s="1"/>
  <c r="BD27" i="10"/>
  <c r="BH26" i="10"/>
  <c r="BD26" i="10"/>
  <c r="BE26" i="10" s="1"/>
  <c r="BH25" i="10"/>
  <c r="BD25" i="10"/>
  <c r="BE25" i="10" s="1"/>
  <c r="BH24" i="10"/>
  <c r="BD24" i="10"/>
  <c r="BE24" i="10" s="1"/>
  <c r="BH23" i="10"/>
  <c r="BD23" i="10"/>
  <c r="BE23" i="10" s="1"/>
  <c r="BL23" i="10" s="1"/>
  <c r="BH22" i="10"/>
  <c r="BD22" i="10"/>
  <c r="BE22" i="10" s="1"/>
  <c r="AJ22" i="10"/>
  <c r="AK22" i="10" s="1"/>
  <c r="BQ22" i="10" s="1"/>
  <c r="P22" i="10"/>
  <c r="O22" i="10"/>
  <c r="J22" i="10"/>
  <c r="BH21" i="10"/>
  <c r="BE21" i="10"/>
  <c r="BL21" i="10" s="1"/>
  <c r="BD21" i="10"/>
  <c r="BH20" i="10"/>
  <c r="BD20" i="10"/>
  <c r="BE20" i="10" s="1"/>
  <c r="BH19" i="10"/>
  <c r="BD19" i="10"/>
  <c r="BE19" i="10" s="1"/>
  <c r="BH18" i="10"/>
  <c r="BD18" i="10"/>
  <c r="BE18" i="10" s="1"/>
  <c r="BH17" i="10"/>
  <c r="BD17" i="10"/>
  <c r="BE17" i="10" s="1"/>
  <c r="BH16" i="10"/>
  <c r="BD16" i="10"/>
  <c r="BE16" i="10" s="1"/>
  <c r="BH15" i="10"/>
  <c r="BD15" i="10"/>
  <c r="BE15" i="10" s="1"/>
  <c r="BH14" i="10"/>
  <c r="BD14" i="10"/>
  <c r="BE14" i="10" s="1"/>
  <c r="BH13" i="10"/>
  <c r="BD13" i="10"/>
  <c r="BE13" i="10" s="1"/>
  <c r="BH12" i="10"/>
  <c r="BD12" i="10"/>
  <c r="BE12" i="10" s="1"/>
  <c r="AJ12" i="10"/>
  <c r="AK12" i="10" s="1"/>
  <c r="BQ12" i="10" s="1"/>
  <c r="P12" i="10"/>
  <c r="O12" i="10"/>
  <c r="J12" i="10"/>
  <c r="AL22" i="10" l="1"/>
  <c r="BL24" i="10"/>
  <c r="BJ24" i="10"/>
  <c r="BK24" i="10" s="1"/>
  <c r="BJ40" i="10"/>
  <c r="BK40" i="10" s="1"/>
  <c r="BL40" i="10"/>
  <c r="BL45" i="10"/>
  <c r="BJ45" i="10"/>
  <c r="BK45" i="10" s="1"/>
  <c r="BL54" i="10"/>
  <c r="BJ54" i="10"/>
  <c r="BK54" i="10" s="1"/>
  <c r="BL58" i="10"/>
  <c r="BJ58" i="10"/>
  <c r="BK58" i="10" s="1"/>
  <c r="BL28" i="10"/>
  <c r="BJ28" i="10"/>
  <c r="BK28" i="10" s="1"/>
  <c r="BL42" i="10"/>
  <c r="BJ42" i="10"/>
  <c r="BK42" i="10" s="1"/>
  <c r="BL49" i="10"/>
  <c r="BJ49" i="10"/>
  <c r="BK49" i="10" s="1"/>
  <c r="AL52" i="10"/>
  <c r="BL15" i="10"/>
  <c r="BJ15" i="10"/>
  <c r="BK15" i="10" s="1"/>
  <c r="BJ46" i="10"/>
  <c r="BK46" i="10" s="1"/>
  <c r="BL46" i="10"/>
  <c r="BL22" i="10"/>
  <c r="BJ22" i="10"/>
  <c r="BK22" i="10" s="1"/>
  <c r="BL29" i="10"/>
  <c r="BJ29" i="10"/>
  <c r="BK29" i="10" s="1"/>
  <c r="BL34" i="10"/>
  <c r="BJ34" i="10"/>
  <c r="BK34" i="10" s="1"/>
  <c r="BJ50" i="10"/>
  <c r="BK50" i="10" s="1"/>
  <c r="BL50" i="10"/>
  <c r="BL19" i="10"/>
  <c r="BJ19" i="10"/>
  <c r="BK19" i="10" s="1"/>
  <c r="BL12" i="10"/>
  <c r="BJ12" i="10"/>
  <c r="BK12" i="10" s="1"/>
  <c r="BJ20" i="10"/>
  <c r="BK20" i="10" s="1"/>
  <c r="BL20" i="10"/>
  <c r="BL25" i="10"/>
  <c r="BJ25" i="10"/>
  <c r="BK25" i="10" s="1"/>
  <c r="BL59" i="10"/>
  <c r="BJ59" i="10"/>
  <c r="BK59" i="10" s="1"/>
  <c r="BL13" i="10"/>
  <c r="BJ13" i="10"/>
  <c r="BK13" i="10" s="1"/>
  <c r="BL17" i="10"/>
  <c r="BJ17" i="10"/>
  <c r="BK17" i="10" s="1"/>
  <c r="BJ26" i="10"/>
  <c r="BK26" i="10" s="1"/>
  <c r="BL26" i="10"/>
  <c r="BL38" i="10"/>
  <c r="BJ38" i="10"/>
  <c r="BK38" i="10" s="1"/>
  <c r="BL52" i="10"/>
  <c r="BJ52" i="10"/>
  <c r="BK52" i="10" s="1"/>
  <c r="BJ56" i="10"/>
  <c r="BK56" i="10" s="1"/>
  <c r="BL56" i="10"/>
  <c r="BJ60" i="10"/>
  <c r="BK60" i="10" s="1"/>
  <c r="BL60" i="10"/>
  <c r="BJ16" i="10"/>
  <c r="BK16" i="10" s="1"/>
  <c r="BL16" i="10"/>
  <c r="BL55" i="10"/>
  <c r="BJ55" i="10"/>
  <c r="BK55" i="10" s="1"/>
  <c r="BJ30" i="10"/>
  <c r="BK30" i="10" s="1"/>
  <c r="BL30" i="10"/>
  <c r="BL35" i="10"/>
  <c r="BJ35" i="10"/>
  <c r="BK35" i="10" s="1"/>
  <c r="BJ14" i="10"/>
  <c r="BK14" i="10" s="1"/>
  <c r="BL14" i="10"/>
  <c r="BL18" i="10"/>
  <c r="BJ18" i="10"/>
  <c r="BK18" i="10" s="1"/>
  <c r="BL32" i="10"/>
  <c r="BJ32" i="10"/>
  <c r="BK32" i="10" s="1"/>
  <c r="BL39" i="10"/>
  <c r="BJ39" i="10"/>
  <c r="BK39" i="10" s="1"/>
  <c r="AL42" i="10"/>
  <c r="BL44" i="10"/>
  <c r="BJ44" i="10"/>
  <c r="BK44" i="10" s="1"/>
  <c r="BL53" i="10"/>
  <c r="BJ53" i="10"/>
  <c r="BK53" i="10" s="1"/>
  <c r="BL57" i="10"/>
  <c r="BJ57" i="10"/>
  <c r="BK57" i="10" s="1"/>
  <c r="BL61" i="10"/>
  <c r="BJ61" i="10"/>
  <c r="BK61" i="10" s="1"/>
  <c r="AL12" i="10"/>
  <c r="BJ36" i="10"/>
  <c r="BK36" i="10" s="1"/>
  <c r="BL36" i="10"/>
  <c r="BL48" i="10"/>
  <c r="BJ48" i="10"/>
  <c r="BK48" i="10" s="1"/>
  <c r="BJ21" i="10"/>
  <c r="BK21" i="10" s="1"/>
  <c r="BJ23" i="10"/>
  <c r="BK23" i="10" s="1"/>
  <c r="BJ27" i="10"/>
  <c r="BK27" i="10" s="1"/>
  <c r="BJ31" i="10"/>
  <c r="BK31" i="10" s="1"/>
  <c r="BJ33" i="10"/>
  <c r="BK33" i="10" s="1"/>
  <c r="BJ37" i="10"/>
  <c r="BK37" i="10" s="1"/>
  <c r="BJ41" i="10"/>
  <c r="BK41" i="10" s="1"/>
  <c r="BJ43" i="10"/>
  <c r="BK43" i="10" s="1"/>
  <c r="BJ47" i="10"/>
  <c r="BK47" i="10" s="1"/>
  <c r="BJ51" i="10"/>
  <c r="BK51" i="10" s="1"/>
  <c r="BM22" i="10" l="1"/>
  <c r="BM42" i="10"/>
  <c r="BM32" i="10"/>
  <c r="BM52" i="10"/>
  <c r="BM12" i="10"/>
  <c r="BN42" i="10" l="1"/>
  <c r="BO42" i="10" s="1"/>
  <c r="BP42" i="10" s="1"/>
  <c r="BR42" i="10" s="1"/>
  <c r="BO12" i="10"/>
  <c r="BP12" i="10" s="1"/>
  <c r="BR12" i="10" s="1"/>
  <c r="BN12" i="10"/>
  <c r="BN52" i="10"/>
  <c r="BO52" i="10" s="1"/>
  <c r="BP52" i="10" s="1"/>
  <c r="BR52" i="10" s="1"/>
  <c r="BN32" i="10"/>
  <c r="BO32" i="10" s="1"/>
  <c r="BP32" i="10" s="1"/>
  <c r="BR32" i="10" s="1"/>
  <c r="BN22" i="10"/>
  <c r="BO22" i="10" s="1"/>
  <c r="BP22" i="10" s="1"/>
  <c r="BR22" i="10" s="1"/>
  <c r="BH61" i="9" l="1"/>
  <c r="BD61" i="9"/>
  <c r="BE61" i="9" s="1"/>
  <c r="BH60" i="9"/>
  <c r="BD60" i="9"/>
  <c r="BE60" i="9" s="1"/>
  <c r="BH59" i="9"/>
  <c r="BD59" i="9"/>
  <c r="BE59" i="9" s="1"/>
  <c r="BH58" i="9"/>
  <c r="BD58" i="9"/>
  <c r="BE58" i="9" s="1"/>
  <c r="BH57" i="9"/>
  <c r="BD57" i="9"/>
  <c r="BE57" i="9" s="1"/>
  <c r="BH56" i="9"/>
  <c r="BD56" i="9"/>
  <c r="BE56" i="9" s="1"/>
  <c r="BH55" i="9"/>
  <c r="BD55" i="9"/>
  <c r="BE55" i="9" s="1"/>
  <c r="BH54" i="9"/>
  <c r="BD54" i="9"/>
  <c r="BE54" i="9" s="1"/>
  <c r="BH53" i="9"/>
  <c r="BD53" i="9"/>
  <c r="BE53" i="9" s="1"/>
  <c r="BH52" i="9"/>
  <c r="BD52" i="9"/>
  <c r="BE52" i="9" s="1"/>
  <c r="AJ52" i="9"/>
  <c r="AK52" i="9" s="1"/>
  <c r="BQ52" i="9" s="1"/>
  <c r="P52" i="9"/>
  <c r="O52" i="9"/>
  <c r="J52" i="9"/>
  <c r="BH51" i="9"/>
  <c r="BE51" i="9"/>
  <c r="BL51" i="9" s="1"/>
  <c r="BD51" i="9"/>
  <c r="BH50" i="9"/>
  <c r="BD50" i="9"/>
  <c r="BE50" i="9" s="1"/>
  <c r="BH49" i="9"/>
  <c r="BD49" i="9"/>
  <c r="BE49" i="9" s="1"/>
  <c r="BH48" i="9"/>
  <c r="BD48" i="9"/>
  <c r="BE48" i="9" s="1"/>
  <c r="BH47" i="9"/>
  <c r="BD47" i="9"/>
  <c r="BE47" i="9" s="1"/>
  <c r="BL47" i="9" s="1"/>
  <c r="BH46" i="9"/>
  <c r="BD46" i="9"/>
  <c r="BE46" i="9" s="1"/>
  <c r="BH45" i="9"/>
  <c r="BD45" i="9"/>
  <c r="BE45" i="9" s="1"/>
  <c r="BH44" i="9"/>
  <c r="BD44" i="9"/>
  <c r="BE44" i="9" s="1"/>
  <c r="BH43" i="9"/>
  <c r="BD43" i="9"/>
  <c r="BE43" i="9" s="1"/>
  <c r="BL43" i="9" s="1"/>
  <c r="BH42" i="9"/>
  <c r="BD42" i="9"/>
  <c r="BE42" i="9" s="1"/>
  <c r="AJ42" i="9"/>
  <c r="AK42" i="9" s="1"/>
  <c r="BQ42" i="9" s="1"/>
  <c r="P42" i="9"/>
  <c r="O42" i="9"/>
  <c r="J42" i="9"/>
  <c r="BH41" i="9"/>
  <c r="BE41" i="9"/>
  <c r="BL41" i="9" s="1"/>
  <c r="BD41" i="9"/>
  <c r="BH40" i="9"/>
  <c r="BD40" i="9"/>
  <c r="BE40" i="9" s="1"/>
  <c r="BH39" i="9"/>
  <c r="BD39" i="9"/>
  <c r="BE39" i="9" s="1"/>
  <c r="BH38" i="9"/>
  <c r="BD38" i="9"/>
  <c r="BE38" i="9" s="1"/>
  <c r="BH37" i="9"/>
  <c r="BD37" i="9"/>
  <c r="BE37" i="9" s="1"/>
  <c r="BL37" i="9" s="1"/>
  <c r="BH36" i="9"/>
  <c r="BD36" i="9"/>
  <c r="BE36" i="9" s="1"/>
  <c r="BH35" i="9"/>
  <c r="BD35" i="9"/>
  <c r="BE35" i="9" s="1"/>
  <c r="BH34" i="9"/>
  <c r="BD34" i="9"/>
  <c r="BE34" i="9" s="1"/>
  <c r="BH33" i="9"/>
  <c r="BE33" i="9"/>
  <c r="BL33" i="9" s="1"/>
  <c r="BD33" i="9"/>
  <c r="BH32" i="9"/>
  <c r="BD32" i="9"/>
  <c r="BE32" i="9" s="1"/>
  <c r="AJ32" i="9"/>
  <c r="AK32" i="9" s="1"/>
  <c r="BQ32" i="9" s="1"/>
  <c r="P32" i="9"/>
  <c r="O32" i="9"/>
  <c r="J32" i="9"/>
  <c r="BH31" i="9"/>
  <c r="BD31" i="9"/>
  <c r="BE31" i="9" s="1"/>
  <c r="BH30" i="9"/>
  <c r="BD30" i="9"/>
  <c r="BE30" i="9" s="1"/>
  <c r="BH29" i="9"/>
  <c r="BD29" i="9"/>
  <c r="BE29" i="9" s="1"/>
  <c r="BH28" i="9"/>
  <c r="BD28" i="9"/>
  <c r="BE28" i="9" s="1"/>
  <c r="BH27" i="9"/>
  <c r="BD27" i="9"/>
  <c r="BE27" i="9" s="1"/>
  <c r="BH26" i="9"/>
  <c r="BD26" i="9"/>
  <c r="BE26" i="9" s="1"/>
  <c r="BH25" i="9"/>
  <c r="BD25" i="9"/>
  <c r="BE25" i="9" s="1"/>
  <c r="BH24" i="9"/>
  <c r="BD24" i="9"/>
  <c r="BE24" i="9" s="1"/>
  <c r="BH23" i="9"/>
  <c r="BD23" i="9"/>
  <c r="BE23" i="9" s="1"/>
  <c r="BH22" i="9"/>
  <c r="BD22" i="9"/>
  <c r="BE22" i="9" s="1"/>
  <c r="AJ22" i="9"/>
  <c r="AK22" i="9" s="1"/>
  <c r="BQ22" i="9" s="1"/>
  <c r="P22" i="9"/>
  <c r="O22" i="9"/>
  <c r="J22" i="9"/>
  <c r="BH21" i="9"/>
  <c r="BD21" i="9"/>
  <c r="BE21" i="9" s="1"/>
  <c r="BH20" i="9"/>
  <c r="BD20" i="9"/>
  <c r="BE20" i="9" s="1"/>
  <c r="BH19" i="9"/>
  <c r="BD19" i="9"/>
  <c r="BE19" i="9" s="1"/>
  <c r="BH18" i="9"/>
  <c r="BD18" i="9"/>
  <c r="BE18" i="9" s="1"/>
  <c r="BH17" i="9"/>
  <c r="BD17" i="9"/>
  <c r="BE17" i="9" s="1"/>
  <c r="BH16" i="9"/>
  <c r="BD16" i="9"/>
  <c r="BE16" i="9" s="1"/>
  <c r="BH15" i="9"/>
  <c r="BD15" i="9"/>
  <c r="BE15" i="9" s="1"/>
  <c r="BH14" i="9"/>
  <c r="BD14" i="9"/>
  <c r="BE14" i="9" s="1"/>
  <c r="BH13" i="9"/>
  <c r="BD13" i="9"/>
  <c r="BE13" i="9" s="1"/>
  <c r="BH12" i="9"/>
  <c r="BD12" i="9"/>
  <c r="BE12" i="9" s="1"/>
  <c r="AJ12" i="9"/>
  <c r="AK12" i="9" s="1"/>
  <c r="BQ12" i="9" s="1"/>
  <c r="P12" i="9"/>
  <c r="O12" i="9"/>
  <c r="J12" i="9"/>
  <c r="AL42" i="9" l="1"/>
  <c r="AL52" i="9"/>
  <c r="BJ35" i="9"/>
  <c r="BK35" i="9" s="1"/>
  <c r="BL35" i="9"/>
  <c r="BJ16" i="9"/>
  <c r="BK16" i="9" s="1"/>
  <c r="BL16" i="9"/>
  <c r="BJ26" i="9"/>
  <c r="BK26" i="9" s="1"/>
  <c r="BL26" i="9"/>
  <c r="BL32" i="9"/>
  <c r="BJ32" i="9"/>
  <c r="BK32" i="9" s="1"/>
  <c r="BL53" i="9"/>
  <c r="BJ53" i="9"/>
  <c r="BK53" i="9" s="1"/>
  <c r="BJ36" i="9"/>
  <c r="BK36" i="9" s="1"/>
  <c r="BL36" i="9"/>
  <c r="BL21" i="9"/>
  <c r="BJ21" i="9"/>
  <c r="BK21" i="9" s="1"/>
  <c r="BL23" i="9"/>
  <c r="BJ23" i="9"/>
  <c r="BK23" i="9" s="1"/>
  <c r="BL31" i="9"/>
  <c r="BJ31" i="9"/>
  <c r="BK31" i="9" s="1"/>
  <c r="BJ40" i="9"/>
  <c r="BK40" i="9" s="1"/>
  <c r="BL40" i="9"/>
  <c r="BJ45" i="9"/>
  <c r="BK45" i="9" s="1"/>
  <c r="BL45" i="9"/>
  <c r="BL54" i="9"/>
  <c r="BJ54" i="9"/>
  <c r="BK54" i="9" s="1"/>
  <c r="BL58" i="9"/>
  <c r="BJ58" i="9"/>
  <c r="BK58" i="9" s="1"/>
  <c r="BJ42" i="9"/>
  <c r="BK42" i="9" s="1"/>
  <c r="BL42" i="9"/>
  <c r="BL14" i="9"/>
  <c r="BJ14" i="9"/>
  <c r="BK14" i="9" s="1"/>
  <c r="BL18" i="9"/>
  <c r="BJ18" i="9"/>
  <c r="BK18" i="9" s="1"/>
  <c r="BL24" i="9"/>
  <c r="BJ24" i="9"/>
  <c r="BK24" i="9" s="1"/>
  <c r="BL28" i="9"/>
  <c r="BJ28" i="9"/>
  <c r="BK28" i="9" s="1"/>
  <c r="BJ46" i="9"/>
  <c r="BK46" i="9" s="1"/>
  <c r="BL46" i="9"/>
  <c r="BJ55" i="9"/>
  <c r="BK55" i="9" s="1"/>
  <c r="BL55" i="9"/>
  <c r="BL59" i="9"/>
  <c r="BJ59" i="9"/>
  <c r="BK59" i="9" s="1"/>
  <c r="BL44" i="9"/>
  <c r="BJ44" i="9"/>
  <c r="BK44" i="9" s="1"/>
  <c r="BL57" i="9"/>
  <c r="BJ57" i="9"/>
  <c r="BK57" i="9" s="1"/>
  <c r="BL48" i="9"/>
  <c r="BJ48" i="9"/>
  <c r="BK48" i="9" s="1"/>
  <c r="BL13" i="9"/>
  <c r="BJ13" i="9"/>
  <c r="BK13" i="9" s="1"/>
  <c r="BL17" i="9"/>
  <c r="BJ17" i="9"/>
  <c r="BK17" i="9" s="1"/>
  <c r="BL27" i="9"/>
  <c r="BJ27" i="9"/>
  <c r="BK27" i="9" s="1"/>
  <c r="BJ49" i="9"/>
  <c r="BK49" i="9" s="1"/>
  <c r="BL49" i="9"/>
  <c r="AL12" i="9"/>
  <c r="AL22" i="9"/>
  <c r="AL32" i="9"/>
  <c r="BL34" i="9"/>
  <c r="BJ34" i="9"/>
  <c r="BK34" i="9" s="1"/>
  <c r="BJ50" i="9"/>
  <c r="BK50" i="9" s="1"/>
  <c r="BL50" i="9"/>
  <c r="BL12" i="9"/>
  <c r="BJ12" i="9"/>
  <c r="BK12" i="9" s="1"/>
  <c r="BJ20" i="9"/>
  <c r="BK20" i="9" s="1"/>
  <c r="BL20" i="9"/>
  <c r="BL22" i="9"/>
  <c r="BJ22" i="9"/>
  <c r="BK22" i="9" s="1"/>
  <c r="BJ30" i="9"/>
  <c r="BK30" i="9" s="1"/>
  <c r="BL30" i="9"/>
  <c r="BL39" i="9"/>
  <c r="BJ39" i="9"/>
  <c r="BK39" i="9" s="1"/>
  <c r="BL61" i="9"/>
  <c r="BJ61" i="9"/>
  <c r="BK61" i="9" s="1"/>
  <c r="BJ15" i="9"/>
  <c r="BK15" i="9" s="1"/>
  <c r="BL15" i="9"/>
  <c r="BL19" i="9"/>
  <c r="BJ19" i="9"/>
  <c r="BK19" i="9" s="1"/>
  <c r="BL25" i="9"/>
  <c r="BJ25" i="9"/>
  <c r="BK25" i="9" s="1"/>
  <c r="BJ29" i="9"/>
  <c r="BK29" i="9" s="1"/>
  <c r="BL29" i="9"/>
  <c r="BL38" i="9"/>
  <c r="BJ38" i="9"/>
  <c r="BK38" i="9" s="1"/>
  <c r="BL52" i="9"/>
  <c r="BJ52" i="9"/>
  <c r="BK52" i="9" s="1"/>
  <c r="BJ56" i="9"/>
  <c r="BK56" i="9" s="1"/>
  <c r="BL56" i="9"/>
  <c r="BJ60" i="9"/>
  <c r="BK60" i="9" s="1"/>
  <c r="BL60" i="9"/>
  <c r="BJ33" i="9"/>
  <c r="BK33" i="9" s="1"/>
  <c r="BJ37" i="9"/>
  <c r="BK37" i="9" s="1"/>
  <c r="BJ41" i="9"/>
  <c r="BK41" i="9" s="1"/>
  <c r="BJ43" i="9"/>
  <c r="BK43" i="9" s="1"/>
  <c r="BJ47" i="9"/>
  <c r="BK47" i="9" s="1"/>
  <c r="BJ51" i="9"/>
  <c r="BK51" i="9" s="1"/>
  <c r="BM32" i="9" l="1"/>
  <c r="BN32" i="9" s="1"/>
  <c r="BO32" i="9" s="1"/>
  <c r="BP32" i="9" s="1"/>
  <c r="BR32" i="9" s="1"/>
  <c r="BM52" i="9"/>
  <c r="BM22" i="9"/>
  <c r="BM42" i="9"/>
  <c r="BM12" i="9"/>
  <c r="BN52" i="9" l="1"/>
  <c r="BO52" i="9" s="1"/>
  <c r="BP52" i="9" s="1"/>
  <c r="BR52" i="9" s="1"/>
  <c r="BN12" i="9"/>
  <c r="BO12" i="9" s="1"/>
  <c r="BP12" i="9" s="1"/>
  <c r="BR12" i="9" s="1"/>
  <c r="BN42" i="9"/>
  <c r="BO42" i="9" s="1"/>
  <c r="BP42" i="9" s="1"/>
  <c r="BR42" i="9" s="1"/>
  <c r="BN22" i="9"/>
  <c r="BO22" i="9" s="1"/>
  <c r="BP22" i="9" s="1"/>
  <c r="BR22" i="9" s="1"/>
  <c r="BH61" i="8" l="1"/>
  <c r="BD61" i="8"/>
  <c r="BE61" i="8" s="1"/>
  <c r="BH60" i="8"/>
  <c r="BD60" i="8"/>
  <c r="BE60" i="8" s="1"/>
  <c r="BH59" i="8"/>
  <c r="BD59" i="8"/>
  <c r="BE59" i="8" s="1"/>
  <c r="BH58" i="8"/>
  <c r="BD58" i="8"/>
  <c r="BE58" i="8" s="1"/>
  <c r="BH57" i="8"/>
  <c r="BD57" i="8"/>
  <c r="BE57" i="8" s="1"/>
  <c r="BH56" i="8"/>
  <c r="BD56" i="8"/>
  <c r="BE56" i="8" s="1"/>
  <c r="BH55" i="8"/>
  <c r="BD55" i="8"/>
  <c r="BE55" i="8" s="1"/>
  <c r="BH54" i="8"/>
  <c r="BD54" i="8"/>
  <c r="BE54" i="8" s="1"/>
  <c r="BH53" i="8"/>
  <c r="BD53" i="8"/>
  <c r="BE53" i="8" s="1"/>
  <c r="BH52" i="8"/>
  <c r="BD52" i="8"/>
  <c r="BE52" i="8" s="1"/>
  <c r="AJ52" i="8"/>
  <c r="AK52" i="8" s="1"/>
  <c r="BQ52" i="8" s="1"/>
  <c r="P52" i="8"/>
  <c r="O52" i="8"/>
  <c r="AL52" i="8" s="1"/>
  <c r="J52" i="8"/>
  <c r="BH51" i="8"/>
  <c r="BE51" i="8"/>
  <c r="BL51" i="8" s="1"/>
  <c r="BD51" i="8"/>
  <c r="BH50" i="8"/>
  <c r="BD50" i="8"/>
  <c r="BE50" i="8" s="1"/>
  <c r="BH49" i="8"/>
  <c r="BD49" i="8"/>
  <c r="BE49" i="8" s="1"/>
  <c r="BH48" i="8"/>
  <c r="BD48" i="8"/>
  <c r="BE48" i="8" s="1"/>
  <c r="BH47" i="8"/>
  <c r="BE47" i="8"/>
  <c r="BL47" i="8" s="1"/>
  <c r="BD47" i="8"/>
  <c r="BH46" i="8"/>
  <c r="BD46" i="8"/>
  <c r="BE46" i="8" s="1"/>
  <c r="BH45" i="8"/>
  <c r="BD45" i="8"/>
  <c r="BE45" i="8" s="1"/>
  <c r="BH44" i="8"/>
  <c r="BD44" i="8"/>
  <c r="BE44" i="8" s="1"/>
  <c r="BH43" i="8"/>
  <c r="BE43" i="8"/>
  <c r="BL43" i="8" s="1"/>
  <c r="BD43" i="8"/>
  <c r="BH42" i="8"/>
  <c r="BD42" i="8"/>
  <c r="BE42" i="8" s="1"/>
  <c r="AJ42" i="8"/>
  <c r="AK42" i="8" s="1"/>
  <c r="BQ42" i="8" s="1"/>
  <c r="P42" i="8"/>
  <c r="O42" i="8"/>
  <c r="AL42" i="8" s="1"/>
  <c r="J42" i="8"/>
  <c r="BH41" i="8"/>
  <c r="BE41" i="8"/>
  <c r="BL41" i="8" s="1"/>
  <c r="BD41" i="8"/>
  <c r="BH40" i="8"/>
  <c r="BD40" i="8"/>
  <c r="BE40" i="8" s="1"/>
  <c r="BH39" i="8"/>
  <c r="BD39" i="8"/>
  <c r="BE39" i="8" s="1"/>
  <c r="BH38" i="8"/>
  <c r="BD38" i="8"/>
  <c r="BE38" i="8" s="1"/>
  <c r="BH37" i="8"/>
  <c r="BE37" i="8"/>
  <c r="BL37" i="8" s="1"/>
  <c r="BD37" i="8"/>
  <c r="BH36" i="8"/>
  <c r="BD36" i="8"/>
  <c r="BE36" i="8" s="1"/>
  <c r="BH35" i="8"/>
  <c r="BD35" i="8"/>
  <c r="BE35" i="8" s="1"/>
  <c r="BH34" i="8"/>
  <c r="BD34" i="8"/>
  <c r="BE34" i="8" s="1"/>
  <c r="BH33" i="8"/>
  <c r="BE33" i="8"/>
  <c r="BL33" i="8" s="1"/>
  <c r="BD33" i="8"/>
  <c r="BH32" i="8"/>
  <c r="BD32" i="8"/>
  <c r="BE32" i="8" s="1"/>
  <c r="AJ32" i="8"/>
  <c r="AK32" i="8" s="1"/>
  <c r="BQ32" i="8" s="1"/>
  <c r="P32" i="8"/>
  <c r="O32" i="8"/>
  <c r="AL32" i="8" s="1"/>
  <c r="J32" i="8"/>
  <c r="BH31" i="8"/>
  <c r="BD31" i="8"/>
  <c r="BE31" i="8" s="1"/>
  <c r="BH30" i="8"/>
  <c r="BD30" i="8"/>
  <c r="BE30" i="8" s="1"/>
  <c r="BH29" i="8"/>
  <c r="BD29" i="8"/>
  <c r="BE29" i="8" s="1"/>
  <c r="BH28" i="8"/>
  <c r="BD28" i="8"/>
  <c r="BE28" i="8" s="1"/>
  <c r="BH27" i="8"/>
  <c r="BD27" i="8"/>
  <c r="BE27" i="8" s="1"/>
  <c r="BH26" i="8"/>
  <c r="BD26" i="8"/>
  <c r="BE26" i="8" s="1"/>
  <c r="BH25" i="8"/>
  <c r="BD25" i="8"/>
  <c r="BE25" i="8" s="1"/>
  <c r="BH24" i="8"/>
  <c r="BD24" i="8"/>
  <c r="BE24" i="8" s="1"/>
  <c r="BH23" i="8"/>
  <c r="BD23" i="8"/>
  <c r="BE23" i="8" s="1"/>
  <c r="BH22" i="8"/>
  <c r="BD22" i="8"/>
  <c r="BE22" i="8" s="1"/>
  <c r="AK22" i="8"/>
  <c r="BQ22" i="8" s="1"/>
  <c r="P22" i="8"/>
  <c r="O22" i="8"/>
  <c r="J22" i="8"/>
  <c r="BH21" i="8"/>
  <c r="BD21" i="8"/>
  <c r="BE21" i="8" s="1"/>
  <c r="BH20" i="8"/>
  <c r="BD20" i="8"/>
  <c r="BE20" i="8" s="1"/>
  <c r="BH19" i="8"/>
  <c r="BD19" i="8"/>
  <c r="BE19" i="8" s="1"/>
  <c r="BH18" i="8"/>
  <c r="BD18" i="8"/>
  <c r="BE18" i="8" s="1"/>
  <c r="BH17" i="8"/>
  <c r="BD17" i="8"/>
  <c r="BE17" i="8" s="1"/>
  <c r="BH16" i="8"/>
  <c r="BD16" i="8"/>
  <c r="BE16" i="8" s="1"/>
  <c r="BH15" i="8"/>
  <c r="BD15" i="8"/>
  <c r="BE15" i="8" s="1"/>
  <c r="BH14" i="8"/>
  <c r="BD14" i="8"/>
  <c r="BE14" i="8" s="1"/>
  <c r="BH13" i="8"/>
  <c r="BD13" i="8"/>
  <c r="BE13" i="8" s="1"/>
  <c r="BH12" i="8"/>
  <c r="BD12" i="8"/>
  <c r="BE12" i="8" s="1"/>
  <c r="AK12" i="8"/>
  <c r="BQ12" i="8" s="1"/>
  <c r="P12" i="8"/>
  <c r="O12" i="8"/>
  <c r="J12" i="8"/>
  <c r="AL22" i="8" l="1"/>
  <c r="AL12" i="8"/>
  <c r="BJ24" i="8"/>
  <c r="BK24" i="8" s="1"/>
  <c r="BL24" i="8"/>
  <c r="BJ20" i="8"/>
  <c r="BK20" i="8" s="1"/>
  <c r="BL20" i="8"/>
  <c r="BL32" i="8"/>
  <c r="BJ32" i="8"/>
  <c r="BK32" i="8" s="1"/>
  <c r="BL13" i="8"/>
  <c r="BJ13" i="8"/>
  <c r="BK13" i="8" s="1"/>
  <c r="BL17" i="8"/>
  <c r="BJ17" i="8"/>
  <c r="BK17" i="8" s="1"/>
  <c r="BL21" i="8"/>
  <c r="BJ21" i="8"/>
  <c r="BK21" i="8" s="1"/>
  <c r="BL23" i="8"/>
  <c r="BJ23" i="8"/>
  <c r="BK23" i="8" s="1"/>
  <c r="BL27" i="8"/>
  <c r="BJ27" i="8"/>
  <c r="BK27" i="8" s="1"/>
  <c r="BL31" i="8"/>
  <c r="BJ31" i="8"/>
  <c r="BK31" i="8" s="1"/>
  <c r="BJ40" i="8"/>
  <c r="BK40" i="8" s="1"/>
  <c r="BL40" i="8"/>
  <c r="BL45" i="8"/>
  <c r="BJ45" i="8"/>
  <c r="BK45" i="8" s="1"/>
  <c r="BL54" i="8"/>
  <c r="BJ54" i="8"/>
  <c r="BK54" i="8" s="1"/>
  <c r="BL58" i="8"/>
  <c r="BJ58" i="8"/>
  <c r="BK58" i="8" s="1"/>
  <c r="BJ16" i="8"/>
  <c r="BK16" i="8" s="1"/>
  <c r="BL16" i="8"/>
  <c r="BJ26" i="8"/>
  <c r="BK26" i="8" s="1"/>
  <c r="BL26" i="8"/>
  <c r="BL42" i="8"/>
  <c r="BJ42" i="8"/>
  <c r="BK42" i="8" s="1"/>
  <c r="BL49" i="8"/>
  <c r="BJ49" i="8"/>
  <c r="BK49" i="8" s="1"/>
  <c r="BL28" i="8"/>
  <c r="BJ28" i="8"/>
  <c r="BK28" i="8" s="1"/>
  <c r="BJ46" i="8"/>
  <c r="BK46" i="8" s="1"/>
  <c r="BL46" i="8"/>
  <c r="BL55" i="8"/>
  <c r="BJ55" i="8"/>
  <c r="BK55" i="8" s="1"/>
  <c r="BL59" i="8"/>
  <c r="BJ59" i="8"/>
  <c r="BK59" i="8" s="1"/>
  <c r="BJ34" i="8"/>
  <c r="BK34" i="8" s="1"/>
  <c r="BL34" i="8"/>
  <c r="BJ50" i="8"/>
  <c r="BK50" i="8" s="1"/>
  <c r="BL50" i="8"/>
  <c r="BL19" i="8"/>
  <c r="BJ19" i="8"/>
  <c r="BK19" i="8" s="1"/>
  <c r="BL29" i="8"/>
  <c r="BJ29" i="8"/>
  <c r="BK29" i="8" s="1"/>
  <c r="BJ38" i="8"/>
  <c r="BK38" i="8" s="1"/>
  <c r="BL38" i="8"/>
  <c r="BL52" i="8"/>
  <c r="BJ52" i="8"/>
  <c r="BK52" i="8" s="1"/>
  <c r="BM52" i="8" s="1"/>
  <c r="BJ56" i="8"/>
  <c r="BK56" i="8" s="1"/>
  <c r="BL56" i="8"/>
  <c r="BJ60" i="8"/>
  <c r="BK60" i="8" s="1"/>
  <c r="BL60" i="8"/>
  <c r="BL18" i="8"/>
  <c r="BJ18" i="8"/>
  <c r="BK18" i="8" s="1"/>
  <c r="BL15" i="8"/>
  <c r="BJ15" i="8"/>
  <c r="BK15" i="8" s="1"/>
  <c r="BL25" i="8"/>
  <c r="BJ25" i="8"/>
  <c r="BK25" i="8" s="1"/>
  <c r="BL35" i="8"/>
  <c r="BJ35" i="8"/>
  <c r="BK35" i="8" s="1"/>
  <c r="BL14" i="8"/>
  <c r="BJ14" i="8"/>
  <c r="BK14" i="8" s="1"/>
  <c r="BL12" i="8"/>
  <c r="BJ12" i="8"/>
  <c r="BK12" i="8" s="1"/>
  <c r="BL22" i="8"/>
  <c r="BJ22" i="8"/>
  <c r="BK22" i="8" s="1"/>
  <c r="BJ30" i="8"/>
  <c r="BK30" i="8" s="1"/>
  <c r="BL30" i="8"/>
  <c r="BL39" i="8"/>
  <c r="BJ39" i="8"/>
  <c r="BK39" i="8" s="1"/>
  <c r="BL44" i="8"/>
  <c r="BJ44" i="8"/>
  <c r="BK44" i="8" s="1"/>
  <c r="BL53" i="8"/>
  <c r="BJ53" i="8"/>
  <c r="BK53" i="8" s="1"/>
  <c r="BL57" i="8"/>
  <c r="BJ57" i="8"/>
  <c r="BK57" i="8" s="1"/>
  <c r="BL61" i="8"/>
  <c r="BJ61" i="8"/>
  <c r="BK61" i="8" s="1"/>
  <c r="BJ36" i="8"/>
  <c r="BK36" i="8" s="1"/>
  <c r="BL36" i="8"/>
  <c r="BL48" i="8"/>
  <c r="BJ48" i="8"/>
  <c r="BK48" i="8" s="1"/>
  <c r="BJ33" i="8"/>
  <c r="BK33" i="8" s="1"/>
  <c r="BJ37" i="8"/>
  <c r="BK37" i="8" s="1"/>
  <c r="BJ41" i="8"/>
  <c r="BK41" i="8" s="1"/>
  <c r="BJ43" i="8"/>
  <c r="BK43" i="8" s="1"/>
  <c r="BJ47" i="8"/>
  <c r="BK47" i="8" s="1"/>
  <c r="BJ51" i="8"/>
  <c r="BK51" i="8" s="1"/>
  <c r="BM12" i="8" l="1"/>
  <c r="BN12" i="8" s="1"/>
  <c r="BO12" i="8" s="1"/>
  <c r="BP12" i="8" s="1"/>
  <c r="BR12" i="8" s="1"/>
  <c r="BM22" i="8"/>
  <c r="BM42" i="8"/>
  <c r="BN52" i="8"/>
  <c r="BO52" i="8" s="1"/>
  <c r="BP52" i="8" s="1"/>
  <c r="BR52" i="8" s="1"/>
  <c r="BM32" i="8"/>
  <c r="BN32" i="8" l="1"/>
  <c r="BO32" i="8" s="1"/>
  <c r="BP32" i="8" s="1"/>
  <c r="BR32" i="8" s="1"/>
  <c r="BN42" i="8"/>
  <c r="BO42" i="8" s="1"/>
  <c r="BP42" i="8" s="1"/>
  <c r="BR42" i="8" s="1"/>
  <c r="BN22" i="8"/>
  <c r="BO22" i="8" s="1"/>
  <c r="BP22" i="8" s="1"/>
  <c r="BR22" i="8" s="1"/>
  <c r="BH61" i="7" l="1"/>
  <c r="BD61" i="7"/>
  <c r="BE61" i="7" s="1"/>
  <c r="BL61" i="7" s="1"/>
  <c r="BH60" i="7"/>
  <c r="BD60" i="7"/>
  <c r="BE60" i="7" s="1"/>
  <c r="BH59" i="7"/>
  <c r="BD59" i="7"/>
  <c r="BE59" i="7" s="1"/>
  <c r="BH58" i="7"/>
  <c r="BD58" i="7"/>
  <c r="BE58" i="7" s="1"/>
  <c r="BH57" i="7"/>
  <c r="BE57" i="7"/>
  <c r="BL57" i="7" s="1"/>
  <c r="BD57" i="7"/>
  <c r="BH56" i="7"/>
  <c r="BD56" i="7"/>
  <c r="BE56" i="7" s="1"/>
  <c r="BH55" i="7"/>
  <c r="BD55" i="7"/>
  <c r="BE55" i="7" s="1"/>
  <c r="BH54" i="7"/>
  <c r="BD54" i="7"/>
  <c r="BE54" i="7" s="1"/>
  <c r="BH53" i="7"/>
  <c r="BD53" i="7"/>
  <c r="BE53" i="7" s="1"/>
  <c r="BL53" i="7" s="1"/>
  <c r="BH52" i="7"/>
  <c r="BD52" i="7"/>
  <c r="BE52" i="7" s="1"/>
  <c r="AJ52" i="7"/>
  <c r="AK52" i="7" s="1"/>
  <c r="BQ52" i="7" s="1"/>
  <c r="P52" i="7"/>
  <c r="O52" i="7"/>
  <c r="J52" i="7"/>
  <c r="BH51" i="7"/>
  <c r="BD51" i="7"/>
  <c r="BE51" i="7" s="1"/>
  <c r="BL51" i="7" s="1"/>
  <c r="BH50" i="7"/>
  <c r="BD50" i="7"/>
  <c r="BE50" i="7" s="1"/>
  <c r="BH49" i="7"/>
  <c r="BD49" i="7"/>
  <c r="BE49" i="7" s="1"/>
  <c r="BH48" i="7"/>
  <c r="BD48" i="7"/>
  <c r="BE48" i="7" s="1"/>
  <c r="BH47" i="7"/>
  <c r="BD47" i="7"/>
  <c r="BE47" i="7" s="1"/>
  <c r="BL47" i="7" s="1"/>
  <c r="BH46" i="7"/>
  <c r="BD46" i="7"/>
  <c r="BE46" i="7" s="1"/>
  <c r="BH45" i="7"/>
  <c r="BD45" i="7"/>
  <c r="BE45" i="7" s="1"/>
  <c r="BH44" i="7"/>
  <c r="BD44" i="7"/>
  <c r="BE44" i="7" s="1"/>
  <c r="BH43" i="7"/>
  <c r="BD43" i="7"/>
  <c r="BE43" i="7" s="1"/>
  <c r="BL43" i="7" s="1"/>
  <c r="BH42" i="7"/>
  <c r="BD42" i="7"/>
  <c r="BE42" i="7" s="1"/>
  <c r="AJ42" i="7"/>
  <c r="AK42" i="7" s="1"/>
  <c r="BQ42" i="7" s="1"/>
  <c r="P42" i="7"/>
  <c r="O42" i="7"/>
  <c r="J42" i="7"/>
  <c r="BH41" i="7"/>
  <c r="BE41" i="7"/>
  <c r="BL41" i="7" s="1"/>
  <c r="BD41" i="7"/>
  <c r="BH40" i="7"/>
  <c r="BD40" i="7"/>
  <c r="BE40" i="7" s="1"/>
  <c r="BH39" i="7"/>
  <c r="BD39" i="7"/>
  <c r="BE39" i="7" s="1"/>
  <c r="BH38" i="7"/>
  <c r="BD38" i="7"/>
  <c r="BE38" i="7" s="1"/>
  <c r="BH37" i="7"/>
  <c r="BE37" i="7"/>
  <c r="BL37" i="7" s="1"/>
  <c r="BD37" i="7"/>
  <c r="BH36" i="7"/>
  <c r="BD36" i="7"/>
  <c r="BE36" i="7" s="1"/>
  <c r="BH35" i="7"/>
  <c r="BD35" i="7"/>
  <c r="BE35" i="7" s="1"/>
  <c r="BH34" i="7"/>
  <c r="BD34" i="7"/>
  <c r="BE34" i="7" s="1"/>
  <c r="BH33" i="7"/>
  <c r="BD33" i="7"/>
  <c r="BE33" i="7" s="1"/>
  <c r="BL33" i="7" s="1"/>
  <c r="BH32" i="7"/>
  <c r="BD32" i="7"/>
  <c r="BE32" i="7" s="1"/>
  <c r="AJ32" i="7"/>
  <c r="AK32" i="7" s="1"/>
  <c r="BQ32" i="7" s="1"/>
  <c r="P32" i="7"/>
  <c r="O32" i="7"/>
  <c r="AL32" i="7" s="1"/>
  <c r="J32" i="7"/>
  <c r="BH31" i="7"/>
  <c r="BE31" i="7"/>
  <c r="BL31" i="7" s="1"/>
  <c r="BD31" i="7"/>
  <c r="BH30" i="7"/>
  <c r="BD30" i="7"/>
  <c r="BE30" i="7" s="1"/>
  <c r="BH29" i="7"/>
  <c r="BD29" i="7"/>
  <c r="BE29" i="7" s="1"/>
  <c r="BH28" i="7"/>
  <c r="BD28" i="7"/>
  <c r="BE28" i="7" s="1"/>
  <c r="BH27" i="7"/>
  <c r="BD27" i="7"/>
  <c r="BE27" i="7" s="1"/>
  <c r="BL27" i="7" s="1"/>
  <c r="BH26" i="7"/>
  <c r="BD26" i="7"/>
  <c r="BE26" i="7" s="1"/>
  <c r="BH25" i="7"/>
  <c r="BD25" i="7"/>
  <c r="BE25" i="7" s="1"/>
  <c r="BH24" i="7"/>
  <c r="BD24" i="7"/>
  <c r="BE24" i="7" s="1"/>
  <c r="BH23" i="7"/>
  <c r="BD23" i="7"/>
  <c r="BE23" i="7" s="1"/>
  <c r="BL23" i="7" s="1"/>
  <c r="BH22" i="7"/>
  <c r="BD22" i="7"/>
  <c r="BE22" i="7" s="1"/>
  <c r="AJ22" i="7"/>
  <c r="AK22" i="7" s="1"/>
  <c r="BQ22" i="7" s="1"/>
  <c r="P22" i="7"/>
  <c r="O22" i="7"/>
  <c r="AL22" i="7" s="1"/>
  <c r="J22" i="7"/>
  <c r="BH21" i="7"/>
  <c r="BE21" i="7"/>
  <c r="BL21" i="7" s="1"/>
  <c r="BD21" i="7"/>
  <c r="BH20" i="7"/>
  <c r="BD20" i="7"/>
  <c r="BE20" i="7" s="1"/>
  <c r="BH19" i="7"/>
  <c r="BD19" i="7"/>
  <c r="BE19" i="7" s="1"/>
  <c r="BH18" i="7"/>
  <c r="BD18" i="7"/>
  <c r="BE18" i="7" s="1"/>
  <c r="BH17" i="7"/>
  <c r="BE17" i="7"/>
  <c r="BL17" i="7" s="1"/>
  <c r="BD17" i="7"/>
  <c r="BH16" i="7"/>
  <c r="BD16" i="7"/>
  <c r="BE16" i="7" s="1"/>
  <c r="BH15" i="7"/>
  <c r="BD15" i="7"/>
  <c r="BE15" i="7" s="1"/>
  <c r="BH14" i="7"/>
  <c r="BD14" i="7"/>
  <c r="BE14" i="7" s="1"/>
  <c r="BH13" i="7"/>
  <c r="BD13" i="7"/>
  <c r="BE13" i="7" s="1"/>
  <c r="BH12" i="7"/>
  <c r="BD12" i="7"/>
  <c r="BE12" i="7" s="1"/>
  <c r="AJ12" i="7"/>
  <c r="AK12" i="7" s="1"/>
  <c r="BQ12" i="7" s="1"/>
  <c r="P12" i="7"/>
  <c r="O12" i="7"/>
  <c r="J12" i="7"/>
  <c r="AL42" i="7" l="1"/>
  <c r="AL12" i="7"/>
  <c r="BL59" i="7"/>
  <c r="BJ59" i="7"/>
  <c r="BK59" i="7" s="1"/>
  <c r="BJ14" i="7"/>
  <c r="BK14" i="7" s="1"/>
  <c r="BL14" i="7"/>
  <c r="BJ30" i="7"/>
  <c r="BK30" i="7" s="1"/>
  <c r="BL30" i="7"/>
  <c r="BL35" i="7"/>
  <c r="BJ35" i="7"/>
  <c r="BK35" i="7" s="1"/>
  <c r="BJ56" i="7"/>
  <c r="BK56" i="7" s="1"/>
  <c r="BL56" i="7"/>
  <c r="BL44" i="7"/>
  <c r="BJ44" i="7"/>
  <c r="BK44" i="7" s="1"/>
  <c r="BJ60" i="7"/>
  <c r="BK60" i="7" s="1"/>
  <c r="BL60" i="7"/>
  <c r="BJ29" i="7"/>
  <c r="BK29" i="7" s="1"/>
  <c r="BL29" i="7"/>
  <c r="BJ50" i="7"/>
  <c r="BK50" i="7" s="1"/>
  <c r="BL50" i="7"/>
  <c r="BL39" i="7"/>
  <c r="BJ39" i="7"/>
  <c r="BK39" i="7" s="1"/>
  <c r="BJ15" i="7"/>
  <c r="BK15" i="7" s="1"/>
  <c r="BL15" i="7"/>
  <c r="BJ36" i="7"/>
  <c r="BK36" i="7" s="1"/>
  <c r="BL36" i="7"/>
  <c r="BL48" i="7"/>
  <c r="BJ48" i="7"/>
  <c r="BK48" i="7" s="1"/>
  <c r="BL55" i="7"/>
  <c r="BJ55" i="7"/>
  <c r="BK55" i="7" s="1"/>
  <c r="BL32" i="7"/>
  <c r="BJ32" i="7"/>
  <c r="BK32" i="7" s="1"/>
  <c r="BL19" i="7"/>
  <c r="BJ19" i="7"/>
  <c r="BK19" i="7" s="1"/>
  <c r="BJ24" i="7"/>
  <c r="BK24" i="7" s="1"/>
  <c r="BL24" i="7"/>
  <c r="BJ40" i="7"/>
  <c r="BK40" i="7" s="1"/>
  <c r="BL40" i="7"/>
  <c r="BL45" i="7"/>
  <c r="BJ45" i="7"/>
  <c r="BK45" i="7" s="1"/>
  <c r="BL13" i="7"/>
  <c r="BJ13" i="7"/>
  <c r="BK13" i="7" s="1"/>
  <c r="BJ26" i="7"/>
  <c r="BK26" i="7" s="1"/>
  <c r="BL26" i="7"/>
  <c r="BL52" i="7"/>
  <c r="BJ52" i="7"/>
  <c r="BK52" i="7" s="1"/>
  <c r="BJ18" i="7"/>
  <c r="BK18" i="7" s="1"/>
  <c r="BL18" i="7"/>
  <c r="BL12" i="7"/>
  <c r="BJ12" i="7"/>
  <c r="BK12" i="7" s="1"/>
  <c r="BJ16" i="7"/>
  <c r="BK16" i="7" s="1"/>
  <c r="BL16" i="7"/>
  <c r="BJ28" i="7"/>
  <c r="BK28" i="7" s="1"/>
  <c r="BL28" i="7"/>
  <c r="BL42" i="7"/>
  <c r="BJ42" i="7"/>
  <c r="BK42" i="7" s="1"/>
  <c r="BL49" i="7"/>
  <c r="BJ49" i="7"/>
  <c r="BK49" i="7" s="1"/>
  <c r="AL52" i="7"/>
  <c r="BL54" i="7"/>
  <c r="BJ54" i="7"/>
  <c r="BK54" i="7" s="1"/>
  <c r="BJ22" i="7"/>
  <c r="BK22" i="7" s="1"/>
  <c r="BL22" i="7"/>
  <c r="BJ34" i="7"/>
  <c r="BK34" i="7" s="1"/>
  <c r="BL34" i="7"/>
  <c r="BJ38" i="7"/>
  <c r="BK38" i="7" s="1"/>
  <c r="BL38" i="7"/>
  <c r="BJ20" i="7"/>
  <c r="BK20" i="7" s="1"/>
  <c r="BL20" i="7"/>
  <c r="BL25" i="7"/>
  <c r="BJ25" i="7"/>
  <c r="BK25" i="7" s="1"/>
  <c r="BJ46" i="7"/>
  <c r="BK46" i="7" s="1"/>
  <c r="BL46" i="7"/>
  <c r="BL58" i="7"/>
  <c r="BJ58" i="7"/>
  <c r="BK58" i="7" s="1"/>
  <c r="BJ17" i="7"/>
  <c r="BK17" i="7" s="1"/>
  <c r="BJ21" i="7"/>
  <c r="BK21" i="7" s="1"/>
  <c r="BJ23" i="7"/>
  <c r="BK23" i="7" s="1"/>
  <c r="BJ27" i="7"/>
  <c r="BK27" i="7" s="1"/>
  <c r="BJ31" i="7"/>
  <c r="BK31" i="7" s="1"/>
  <c r="BJ33" i="7"/>
  <c r="BK33" i="7" s="1"/>
  <c r="BJ37" i="7"/>
  <c r="BK37" i="7" s="1"/>
  <c r="BJ41" i="7"/>
  <c r="BK41" i="7" s="1"/>
  <c r="BJ43" i="7"/>
  <c r="BK43" i="7" s="1"/>
  <c r="BJ47" i="7"/>
  <c r="BK47" i="7" s="1"/>
  <c r="BJ51" i="7"/>
  <c r="BK51" i="7" s="1"/>
  <c r="BJ53" i="7"/>
  <c r="BK53" i="7" s="1"/>
  <c r="BJ57" i="7"/>
  <c r="BK57" i="7" s="1"/>
  <c r="BJ61" i="7"/>
  <c r="BK61" i="7" s="1"/>
  <c r="BM12" i="7" l="1"/>
  <c r="BM42" i="7"/>
  <c r="BM32" i="7"/>
  <c r="BM22" i="7"/>
  <c r="BM52" i="7"/>
  <c r="BO12" i="7" l="1"/>
  <c r="BP12" i="7" s="1"/>
  <c r="BR12" i="7" s="1"/>
  <c r="BN12" i="7"/>
  <c r="BN22" i="7"/>
  <c r="BO22" i="7" s="1"/>
  <c r="BP22" i="7" s="1"/>
  <c r="BR22" i="7" s="1"/>
  <c r="BN52" i="7"/>
  <c r="BO52" i="7" s="1"/>
  <c r="BP52" i="7" s="1"/>
  <c r="BR52" i="7" s="1"/>
  <c r="BN32" i="7"/>
  <c r="BO32" i="7" s="1"/>
  <c r="BP32" i="7" s="1"/>
  <c r="BR32" i="7" s="1"/>
  <c r="BN42" i="7"/>
  <c r="BO42" i="7" s="1"/>
  <c r="BP42" i="7" s="1"/>
  <c r="BR42" i="7" s="1"/>
  <c r="BH61" i="6" l="1"/>
  <c r="BD61" i="6"/>
  <c r="BE61" i="6" s="1"/>
  <c r="BH60" i="6"/>
  <c r="BD60" i="6"/>
  <c r="BE60" i="6" s="1"/>
  <c r="BH59" i="6"/>
  <c r="BD59" i="6"/>
  <c r="BE59" i="6" s="1"/>
  <c r="BH58" i="6"/>
  <c r="BD58" i="6"/>
  <c r="BE58" i="6" s="1"/>
  <c r="BH57" i="6"/>
  <c r="BD57" i="6"/>
  <c r="BE57" i="6" s="1"/>
  <c r="BH56" i="6"/>
  <c r="BD56" i="6"/>
  <c r="BE56" i="6" s="1"/>
  <c r="BH55" i="6"/>
  <c r="BD55" i="6"/>
  <c r="BE55" i="6" s="1"/>
  <c r="BH54" i="6"/>
  <c r="BD54" i="6"/>
  <c r="BE54" i="6" s="1"/>
  <c r="BH53" i="6"/>
  <c r="BD53" i="6"/>
  <c r="BE53" i="6" s="1"/>
  <c r="BH52" i="6"/>
  <c r="BD52" i="6"/>
  <c r="BE52" i="6" s="1"/>
  <c r="AJ52" i="6"/>
  <c r="AK52" i="6" s="1"/>
  <c r="BQ52" i="6" s="1"/>
  <c r="P52" i="6"/>
  <c r="O52" i="6"/>
  <c r="J52" i="6"/>
  <c r="BH51" i="6"/>
  <c r="BE51" i="6"/>
  <c r="BL51" i="6" s="1"/>
  <c r="BD51" i="6"/>
  <c r="BH50" i="6"/>
  <c r="BD50" i="6"/>
  <c r="BE50" i="6" s="1"/>
  <c r="BH49" i="6"/>
  <c r="BD49" i="6"/>
  <c r="BE49" i="6" s="1"/>
  <c r="BH48" i="6"/>
  <c r="BD48" i="6"/>
  <c r="BE48" i="6" s="1"/>
  <c r="BH47" i="6"/>
  <c r="BD47" i="6"/>
  <c r="BE47" i="6" s="1"/>
  <c r="BL47" i="6" s="1"/>
  <c r="BH46" i="6"/>
  <c r="BD46" i="6"/>
  <c r="BE46" i="6" s="1"/>
  <c r="BH45" i="6"/>
  <c r="BD45" i="6"/>
  <c r="BE45" i="6" s="1"/>
  <c r="BH44" i="6"/>
  <c r="BD44" i="6"/>
  <c r="BE44" i="6" s="1"/>
  <c r="BH43" i="6"/>
  <c r="BE43" i="6"/>
  <c r="BL43" i="6" s="1"/>
  <c r="BD43" i="6"/>
  <c r="BH42" i="6"/>
  <c r="BD42" i="6"/>
  <c r="BE42" i="6" s="1"/>
  <c r="AJ42" i="6"/>
  <c r="AK42" i="6" s="1"/>
  <c r="BQ42" i="6" s="1"/>
  <c r="P42" i="6"/>
  <c r="O42" i="6"/>
  <c r="J42" i="6"/>
  <c r="BH41" i="6"/>
  <c r="BE41" i="6"/>
  <c r="BL41" i="6" s="1"/>
  <c r="BD41" i="6"/>
  <c r="BH40" i="6"/>
  <c r="BD40" i="6"/>
  <c r="BE40" i="6" s="1"/>
  <c r="BH39" i="6"/>
  <c r="BD39" i="6"/>
  <c r="BE39" i="6" s="1"/>
  <c r="BH38" i="6"/>
  <c r="BD38" i="6"/>
  <c r="BE38" i="6" s="1"/>
  <c r="BH37" i="6"/>
  <c r="BE37" i="6"/>
  <c r="BL37" i="6" s="1"/>
  <c r="BD37" i="6"/>
  <c r="BH36" i="6"/>
  <c r="BD36" i="6"/>
  <c r="BE36" i="6" s="1"/>
  <c r="BH35" i="6"/>
  <c r="BD35" i="6"/>
  <c r="BE35" i="6" s="1"/>
  <c r="BH34" i="6"/>
  <c r="BD34" i="6"/>
  <c r="BE34" i="6" s="1"/>
  <c r="BH33" i="6"/>
  <c r="BD33" i="6"/>
  <c r="BE33" i="6" s="1"/>
  <c r="BL33" i="6" s="1"/>
  <c r="BH32" i="6"/>
  <c r="BD32" i="6"/>
  <c r="BE32" i="6" s="1"/>
  <c r="AJ32" i="6"/>
  <c r="AK32" i="6" s="1"/>
  <c r="BQ32" i="6" s="1"/>
  <c r="P32" i="6"/>
  <c r="O32" i="6"/>
  <c r="AL32" i="6" s="1"/>
  <c r="J32" i="6"/>
  <c r="BH31" i="6"/>
  <c r="BE31" i="6"/>
  <c r="BL31" i="6" s="1"/>
  <c r="BD31" i="6"/>
  <c r="BH30" i="6"/>
  <c r="BD30" i="6"/>
  <c r="BE30" i="6" s="1"/>
  <c r="BH29" i="6"/>
  <c r="BD29" i="6"/>
  <c r="BE29" i="6" s="1"/>
  <c r="BH28" i="6"/>
  <c r="BD28" i="6"/>
  <c r="BE28" i="6" s="1"/>
  <c r="BH27" i="6"/>
  <c r="BD27" i="6"/>
  <c r="BE27" i="6" s="1"/>
  <c r="BH26" i="6"/>
  <c r="BD26" i="6"/>
  <c r="BE26" i="6" s="1"/>
  <c r="BH25" i="6"/>
  <c r="BD25" i="6"/>
  <c r="BE25" i="6" s="1"/>
  <c r="BH24" i="6"/>
  <c r="BD24" i="6"/>
  <c r="BE24" i="6" s="1"/>
  <c r="BH23" i="6"/>
  <c r="BD23" i="6"/>
  <c r="BE23" i="6" s="1"/>
  <c r="BH22" i="6"/>
  <c r="BD22" i="6"/>
  <c r="BE22" i="6" s="1"/>
  <c r="AJ22" i="6"/>
  <c r="AK22" i="6" s="1"/>
  <c r="BQ22" i="6" s="1"/>
  <c r="P22" i="6"/>
  <c r="O22" i="6"/>
  <c r="J22" i="6"/>
  <c r="BH21" i="6"/>
  <c r="BD21" i="6"/>
  <c r="BE21" i="6" s="1"/>
  <c r="BH20" i="6"/>
  <c r="BD20" i="6"/>
  <c r="BE20" i="6" s="1"/>
  <c r="BH19" i="6"/>
  <c r="BD19" i="6"/>
  <c r="BE19" i="6" s="1"/>
  <c r="BH18" i="6"/>
  <c r="BD18" i="6"/>
  <c r="BE18" i="6" s="1"/>
  <c r="BH17" i="6"/>
  <c r="BD17" i="6"/>
  <c r="BE17" i="6" s="1"/>
  <c r="BH16" i="6"/>
  <c r="BD16" i="6"/>
  <c r="BE16" i="6" s="1"/>
  <c r="BH15" i="6"/>
  <c r="BD15" i="6"/>
  <c r="BE15" i="6" s="1"/>
  <c r="BH14" i="6"/>
  <c r="BD14" i="6"/>
  <c r="BE14" i="6" s="1"/>
  <c r="BH13" i="6"/>
  <c r="BD13" i="6"/>
  <c r="BE13" i="6" s="1"/>
  <c r="BH12" i="6"/>
  <c r="BD12" i="6"/>
  <c r="BE12" i="6" s="1"/>
  <c r="AJ12" i="6"/>
  <c r="AK12" i="6" s="1"/>
  <c r="BQ12" i="6" s="1"/>
  <c r="P12" i="6"/>
  <c r="O12" i="6"/>
  <c r="J12" i="6"/>
  <c r="AL52" i="6" l="1"/>
  <c r="AL42" i="6"/>
  <c r="BL39" i="6"/>
  <c r="BJ39" i="6"/>
  <c r="BK39" i="6" s="1"/>
  <c r="BL61" i="6"/>
  <c r="BJ61" i="6"/>
  <c r="BK61" i="6" s="1"/>
  <c r="BJ36" i="6"/>
  <c r="BK36" i="6" s="1"/>
  <c r="BL36" i="6"/>
  <c r="BL58" i="6"/>
  <c r="BJ58" i="6"/>
  <c r="BK58" i="6" s="1"/>
  <c r="BL32" i="6"/>
  <c r="BJ32" i="6"/>
  <c r="BK32" i="6" s="1"/>
  <c r="BL53" i="6"/>
  <c r="BJ53" i="6"/>
  <c r="BK53" i="6" s="1"/>
  <c r="BL17" i="6"/>
  <c r="BJ17" i="6"/>
  <c r="BK17" i="6" s="1"/>
  <c r="BL54" i="6"/>
  <c r="BJ54" i="6"/>
  <c r="BK54" i="6" s="1"/>
  <c r="BJ28" i="6"/>
  <c r="BK28" i="6" s="1"/>
  <c r="BL28" i="6"/>
  <c r="BL42" i="6"/>
  <c r="BJ42" i="6"/>
  <c r="BK42" i="6" s="1"/>
  <c r="BL49" i="6"/>
  <c r="BJ49" i="6"/>
  <c r="BK49" i="6" s="1"/>
  <c r="AL12" i="6"/>
  <c r="AL22" i="6"/>
  <c r="BJ46" i="6"/>
  <c r="BK46" i="6" s="1"/>
  <c r="BL46" i="6"/>
  <c r="BL55" i="6"/>
  <c r="BJ55" i="6"/>
  <c r="BK55" i="6" s="1"/>
  <c r="BL59" i="6"/>
  <c r="BJ59" i="6"/>
  <c r="BK59" i="6" s="1"/>
  <c r="BL44" i="6"/>
  <c r="BJ44" i="6"/>
  <c r="BK44" i="6" s="1"/>
  <c r="BL23" i="6"/>
  <c r="BJ23" i="6"/>
  <c r="BK23" i="6" s="1"/>
  <c r="BL48" i="6"/>
  <c r="BJ48" i="6"/>
  <c r="BK48" i="6" s="1"/>
  <c r="BJ40" i="6"/>
  <c r="BK40" i="6" s="1"/>
  <c r="BL40" i="6"/>
  <c r="BL14" i="6"/>
  <c r="BJ14" i="6"/>
  <c r="BK14" i="6" s="1"/>
  <c r="BL19" i="6"/>
  <c r="BJ19" i="6"/>
  <c r="BK19" i="6" s="1"/>
  <c r="BL25" i="6"/>
  <c r="BJ25" i="6"/>
  <c r="BK25" i="6" s="1"/>
  <c r="BL29" i="6"/>
  <c r="BJ29" i="6"/>
  <c r="BK29" i="6" s="1"/>
  <c r="BL34" i="6"/>
  <c r="BJ34" i="6"/>
  <c r="BK34" i="6" s="1"/>
  <c r="BJ50" i="6"/>
  <c r="BK50" i="6" s="1"/>
  <c r="BL50" i="6"/>
  <c r="BL57" i="6"/>
  <c r="BJ57" i="6"/>
  <c r="BK57" i="6" s="1"/>
  <c r="BL21" i="6"/>
  <c r="BJ21" i="6"/>
  <c r="BK21" i="6" s="1"/>
  <c r="BJ24" i="6"/>
  <c r="BK24" i="6" s="1"/>
  <c r="BL24" i="6"/>
  <c r="BJ38" i="6"/>
  <c r="BK38" i="6" s="1"/>
  <c r="BL38" i="6"/>
  <c r="BL52" i="6"/>
  <c r="BJ52" i="6"/>
  <c r="BK52" i="6" s="1"/>
  <c r="BJ56" i="6"/>
  <c r="BK56" i="6" s="1"/>
  <c r="BL56" i="6"/>
  <c r="BJ60" i="6"/>
  <c r="BK60" i="6" s="1"/>
  <c r="BL60" i="6"/>
  <c r="BL13" i="6"/>
  <c r="BJ13" i="6"/>
  <c r="BK13" i="6" s="1"/>
  <c r="BL27" i="6"/>
  <c r="BJ27" i="6"/>
  <c r="BK27" i="6" s="1"/>
  <c r="BL45" i="6"/>
  <c r="BJ45" i="6"/>
  <c r="BK45" i="6" s="1"/>
  <c r="BJ18" i="6"/>
  <c r="BK18" i="6" s="1"/>
  <c r="BL18" i="6"/>
  <c r="BL15" i="6"/>
  <c r="BJ15" i="6"/>
  <c r="BK15" i="6" s="1"/>
  <c r="BL12" i="6"/>
  <c r="BJ12" i="6"/>
  <c r="BK12" i="6" s="1"/>
  <c r="BJ16" i="6"/>
  <c r="BK16" i="6" s="1"/>
  <c r="BL16" i="6"/>
  <c r="BJ20" i="6"/>
  <c r="BK20" i="6" s="1"/>
  <c r="BL20" i="6"/>
  <c r="BL22" i="6"/>
  <c r="BJ22" i="6"/>
  <c r="BK22" i="6" s="1"/>
  <c r="BJ26" i="6"/>
  <c r="BK26" i="6" s="1"/>
  <c r="BL26" i="6"/>
  <c r="BJ30" i="6"/>
  <c r="BK30" i="6" s="1"/>
  <c r="BL30" i="6"/>
  <c r="BL35" i="6"/>
  <c r="BJ35" i="6"/>
  <c r="BK35" i="6" s="1"/>
  <c r="BJ31" i="6"/>
  <c r="BK31" i="6" s="1"/>
  <c r="BJ33" i="6"/>
  <c r="BK33" i="6" s="1"/>
  <c r="BJ37" i="6"/>
  <c r="BK37" i="6" s="1"/>
  <c r="BJ41" i="6"/>
  <c r="BK41" i="6" s="1"/>
  <c r="BJ43" i="6"/>
  <c r="BK43" i="6" s="1"/>
  <c r="BJ47" i="6"/>
  <c r="BK47" i="6" s="1"/>
  <c r="BJ51" i="6"/>
  <c r="BK51" i="6" s="1"/>
  <c r="BM22" i="6" l="1"/>
  <c r="BM12" i="6"/>
  <c r="BM52" i="6"/>
  <c r="BM42" i="6"/>
  <c r="BM32" i="6"/>
  <c r="BN12" i="6" l="1"/>
  <c r="BO12" i="6" s="1"/>
  <c r="BP12" i="6" s="1"/>
  <c r="BR12" i="6" s="1"/>
  <c r="BN22" i="6"/>
  <c r="BO22" i="6" s="1"/>
  <c r="BP22" i="6" s="1"/>
  <c r="BR22" i="6" s="1"/>
  <c r="BN32" i="6"/>
  <c r="BO32" i="6" s="1"/>
  <c r="BP32" i="6" s="1"/>
  <c r="BR32" i="6" s="1"/>
  <c r="BN42" i="6"/>
  <c r="BO42" i="6" s="1"/>
  <c r="BP42" i="6" s="1"/>
  <c r="BR42" i="6" s="1"/>
  <c r="BN52" i="6"/>
  <c r="BO52" i="6" s="1"/>
  <c r="BP52" i="6" s="1"/>
  <c r="BR52" i="6" s="1"/>
  <c r="BH61" i="5" l="1"/>
  <c r="BD61" i="5"/>
  <c r="BE61" i="5" s="1"/>
  <c r="BH60" i="5"/>
  <c r="BD60" i="5"/>
  <c r="BE60" i="5" s="1"/>
  <c r="BJ60" i="5" s="1"/>
  <c r="BK60" i="5" s="1"/>
  <c r="BH59" i="5"/>
  <c r="BD59" i="5"/>
  <c r="BE59" i="5" s="1"/>
  <c r="BH58" i="5"/>
  <c r="BD58" i="5"/>
  <c r="BE58" i="5" s="1"/>
  <c r="BH57" i="5"/>
  <c r="BD57" i="5"/>
  <c r="BE57" i="5" s="1"/>
  <c r="BH56" i="5"/>
  <c r="BD56" i="5"/>
  <c r="BE56" i="5" s="1"/>
  <c r="BJ56" i="5" s="1"/>
  <c r="BK56" i="5" s="1"/>
  <c r="BH55" i="5"/>
  <c r="BD55" i="5"/>
  <c r="BE55" i="5" s="1"/>
  <c r="BH54" i="5"/>
  <c r="BD54" i="5"/>
  <c r="BE54" i="5" s="1"/>
  <c r="BH53" i="5"/>
  <c r="BD53" i="5"/>
  <c r="BE53" i="5" s="1"/>
  <c r="BH52" i="5"/>
  <c r="BD52" i="5"/>
  <c r="BE52" i="5" s="1"/>
  <c r="AJ52" i="5"/>
  <c r="AK52" i="5" s="1"/>
  <c r="P52" i="5"/>
  <c r="O52" i="5"/>
  <c r="J52" i="5"/>
  <c r="BH51" i="5"/>
  <c r="BD51" i="5"/>
  <c r="BE51" i="5" s="1"/>
  <c r="BL51" i="5" s="1"/>
  <c r="BH50" i="5"/>
  <c r="BD50" i="5"/>
  <c r="BE50" i="5" s="1"/>
  <c r="BH49" i="5"/>
  <c r="BD49" i="5"/>
  <c r="BE49" i="5" s="1"/>
  <c r="BH48" i="5"/>
  <c r="BD48" i="5"/>
  <c r="BE48" i="5" s="1"/>
  <c r="BH47" i="5"/>
  <c r="BD47" i="5"/>
  <c r="BE47" i="5" s="1"/>
  <c r="BL47" i="5" s="1"/>
  <c r="BH46" i="5"/>
  <c r="BD46" i="5"/>
  <c r="BE46" i="5" s="1"/>
  <c r="BH45" i="5"/>
  <c r="BD45" i="5"/>
  <c r="BE45" i="5" s="1"/>
  <c r="BH44" i="5"/>
  <c r="BD44" i="5"/>
  <c r="BE44" i="5" s="1"/>
  <c r="BH43" i="5"/>
  <c r="BD43" i="5"/>
  <c r="BE43" i="5" s="1"/>
  <c r="BL43" i="5" s="1"/>
  <c r="BH42" i="5"/>
  <c r="BD42" i="5"/>
  <c r="BE42" i="5" s="1"/>
  <c r="AJ42" i="5"/>
  <c r="AK42" i="5" s="1"/>
  <c r="P42" i="5"/>
  <c r="O42" i="5"/>
  <c r="J42" i="5"/>
  <c r="BH41" i="5"/>
  <c r="BD41" i="5"/>
  <c r="BE41" i="5" s="1"/>
  <c r="BL41" i="5" s="1"/>
  <c r="BH40" i="5"/>
  <c r="BD40" i="5"/>
  <c r="BE40" i="5" s="1"/>
  <c r="BH39" i="5"/>
  <c r="BD39" i="5"/>
  <c r="BE39" i="5" s="1"/>
  <c r="BH38" i="5"/>
  <c r="BD38" i="5"/>
  <c r="BE38" i="5" s="1"/>
  <c r="BH37" i="5"/>
  <c r="BE37" i="5"/>
  <c r="BL37" i="5" s="1"/>
  <c r="BD37" i="5"/>
  <c r="BH36" i="5"/>
  <c r="BD36" i="5"/>
  <c r="BE36" i="5" s="1"/>
  <c r="BH35" i="5"/>
  <c r="BD35" i="5"/>
  <c r="BE35" i="5" s="1"/>
  <c r="BH34" i="5"/>
  <c r="BD34" i="5"/>
  <c r="BE34" i="5" s="1"/>
  <c r="BH33" i="5"/>
  <c r="BD33" i="5"/>
  <c r="BE33" i="5" s="1"/>
  <c r="BL33" i="5" s="1"/>
  <c r="BH32" i="5"/>
  <c r="BD32" i="5"/>
  <c r="BE32" i="5" s="1"/>
  <c r="AJ32" i="5"/>
  <c r="AK32" i="5" s="1"/>
  <c r="P32" i="5"/>
  <c r="O32" i="5"/>
  <c r="J32" i="5"/>
  <c r="BH31" i="5"/>
  <c r="BE31" i="5"/>
  <c r="BL31" i="5" s="1"/>
  <c r="BD31" i="5"/>
  <c r="BH30" i="5"/>
  <c r="BD30" i="5"/>
  <c r="BE30" i="5" s="1"/>
  <c r="BH29" i="5"/>
  <c r="BD29" i="5"/>
  <c r="BE29" i="5" s="1"/>
  <c r="BH28" i="5"/>
  <c r="BD28" i="5"/>
  <c r="BE28" i="5" s="1"/>
  <c r="BH27" i="5"/>
  <c r="BD27" i="5"/>
  <c r="BE27" i="5" s="1"/>
  <c r="BL27" i="5" s="1"/>
  <c r="BH26" i="5"/>
  <c r="BD26" i="5"/>
  <c r="BE26" i="5" s="1"/>
  <c r="BH25" i="5"/>
  <c r="BD25" i="5"/>
  <c r="BE25" i="5" s="1"/>
  <c r="BH24" i="5"/>
  <c r="BD24" i="5"/>
  <c r="BE24" i="5" s="1"/>
  <c r="BH23" i="5"/>
  <c r="BD23" i="5"/>
  <c r="BE23" i="5" s="1"/>
  <c r="BH22" i="5"/>
  <c r="BD22" i="5"/>
  <c r="BE22" i="5" s="1"/>
  <c r="AJ22" i="5"/>
  <c r="AK22" i="5" s="1"/>
  <c r="P22" i="5"/>
  <c r="O22" i="5"/>
  <c r="J22" i="5"/>
  <c r="BH21" i="5"/>
  <c r="BD21" i="5"/>
  <c r="BE21" i="5" s="1"/>
  <c r="BH20" i="5"/>
  <c r="BD20" i="5"/>
  <c r="BE20" i="5" s="1"/>
  <c r="BH19" i="5"/>
  <c r="BD19" i="5"/>
  <c r="BE19" i="5" s="1"/>
  <c r="BH18" i="5"/>
  <c r="BD18" i="5"/>
  <c r="BE18" i="5" s="1"/>
  <c r="BH17" i="5"/>
  <c r="BD17" i="5"/>
  <c r="BE17" i="5" s="1"/>
  <c r="BH16" i="5"/>
  <c r="BD16" i="5"/>
  <c r="BE16" i="5" s="1"/>
  <c r="BH15" i="5"/>
  <c r="BD15" i="5"/>
  <c r="BE15" i="5" s="1"/>
  <c r="BH14" i="5"/>
  <c r="BD14" i="5"/>
  <c r="BE14" i="5" s="1"/>
  <c r="BH13" i="5"/>
  <c r="BD13" i="5"/>
  <c r="BE13" i="5" s="1"/>
  <c r="BH12" i="5"/>
  <c r="BD12" i="5"/>
  <c r="BE12" i="5" s="1"/>
  <c r="AJ12" i="5"/>
  <c r="AK12" i="5" s="1"/>
  <c r="P12" i="5"/>
  <c r="O12" i="5"/>
  <c r="J12" i="5"/>
  <c r="BL32" i="5" l="1"/>
  <c r="BJ32" i="5"/>
  <c r="BK32" i="5" s="1"/>
  <c r="BL39" i="5"/>
  <c r="BJ39" i="5"/>
  <c r="BK39" i="5" s="1"/>
  <c r="BJ36" i="5"/>
  <c r="BK36" i="5" s="1"/>
  <c r="BL36" i="5"/>
  <c r="BL57" i="5"/>
  <c r="BJ57" i="5"/>
  <c r="BK57" i="5" s="1"/>
  <c r="BL14" i="5"/>
  <c r="BJ14" i="5"/>
  <c r="BK14" i="5" s="1"/>
  <c r="BJ24" i="5"/>
  <c r="BK24" i="5" s="1"/>
  <c r="BL24" i="5"/>
  <c r="AL42" i="5"/>
  <c r="BQ42" i="5"/>
  <c r="BL15" i="5"/>
  <c r="BJ15" i="5"/>
  <c r="BK15" i="5" s="1"/>
  <c r="BL19" i="5"/>
  <c r="BJ19" i="5"/>
  <c r="BK19" i="5" s="1"/>
  <c r="BL25" i="5"/>
  <c r="BJ25" i="5"/>
  <c r="BK25" i="5" s="1"/>
  <c r="BJ46" i="5"/>
  <c r="BK46" i="5" s="1"/>
  <c r="BL46" i="5"/>
  <c r="BL55" i="5"/>
  <c r="BJ55" i="5"/>
  <c r="BK55" i="5" s="1"/>
  <c r="AL22" i="5"/>
  <c r="BQ22" i="5"/>
  <c r="BL29" i="5"/>
  <c r="BJ29" i="5"/>
  <c r="BK29" i="5" s="1"/>
  <c r="BJ34" i="5"/>
  <c r="BK34" i="5" s="1"/>
  <c r="BL34" i="5"/>
  <c r="BJ50" i="5"/>
  <c r="BK50" i="5" s="1"/>
  <c r="BL50" i="5"/>
  <c r="AL52" i="5"/>
  <c r="BQ52" i="5"/>
  <c r="BL59" i="5"/>
  <c r="BJ59" i="5"/>
  <c r="BK59" i="5" s="1"/>
  <c r="BL12" i="5"/>
  <c r="BJ12" i="5"/>
  <c r="BK12" i="5" s="1"/>
  <c r="BJ16" i="5"/>
  <c r="BK16" i="5" s="1"/>
  <c r="BL16" i="5"/>
  <c r="BJ20" i="5"/>
  <c r="BK20" i="5" s="1"/>
  <c r="BL20" i="5"/>
  <c r="BL22" i="5"/>
  <c r="BJ22" i="5"/>
  <c r="BK22" i="5" s="1"/>
  <c r="BJ26" i="5"/>
  <c r="BK26" i="5" s="1"/>
  <c r="BL26" i="5"/>
  <c r="BL38" i="5"/>
  <c r="BJ38" i="5"/>
  <c r="BK38" i="5" s="1"/>
  <c r="BL52" i="5"/>
  <c r="BJ52" i="5"/>
  <c r="BK52" i="5" s="1"/>
  <c r="BL17" i="5"/>
  <c r="BJ17" i="5"/>
  <c r="BK17" i="5" s="1"/>
  <c r="BQ12" i="5"/>
  <c r="AL12" i="5"/>
  <c r="BJ30" i="5"/>
  <c r="BK30" i="5" s="1"/>
  <c r="BL30" i="5"/>
  <c r="AL32" i="5"/>
  <c r="BQ32" i="5"/>
  <c r="BL35" i="5"/>
  <c r="BJ35" i="5"/>
  <c r="BK35" i="5" s="1"/>
  <c r="BL23" i="5"/>
  <c r="BJ23" i="5"/>
  <c r="BK23" i="5" s="1"/>
  <c r="BL44" i="5"/>
  <c r="BJ44" i="5"/>
  <c r="BK44" i="5" s="1"/>
  <c r="BL53" i="5"/>
  <c r="BJ53" i="5"/>
  <c r="BK53" i="5" s="1"/>
  <c r="BL13" i="5"/>
  <c r="BJ13" i="5"/>
  <c r="BK13" i="5" s="1"/>
  <c r="BL21" i="5"/>
  <c r="BJ21" i="5"/>
  <c r="BK21" i="5" s="1"/>
  <c r="BL48" i="5"/>
  <c r="BJ48" i="5"/>
  <c r="BK48" i="5" s="1"/>
  <c r="BL18" i="5"/>
  <c r="BJ18" i="5"/>
  <c r="BK18" i="5" s="1"/>
  <c r="BJ40" i="5"/>
  <c r="BK40" i="5" s="1"/>
  <c r="BL40" i="5"/>
  <c r="BL45" i="5"/>
  <c r="BJ45" i="5"/>
  <c r="BK45" i="5" s="1"/>
  <c r="BL54" i="5"/>
  <c r="BJ54" i="5"/>
  <c r="BK54" i="5" s="1"/>
  <c r="BL61" i="5"/>
  <c r="BJ61" i="5"/>
  <c r="BK61" i="5" s="1"/>
  <c r="BJ28" i="5"/>
  <c r="BK28" i="5" s="1"/>
  <c r="BL28" i="5"/>
  <c r="BL42" i="5"/>
  <c r="BJ42" i="5"/>
  <c r="BK42" i="5" s="1"/>
  <c r="BL49" i="5"/>
  <c r="BJ49" i="5"/>
  <c r="BK49" i="5" s="1"/>
  <c r="BL58" i="5"/>
  <c r="BJ58" i="5"/>
  <c r="BK58" i="5" s="1"/>
  <c r="BL56" i="5"/>
  <c r="BL60" i="5"/>
  <c r="BJ27" i="5"/>
  <c r="BK27" i="5" s="1"/>
  <c r="BJ31" i="5"/>
  <c r="BK31" i="5" s="1"/>
  <c r="BJ33" i="5"/>
  <c r="BK33" i="5" s="1"/>
  <c r="BJ37" i="5"/>
  <c r="BK37" i="5" s="1"/>
  <c r="BJ41" i="5"/>
  <c r="BK41" i="5" s="1"/>
  <c r="BJ43" i="5"/>
  <c r="BK43" i="5" s="1"/>
  <c r="BJ47" i="5"/>
  <c r="BK47" i="5" s="1"/>
  <c r="BJ51" i="5"/>
  <c r="BK51" i="5" s="1"/>
  <c r="BM42" i="5" l="1"/>
  <c r="BM12" i="5"/>
  <c r="BM22" i="5"/>
  <c r="BM52" i="5"/>
  <c r="BM32" i="5"/>
  <c r="BN32" i="5" l="1"/>
  <c r="BO32" i="5" s="1"/>
  <c r="BP32" i="5" s="1"/>
  <c r="BR32" i="5" s="1"/>
  <c r="BO52" i="5"/>
  <c r="BP52" i="5" s="1"/>
  <c r="BR52" i="5" s="1"/>
  <c r="BN52" i="5"/>
  <c r="BN22" i="5"/>
  <c r="BO22" i="5" s="1"/>
  <c r="BP22" i="5" s="1"/>
  <c r="BR22" i="5" s="1"/>
  <c r="BN12" i="5"/>
  <c r="BO12" i="5" s="1"/>
  <c r="BP12" i="5" s="1"/>
  <c r="BR12" i="5" s="1"/>
  <c r="BN42" i="5"/>
  <c r="BO42" i="5" s="1"/>
  <c r="BP42" i="5" s="1"/>
  <c r="BR42" i="5" s="1"/>
  <c r="BH61" i="4"/>
  <c r="BD61" i="4"/>
  <c r="BE61" i="4" s="1"/>
  <c r="BH60" i="4"/>
  <c r="BD60" i="4"/>
  <c r="BE60" i="4" s="1"/>
  <c r="BH59" i="4"/>
  <c r="BE59" i="4"/>
  <c r="BL59" i="4" s="1"/>
  <c r="BD59" i="4"/>
  <c r="BH58" i="4"/>
  <c r="BD58" i="4"/>
  <c r="BE58" i="4" s="1"/>
  <c r="BH57" i="4"/>
  <c r="BD57" i="4"/>
  <c r="BE57" i="4" s="1"/>
  <c r="BH56" i="4"/>
  <c r="BD56" i="4"/>
  <c r="BE56" i="4" s="1"/>
  <c r="BH55" i="4"/>
  <c r="BD55" i="4"/>
  <c r="BE55" i="4" s="1"/>
  <c r="BL55" i="4" s="1"/>
  <c r="BH54" i="4"/>
  <c r="BD54" i="4"/>
  <c r="BE54" i="4" s="1"/>
  <c r="BH53" i="4"/>
  <c r="BD53" i="4"/>
  <c r="BE53" i="4" s="1"/>
  <c r="BH52" i="4"/>
  <c r="BE52" i="4"/>
  <c r="BL52" i="4" s="1"/>
  <c r="BD52" i="4"/>
  <c r="AJ52" i="4"/>
  <c r="AK52" i="4" s="1"/>
  <c r="BQ52" i="4" s="1"/>
  <c r="P52" i="4"/>
  <c r="O52" i="4"/>
  <c r="J52" i="4"/>
  <c r="BH51" i="4"/>
  <c r="BE51" i="4"/>
  <c r="BJ51" i="4" s="1"/>
  <c r="BK51" i="4" s="1"/>
  <c r="BD51" i="4"/>
  <c r="BH50" i="4"/>
  <c r="BD50" i="4"/>
  <c r="BE50" i="4" s="1"/>
  <c r="BH49" i="4"/>
  <c r="BD49" i="4"/>
  <c r="BE49" i="4" s="1"/>
  <c r="BL49" i="4" s="1"/>
  <c r="BH48" i="4"/>
  <c r="BD48" i="4"/>
  <c r="BE48" i="4" s="1"/>
  <c r="BH47" i="4"/>
  <c r="BD47" i="4"/>
  <c r="BE47" i="4" s="1"/>
  <c r="BH46" i="4"/>
  <c r="BD46" i="4"/>
  <c r="BE46" i="4" s="1"/>
  <c r="BH45" i="4"/>
  <c r="BE45" i="4"/>
  <c r="BL45" i="4" s="1"/>
  <c r="BD45" i="4"/>
  <c r="BH44" i="4"/>
  <c r="BD44" i="4"/>
  <c r="BE44" i="4" s="1"/>
  <c r="BH43" i="4"/>
  <c r="BD43" i="4"/>
  <c r="BE43" i="4" s="1"/>
  <c r="BH42" i="4"/>
  <c r="BD42" i="4"/>
  <c r="BE42" i="4" s="1"/>
  <c r="BL42" i="4" s="1"/>
  <c r="AJ42" i="4"/>
  <c r="AK42" i="4" s="1"/>
  <c r="BQ42" i="4" s="1"/>
  <c r="P42" i="4"/>
  <c r="O42" i="4"/>
  <c r="J42" i="4"/>
  <c r="BH41" i="4"/>
  <c r="BD41" i="4"/>
  <c r="BE41" i="4" s="1"/>
  <c r="BH40" i="4"/>
  <c r="BD40" i="4"/>
  <c r="BE40" i="4" s="1"/>
  <c r="BH39" i="4"/>
  <c r="BD39" i="4"/>
  <c r="BE39" i="4" s="1"/>
  <c r="BL39" i="4" s="1"/>
  <c r="BH38" i="4"/>
  <c r="BD38" i="4"/>
  <c r="BE38" i="4" s="1"/>
  <c r="BH37" i="4"/>
  <c r="BD37" i="4"/>
  <c r="BE37" i="4" s="1"/>
  <c r="BH36" i="4"/>
  <c r="BD36" i="4"/>
  <c r="BE36" i="4" s="1"/>
  <c r="BH35" i="4"/>
  <c r="BD35" i="4"/>
  <c r="BE35" i="4" s="1"/>
  <c r="BL35" i="4" s="1"/>
  <c r="BH34" i="4"/>
  <c r="BD34" i="4"/>
  <c r="BE34" i="4" s="1"/>
  <c r="BH33" i="4"/>
  <c r="BD33" i="4"/>
  <c r="BE33" i="4" s="1"/>
  <c r="BH32" i="4"/>
  <c r="BD32" i="4"/>
  <c r="BE32" i="4" s="1"/>
  <c r="BL32" i="4" s="1"/>
  <c r="AJ32" i="4"/>
  <c r="AK32" i="4" s="1"/>
  <c r="BQ32" i="4" s="1"/>
  <c r="P32" i="4"/>
  <c r="O32" i="4"/>
  <c r="J32" i="4"/>
  <c r="BH31" i="4"/>
  <c r="BD31" i="4"/>
  <c r="BE31" i="4" s="1"/>
  <c r="BH30" i="4"/>
  <c r="BD30" i="4"/>
  <c r="BE30" i="4" s="1"/>
  <c r="BH29" i="4"/>
  <c r="BD29" i="4"/>
  <c r="BE29" i="4" s="1"/>
  <c r="BL29" i="4" s="1"/>
  <c r="BH28" i="4"/>
  <c r="BD28" i="4"/>
  <c r="BE28" i="4" s="1"/>
  <c r="BH27" i="4"/>
  <c r="BD27" i="4"/>
  <c r="BE27" i="4" s="1"/>
  <c r="BH26" i="4"/>
  <c r="BD26" i="4"/>
  <c r="BE26" i="4" s="1"/>
  <c r="BH25" i="4"/>
  <c r="BD25" i="4"/>
  <c r="BE25" i="4" s="1"/>
  <c r="BL25" i="4" s="1"/>
  <c r="BH24" i="4"/>
  <c r="BD24" i="4"/>
  <c r="BE24" i="4" s="1"/>
  <c r="BH23" i="4"/>
  <c r="BE23" i="4"/>
  <c r="BJ23" i="4" s="1"/>
  <c r="BK23" i="4" s="1"/>
  <c r="BD23" i="4"/>
  <c r="BH22" i="4"/>
  <c r="BE22" i="4"/>
  <c r="BL22" i="4" s="1"/>
  <c r="BD22" i="4"/>
  <c r="AJ22" i="4"/>
  <c r="AK22" i="4" s="1"/>
  <c r="BQ22" i="4" s="1"/>
  <c r="P22" i="4"/>
  <c r="O22" i="4"/>
  <c r="AL22" i="4" s="1"/>
  <c r="J22" i="4"/>
  <c r="BH21" i="4"/>
  <c r="BE21" i="4"/>
  <c r="BJ21" i="4" s="1"/>
  <c r="BK21" i="4" s="1"/>
  <c r="BD21" i="4"/>
  <c r="BH20" i="4"/>
  <c r="BD20" i="4"/>
  <c r="BE20" i="4" s="1"/>
  <c r="BH19" i="4"/>
  <c r="BE19" i="4"/>
  <c r="BL19" i="4" s="1"/>
  <c r="BD19" i="4"/>
  <c r="BH18" i="4"/>
  <c r="BD18" i="4"/>
  <c r="BE18" i="4" s="1"/>
  <c r="BH17" i="4"/>
  <c r="BE17" i="4"/>
  <c r="BJ17" i="4" s="1"/>
  <c r="BK17" i="4" s="1"/>
  <c r="BD17" i="4"/>
  <c r="BH16" i="4"/>
  <c r="BD16" i="4"/>
  <c r="BE16" i="4" s="1"/>
  <c r="BH15" i="4"/>
  <c r="BE15" i="4"/>
  <c r="BL15" i="4" s="1"/>
  <c r="BD15" i="4"/>
  <c r="BH14" i="4"/>
  <c r="BD14" i="4"/>
  <c r="BE14" i="4" s="1"/>
  <c r="BH13" i="4"/>
  <c r="BD13" i="4"/>
  <c r="BE13" i="4" s="1"/>
  <c r="BH12" i="4"/>
  <c r="BD12" i="4"/>
  <c r="BE12" i="4" s="1"/>
  <c r="BL12" i="4" s="1"/>
  <c r="AJ12" i="4"/>
  <c r="AK12" i="4" s="1"/>
  <c r="BQ12" i="4" s="1"/>
  <c r="P12" i="4"/>
  <c r="O12" i="4"/>
  <c r="J12" i="4"/>
  <c r="BH61" i="2"/>
  <c r="BD61" i="2"/>
  <c r="BE61" i="2" s="1"/>
  <c r="BL61" i="2" s="1"/>
  <c r="BH60" i="2"/>
  <c r="BD60" i="2"/>
  <c r="BE60" i="2" s="1"/>
  <c r="BH59" i="2"/>
  <c r="BD59" i="2"/>
  <c r="BE59" i="2" s="1"/>
  <c r="BH58" i="2"/>
  <c r="BD58" i="2"/>
  <c r="BE58" i="2" s="1"/>
  <c r="BH57" i="2"/>
  <c r="BD57" i="2"/>
  <c r="BE57" i="2" s="1"/>
  <c r="BH56" i="2"/>
  <c r="BD56" i="2"/>
  <c r="BE56" i="2" s="1"/>
  <c r="BH55" i="2"/>
  <c r="BD55" i="2"/>
  <c r="BE55" i="2" s="1"/>
  <c r="BH54" i="2"/>
  <c r="BD54" i="2"/>
  <c r="BE54" i="2" s="1"/>
  <c r="BH53" i="2"/>
  <c r="BD53" i="2"/>
  <c r="BE53" i="2" s="1"/>
  <c r="BH52" i="2"/>
  <c r="BD52" i="2"/>
  <c r="BE52" i="2" s="1"/>
  <c r="AJ52" i="2"/>
  <c r="AK52" i="2" s="1"/>
  <c r="BQ52" i="2" s="1"/>
  <c r="P52" i="2"/>
  <c r="O52" i="2"/>
  <c r="J52" i="2"/>
  <c r="BH51" i="2"/>
  <c r="BD51" i="2"/>
  <c r="BE51" i="2" s="1"/>
  <c r="BL51" i="2" s="1"/>
  <c r="BH50" i="2"/>
  <c r="BD50" i="2"/>
  <c r="BE50" i="2" s="1"/>
  <c r="BH49" i="2"/>
  <c r="BD49" i="2"/>
  <c r="BE49" i="2" s="1"/>
  <c r="BH48" i="2"/>
  <c r="BD48" i="2"/>
  <c r="BE48" i="2" s="1"/>
  <c r="BH47" i="2"/>
  <c r="BE47" i="2"/>
  <c r="BL47" i="2" s="1"/>
  <c r="BD47" i="2"/>
  <c r="BH46" i="2"/>
  <c r="BD46" i="2"/>
  <c r="BE46" i="2" s="1"/>
  <c r="BH45" i="2"/>
  <c r="BD45" i="2"/>
  <c r="BE45" i="2" s="1"/>
  <c r="BH44" i="2"/>
  <c r="BD44" i="2"/>
  <c r="BE44" i="2" s="1"/>
  <c r="BH43" i="2"/>
  <c r="BD43" i="2"/>
  <c r="BE43" i="2" s="1"/>
  <c r="BL43" i="2" s="1"/>
  <c r="BH42" i="2"/>
  <c r="BD42" i="2"/>
  <c r="BE42" i="2" s="1"/>
  <c r="AJ42" i="2"/>
  <c r="AK42" i="2" s="1"/>
  <c r="BQ42" i="2" s="1"/>
  <c r="P42" i="2"/>
  <c r="O42" i="2"/>
  <c r="J42" i="2"/>
  <c r="BH41" i="2"/>
  <c r="BD41" i="2"/>
  <c r="BE41" i="2" s="1"/>
  <c r="BL41" i="2" s="1"/>
  <c r="BH40" i="2"/>
  <c r="BD40" i="2"/>
  <c r="BE40" i="2" s="1"/>
  <c r="BH39" i="2"/>
  <c r="BD39" i="2"/>
  <c r="BE39" i="2" s="1"/>
  <c r="BH38" i="2"/>
  <c r="BD38" i="2"/>
  <c r="BE38" i="2" s="1"/>
  <c r="BH37" i="2"/>
  <c r="BE37" i="2"/>
  <c r="BL37" i="2" s="1"/>
  <c r="BD37" i="2"/>
  <c r="BH36" i="2"/>
  <c r="BD36" i="2"/>
  <c r="BE36" i="2" s="1"/>
  <c r="BH35" i="2"/>
  <c r="BD35" i="2"/>
  <c r="BE35" i="2" s="1"/>
  <c r="BH34" i="2"/>
  <c r="BD34" i="2"/>
  <c r="BE34" i="2" s="1"/>
  <c r="BH33" i="2"/>
  <c r="BD33" i="2"/>
  <c r="BE33" i="2" s="1"/>
  <c r="BH32" i="2"/>
  <c r="BD32" i="2"/>
  <c r="BE32" i="2" s="1"/>
  <c r="AJ32" i="2"/>
  <c r="AK32" i="2" s="1"/>
  <c r="BQ32" i="2" s="1"/>
  <c r="P32" i="2"/>
  <c r="O32" i="2"/>
  <c r="J32" i="2"/>
  <c r="BH31" i="2"/>
  <c r="BD31" i="2"/>
  <c r="BE31" i="2" s="1"/>
  <c r="BH30" i="2"/>
  <c r="BD30" i="2"/>
  <c r="BE30" i="2" s="1"/>
  <c r="BH29" i="2"/>
  <c r="BD29" i="2"/>
  <c r="BE29" i="2" s="1"/>
  <c r="BH28" i="2"/>
  <c r="BD28" i="2"/>
  <c r="BE28" i="2" s="1"/>
  <c r="BH27" i="2"/>
  <c r="BD27" i="2"/>
  <c r="BE27" i="2" s="1"/>
  <c r="BH26" i="2"/>
  <c r="BD26" i="2"/>
  <c r="BE26" i="2" s="1"/>
  <c r="BH25" i="2"/>
  <c r="BD25" i="2"/>
  <c r="BE25" i="2" s="1"/>
  <c r="BH24" i="2"/>
  <c r="BD24" i="2"/>
  <c r="BE24" i="2" s="1"/>
  <c r="BH23" i="2"/>
  <c r="BD23" i="2"/>
  <c r="BE23" i="2" s="1"/>
  <c r="BH22" i="2"/>
  <c r="BD22" i="2"/>
  <c r="BE22" i="2" s="1"/>
  <c r="AJ22" i="2"/>
  <c r="AK22" i="2" s="1"/>
  <c r="BQ22" i="2" s="1"/>
  <c r="P22" i="2"/>
  <c r="O22" i="2"/>
  <c r="J22" i="2"/>
  <c r="BH21" i="2"/>
  <c r="BD21" i="2"/>
  <c r="BE21" i="2" s="1"/>
  <c r="BH20" i="2"/>
  <c r="BD20" i="2"/>
  <c r="BE20" i="2" s="1"/>
  <c r="BH19" i="2"/>
  <c r="BD19" i="2"/>
  <c r="BE19" i="2" s="1"/>
  <c r="BH18" i="2"/>
  <c r="BD18" i="2"/>
  <c r="BE18" i="2" s="1"/>
  <c r="BH17" i="2"/>
  <c r="BD17" i="2"/>
  <c r="BE17" i="2" s="1"/>
  <c r="BH16" i="2"/>
  <c r="BD16" i="2"/>
  <c r="BE16" i="2" s="1"/>
  <c r="BH15" i="2"/>
  <c r="BD15" i="2"/>
  <c r="BE15" i="2" s="1"/>
  <c r="BH14" i="2"/>
  <c r="BD14" i="2"/>
  <c r="BE14" i="2" s="1"/>
  <c r="BH13" i="2"/>
  <c r="BD13" i="2"/>
  <c r="BE13" i="2" s="1"/>
  <c r="BH12" i="2"/>
  <c r="BD12" i="2"/>
  <c r="BE12" i="2" s="1"/>
  <c r="AJ12" i="2"/>
  <c r="AK12" i="2" s="1"/>
  <c r="BQ12" i="2" s="1"/>
  <c r="P12" i="2"/>
  <c r="O12" i="2"/>
  <c r="J12" i="2"/>
  <c r="BJ27" i="4" l="1"/>
  <c r="BK27" i="4" s="1"/>
  <c r="BL27" i="4"/>
  <c r="BJ31" i="4"/>
  <c r="BK31" i="4" s="1"/>
  <c r="BL31" i="4"/>
  <c r="BJ33" i="4"/>
  <c r="BK33" i="4" s="1"/>
  <c r="BL33" i="4"/>
  <c r="BJ37" i="4"/>
  <c r="BK37" i="4" s="1"/>
  <c r="BL37" i="4"/>
  <c r="BJ41" i="4"/>
  <c r="BK41" i="4" s="1"/>
  <c r="BL41" i="4"/>
  <c r="BJ43" i="4"/>
  <c r="BK43" i="4" s="1"/>
  <c r="BL43" i="4"/>
  <c r="BJ47" i="4"/>
  <c r="BK47" i="4" s="1"/>
  <c r="BL47" i="4"/>
  <c r="BJ61" i="4"/>
  <c r="BK61" i="4" s="1"/>
  <c r="BL61" i="4"/>
  <c r="BL23" i="4"/>
  <c r="BL51" i="4"/>
  <c r="BL17" i="4"/>
  <c r="AL52" i="4"/>
  <c r="BL21" i="4"/>
  <c r="BJ13" i="4"/>
  <c r="BK13" i="4" s="1"/>
  <c r="BL13" i="4"/>
  <c r="AL12" i="4"/>
  <c r="AL42" i="2"/>
  <c r="BL28" i="4"/>
  <c r="BJ28" i="4"/>
  <c r="BK28" i="4" s="1"/>
  <c r="BJ26" i="4"/>
  <c r="BK26" i="4" s="1"/>
  <c r="BL26" i="4"/>
  <c r="BL48" i="4"/>
  <c r="BJ48" i="4"/>
  <c r="BK48" i="4" s="1"/>
  <c r="BL40" i="4"/>
  <c r="BJ40" i="4"/>
  <c r="BK40" i="4" s="1"/>
  <c r="BJ20" i="4"/>
  <c r="BK20" i="4" s="1"/>
  <c r="BL20" i="4"/>
  <c r="AL32" i="4"/>
  <c r="BL46" i="4"/>
  <c r="BJ46" i="4"/>
  <c r="BK46" i="4" s="1"/>
  <c r="BL53" i="4"/>
  <c r="BJ53" i="4"/>
  <c r="BK53" i="4" s="1"/>
  <c r="BJ60" i="4"/>
  <c r="BK60" i="4" s="1"/>
  <c r="BL60" i="4"/>
  <c r="BL34" i="4"/>
  <c r="BJ34" i="4"/>
  <c r="BK34" i="4" s="1"/>
  <c r="BJ18" i="4"/>
  <c r="BK18" i="4" s="1"/>
  <c r="BL18" i="4"/>
  <c r="BL44" i="4"/>
  <c r="BJ44" i="4"/>
  <c r="BK44" i="4" s="1"/>
  <c r="BL50" i="4"/>
  <c r="BJ50" i="4"/>
  <c r="BK50" i="4" s="1"/>
  <c r="BL58" i="4"/>
  <c r="BJ58" i="4"/>
  <c r="BK58" i="4" s="1"/>
  <c r="BJ36" i="4"/>
  <c r="BK36" i="4" s="1"/>
  <c r="BL36" i="4"/>
  <c r="BJ56" i="4"/>
  <c r="BK56" i="4" s="1"/>
  <c r="BL56" i="4"/>
  <c r="BL14" i="4"/>
  <c r="BJ14" i="4"/>
  <c r="BK14" i="4" s="1"/>
  <c r="BJ24" i="4"/>
  <c r="BK24" i="4" s="1"/>
  <c r="BL24" i="4"/>
  <c r="BL30" i="4"/>
  <c r="BJ30" i="4"/>
  <c r="BK30" i="4" s="1"/>
  <c r="AL42" i="4"/>
  <c r="BL57" i="4"/>
  <c r="BJ57" i="4"/>
  <c r="BK57" i="4" s="1"/>
  <c r="BL54" i="4"/>
  <c r="BJ54" i="4"/>
  <c r="BK54" i="4" s="1"/>
  <c r="BJ16" i="4"/>
  <c r="BK16" i="4" s="1"/>
  <c r="BL16" i="4"/>
  <c r="BL38" i="4"/>
  <c r="BJ38" i="4"/>
  <c r="BK38" i="4" s="1"/>
  <c r="BJ12" i="4"/>
  <c r="BK12" i="4" s="1"/>
  <c r="BJ15" i="4"/>
  <c r="BK15" i="4" s="1"/>
  <c r="BJ19" i="4"/>
  <c r="BK19" i="4" s="1"/>
  <c r="BJ22" i="4"/>
  <c r="BK22" i="4" s="1"/>
  <c r="BJ25" i="4"/>
  <c r="BK25" i="4" s="1"/>
  <c r="BJ29" i="4"/>
  <c r="BK29" i="4" s="1"/>
  <c r="BJ32" i="4"/>
  <c r="BK32" i="4" s="1"/>
  <c r="BJ35" i="4"/>
  <c r="BK35" i="4" s="1"/>
  <c r="BJ39" i="4"/>
  <c r="BK39" i="4" s="1"/>
  <c r="BJ42" i="4"/>
  <c r="BK42" i="4" s="1"/>
  <c r="BJ45" i="4"/>
  <c r="BK45" i="4" s="1"/>
  <c r="BJ49" i="4"/>
  <c r="BK49" i="4" s="1"/>
  <c r="BJ52" i="4"/>
  <c r="BK52" i="4" s="1"/>
  <c r="BJ55" i="4"/>
  <c r="BK55" i="4" s="1"/>
  <c r="BJ59" i="4"/>
  <c r="BK59" i="4" s="1"/>
  <c r="BL17" i="2"/>
  <c r="BJ17" i="2"/>
  <c r="BK17" i="2" s="1"/>
  <c r="BL21" i="2"/>
  <c r="BJ21" i="2"/>
  <c r="BK21" i="2" s="1"/>
  <c r="BL23" i="2"/>
  <c r="BJ23" i="2"/>
  <c r="BK23" i="2" s="1"/>
  <c r="BL27" i="2"/>
  <c r="BJ27" i="2"/>
  <c r="BK27" i="2" s="1"/>
  <c r="BL31" i="2"/>
  <c r="BJ31" i="2"/>
  <c r="BK31" i="2" s="1"/>
  <c r="BL33" i="2"/>
  <c r="BJ33" i="2"/>
  <c r="BK33" i="2" s="1"/>
  <c r="BL42" i="2"/>
  <c r="BJ42" i="2"/>
  <c r="BK42" i="2" s="1"/>
  <c r="BL49" i="2"/>
  <c r="BJ49" i="2"/>
  <c r="BK49" i="2" s="1"/>
  <c r="AL52" i="2"/>
  <c r="BL13" i="2"/>
  <c r="BJ13" i="2"/>
  <c r="BK13" i="2" s="1"/>
  <c r="BJ46" i="2"/>
  <c r="BK46" i="2" s="1"/>
  <c r="BL46" i="2"/>
  <c r="BL55" i="2"/>
  <c r="BJ55" i="2"/>
  <c r="BK55" i="2" s="1"/>
  <c r="BL59" i="2"/>
  <c r="BJ59" i="2"/>
  <c r="BK59" i="2" s="1"/>
  <c r="BL14" i="2"/>
  <c r="BJ14" i="2"/>
  <c r="BK14" i="2" s="1"/>
  <c r="BL18" i="2"/>
  <c r="BJ18" i="2"/>
  <c r="BK18" i="2" s="1"/>
  <c r="BJ24" i="2"/>
  <c r="BK24" i="2" s="1"/>
  <c r="BL24" i="2"/>
  <c r="BL28" i="2"/>
  <c r="BJ28" i="2"/>
  <c r="BK28" i="2" s="1"/>
  <c r="BL34" i="2"/>
  <c r="BJ34" i="2"/>
  <c r="BK34" i="2" s="1"/>
  <c r="BJ50" i="2"/>
  <c r="BK50" i="2" s="1"/>
  <c r="BL50" i="2"/>
  <c r="AL12" i="2"/>
  <c r="AL22" i="2"/>
  <c r="AL32" i="2"/>
  <c r="BJ38" i="2"/>
  <c r="BK38" i="2" s="1"/>
  <c r="BL38" i="2"/>
  <c r="BL52" i="2"/>
  <c r="BJ52" i="2"/>
  <c r="BK52" i="2" s="1"/>
  <c r="BJ56" i="2"/>
  <c r="BK56" i="2" s="1"/>
  <c r="BL56" i="2"/>
  <c r="BJ60" i="2"/>
  <c r="BK60" i="2" s="1"/>
  <c r="BL60" i="2"/>
  <c r="BL15" i="2"/>
  <c r="BJ15" i="2"/>
  <c r="BK15" i="2" s="1"/>
  <c r="BL19" i="2"/>
  <c r="BJ19" i="2"/>
  <c r="BK19" i="2" s="1"/>
  <c r="BL25" i="2"/>
  <c r="BJ25" i="2"/>
  <c r="BK25" i="2" s="1"/>
  <c r="BL29" i="2"/>
  <c r="BJ29" i="2"/>
  <c r="BK29" i="2" s="1"/>
  <c r="BL35" i="2"/>
  <c r="BJ35" i="2"/>
  <c r="BK35" i="2" s="1"/>
  <c r="BL39" i="2"/>
  <c r="BJ39" i="2"/>
  <c r="BK39" i="2" s="1"/>
  <c r="BL44" i="2"/>
  <c r="BJ44" i="2"/>
  <c r="BK44" i="2" s="1"/>
  <c r="BL53" i="2"/>
  <c r="BJ53" i="2"/>
  <c r="BK53" i="2" s="1"/>
  <c r="BL57" i="2"/>
  <c r="BJ57" i="2"/>
  <c r="BK57" i="2" s="1"/>
  <c r="BJ16" i="2"/>
  <c r="BK16" i="2" s="1"/>
  <c r="BL16" i="2"/>
  <c r="BL22" i="2"/>
  <c r="BJ22" i="2"/>
  <c r="BK22" i="2" s="1"/>
  <c r="BJ26" i="2"/>
  <c r="BK26" i="2" s="1"/>
  <c r="BL26" i="2"/>
  <c r="BJ30" i="2"/>
  <c r="BK30" i="2" s="1"/>
  <c r="BL30" i="2"/>
  <c r="BL32" i="2"/>
  <c r="BJ32" i="2"/>
  <c r="BK32" i="2" s="1"/>
  <c r="BJ36" i="2"/>
  <c r="BK36" i="2" s="1"/>
  <c r="BL36" i="2"/>
  <c r="BL48" i="2"/>
  <c r="BJ48" i="2"/>
  <c r="BK48" i="2" s="1"/>
  <c r="BL12" i="2"/>
  <c r="BJ12" i="2"/>
  <c r="BK12" i="2" s="1"/>
  <c r="BJ20" i="2"/>
  <c r="BK20" i="2" s="1"/>
  <c r="BL20" i="2"/>
  <c r="BJ40" i="2"/>
  <c r="BK40" i="2" s="1"/>
  <c r="BL40" i="2"/>
  <c r="BL45" i="2"/>
  <c r="BJ45" i="2"/>
  <c r="BK45" i="2" s="1"/>
  <c r="BL54" i="2"/>
  <c r="BJ54" i="2"/>
  <c r="BK54" i="2" s="1"/>
  <c r="BL58" i="2"/>
  <c r="BJ58" i="2"/>
  <c r="BK58" i="2" s="1"/>
  <c r="BJ37" i="2"/>
  <c r="BK37" i="2" s="1"/>
  <c r="BJ41" i="2"/>
  <c r="BK41" i="2" s="1"/>
  <c r="BJ43" i="2"/>
  <c r="BK43" i="2" s="1"/>
  <c r="BJ47" i="2"/>
  <c r="BK47" i="2" s="1"/>
  <c r="BJ51" i="2"/>
  <c r="BK51" i="2" s="1"/>
  <c r="BJ61" i="2"/>
  <c r="BK61" i="2" s="1"/>
  <c r="BM52" i="4" l="1"/>
  <c r="BM32" i="2"/>
  <c r="BN32" i="2" s="1"/>
  <c r="BO32" i="2" s="1"/>
  <c r="BP32" i="2" s="1"/>
  <c r="BR32" i="2" s="1"/>
  <c r="BM42" i="4"/>
  <c r="BM12" i="4"/>
  <c r="BM32" i="4"/>
  <c r="BM22" i="4"/>
  <c r="BM42" i="2"/>
  <c r="BM22" i="2"/>
  <c r="BM52" i="2"/>
  <c r="BM12" i="2"/>
  <c r="BO52" i="4" l="1"/>
  <c r="BP52" i="4" s="1"/>
  <c r="BR52" i="4" s="1"/>
  <c r="BN52" i="4"/>
  <c r="BN32" i="4"/>
  <c r="BO32" i="4" s="1"/>
  <c r="BP32" i="4" s="1"/>
  <c r="BR32" i="4" s="1"/>
  <c r="BN12" i="4"/>
  <c r="BO12" i="4" s="1"/>
  <c r="BP12" i="4" s="1"/>
  <c r="BR12" i="4" s="1"/>
  <c r="BN22" i="4"/>
  <c r="BO22" i="4" s="1"/>
  <c r="BP22" i="4" s="1"/>
  <c r="BR22" i="4" s="1"/>
  <c r="BN42" i="4"/>
  <c r="BO42" i="4" s="1"/>
  <c r="BP42" i="4" s="1"/>
  <c r="BR42" i="4" s="1"/>
  <c r="BN52" i="2"/>
  <c r="BO52" i="2" s="1"/>
  <c r="BP52" i="2" s="1"/>
  <c r="BR52" i="2" s="1"/>
  <c r="BN22" i="2"/>
  <c r="BO22" i="2" s="1"/>
  <c r="BP22" i="2" s="1"/>
  <c r="BR22" i="2" s="1"/>
  <c r="BN12" i="2"/>
  <c r="BO12" i="2" s="1"/>
  <c r="BP12" i="2" s="1"/>
  <c r="BR12" i="2" s="1"/>
  <c r="BN42" i="2"/>
  <c r="BO42" i="2" s="1"/>
  <c r="BP42" i="2" s="1"/>
  <c r="BR42" i="2" s="1"/>
</calcChain>
</file>

<file path=xl/sharedStrings.xml><?xml version="1.0" encoding="utf-8"?>
<sst xmlns="http://schemas.openxmlformats.org/spreadsheetml/2006/main" count="21105" uniqueCount="958">
  <si>
    <t xml:space="preserve">FECHA ACTUALIZACIÓN: </t>
  </si>
  <si>
    <t>PROCESOS ESTRATÉGICOS</t>
  </si>
  <si>
    <t>MISIONALES
AUTORIDAD</t>
  </si>
  <si>
    <t>MISIONALES
SERVICIOS A LA NAVEGACIÓN AÉREA</t>
  </si>
  <si>
    <t>MISIONALES
SERVICIOS AEROPORTUARIOS</t>
  </si>
  <si>
    <t xml:space="preserve"> MISIONALES
EDUCACIÓN</t>
  </si>
  <si>
    <t>APOYO</t>
  </si>
  <si>
    <t xml:space="preserve">EVALUACIÓN </t>
  </si>
  <si>
    <t>DIRECCIONAMIENTO ESTRATÉGICO</t>
  </si>
  <si>
    <t>POLÍTICAS AEROCOMERCIALES</t>
  </si>
  <si>
    <t>GESTIÓN DEL ESPACIO AÉREO</t>
  </si>
  <si>
    <t>INFRAESTRUCTURA AEROPORTUARIA</t>
  </si>
  <si>
    <t>GESTIÓN DE LA EDUCACIÓN</t>
  </si>
  <si>
    <t>COMPRAS Y CONTRATACIONES PÚBLICAS</t>
  </si>
  <si>
    <t>TALENTO HUMANO</t>
  </si>
  <si>
    <t>EVALUACIÓN Y ASESORÍA AL SISTEMA DE CONTROL INTERNO</t>
  </si>
  <si>
    <t>GDIR-1.0</t>
  </si>
  <si>
    <t>Ver</t>
  </si>
  <si>
    <t>GRER-2.0</t>
  </si>
  <si>
    <t>GSAN-1-1</t>
  </si>
  <si>
    <t>GSAP-1.0</t>
  </si>
  <si>
    <t>GDIR-2-4</t>
  </si>
  <si>
    <t>GCON-1.0</t>
  </si>
  <si>
    <t>GDIR-2.0</t>
  </si>
  <si>
    <t>ADMINISTRACIÓN Y MEJORAMIENTO DE PROCESOS</t>
  </si>
  <si>
    <t>REGULACIÓN Y REGLAMENTACIÓN</t>
  </si>
  <si>
    <t>INFORMACIÓN AERONÁUTICA</t>
  </si>
  <si>
    <t>SERVICIOS AEROPORTUARIOS</t>
  </si>
  <si>
    <t>JURÍDICA</t>
  </si>
  <si>
    <t>TECNOLOGÍAS DE INFORMACIÓN</t>
  </si>
  <si>
    <t>ESTR-3.0</t>
  </si>
  <si>
    <t>GRER-1.0</t>
  </si>
  <si>
    <t>GSAP-2.1</t>
  </si>
  <si>
    <t>GINF-6.0</t>
  </si>
  <si>
    <t>SEGURIDAD DE LA INFORMACIÓN</t>
  </si>
  <si>
    <t>LICENCIAS AERONÁUTICAS</t>
  </si>
  <si>
    <t>METEOROLOGÍA AERONÁUTICA</t>
  </si>
  <si>
    <t>SALVAMENTO Y EXTINCIÓN DE INCENDIOS</t>
  </si>
  <si>
    <t>INFORMACIÓN SECTORIAL</t>
  </si>
  <si>
    <t>ESTR-5.0</t>
  </si>
  <si>
    <t>GSAC-1.0</t>
  </si>
  <si>
    <t>GSAN-2-1</t>
  </si>
  <si>
    <t>GIAT-2.0</t>
  </si>
  <si>
    <t>Corrupción (N/A)</t>
  </si>
  <si>
    <t>RELACIONAMIENTO Y COMUNICACIÓN INSTITUCIONAL</t>
  </si>
  <si>
    <t>CERTIFICACIONES Y PERMISOS</t>
  </si>
  <si>
    <t>TRÁNSITO AÉREO</t>
  </si>
  <si>
    <t>SEGURIDAD Y SALUD EN EL TRABAJO</t>
  </si>
  <si>
    <t>FINANCIERA</t>
  </si>
  <si>
    <t>ESTR-6.0</t>
  </si>
  <si>
    <t>GCEP-1.0</t>
  </si>
  <si>
    <t>GFIN-7.0</t>
  </si>
  <si>
    <t>TECNOLOGÍA CNS/MET/ENERGÍA/AYUDAS VISUALES</t>
  </si>
  <si>
    <t>INVESTIGACIONES DISCIPLINARIAS</t>
  </si>
  <si>
    <t>GSAC-3.1</t>
  </si>
  <si>
    <t>GSAN-3-4</t>
  </si>
  <si>
    <t>GDIR-2-2</t>
  </si>
  <si>
    <t>GCON-2.0</t>
  </si>
  <si>
    <t>INSPECCIÓN, VIGILANCIA Y CONTROL</t>
  </si>
  <si>
    <t>BÚSQUEDA Y SALVAMENTO AÉREO</t>
  </si>
  <si>
    <t>ADMINISTRACIÓN DE BIENES</t>
  </si>
  <si>
    <t>PRESTACIÓN DE SERVICIOS GENERALES</t>
  </si>
  <si>
    <t>GIVC-1.0</t>
  </si>
  <si>
    <t>GSAN-4-2</t>
  </si>
  <si>
    <t>GBIE-1.0</t>
  </si>
  <si>
    <t>GSER-1.0</t>
  </si>
  <si>
    <t>INVESTIGACIÓN DE ACCIDENTES E INCIDENTES AÉREOS</t>
  </si>
  <si>
    <t>SERVICIO AL CIUDADANO, USUARIOS Y GRUPOS DE INTERÉS</t>
  </si>
  <si>
    <t>GSAN-4-5</t>
  </si>
  <si>
    <t>APOY-7.0</t>
  </si>
  <si>
    <t>M-CALOR</t>
  </si>
  <si>
    <t>HOJA DE DATOS</t>
  </si>
  <si>
    <t>MATRIZ DE RIESGOS DE CORRUPCIÓN</t>
  </si>
  <si>
    <t>FORMATO</t>
  </si>
  <si>
    <r>
      <rPr>
        <b/>
        <sz val="14"/>
        <color theme="1"/>
        <rFont val="Arial"/>
        <family val="2"/>
      </rPr>
      <t xml:space="preserve">Clave: </t>
    </r>
    <r>
      <rPr>
        <sz val="14"/>
        <color theme="1"/>
        <rFont val="Arial"/>
        <family val="2"/>
      </rPr>
      <t>ESTR-3.0-12-007</t>
    </r>
  </si>
  <si>
    <t>Versión: 06</t>
  </si>
  <si>
    <r>
      <rPr>
        <b/>
        <sz val="14"/>
        <color theme="1"/>
        <rFont val="Arial"/>
        <family val="2"/>
      </rPr>
      <t>Fecha de Aprobación:</t>
    </r>
    <r>
      <rPr>
        <sz val="14"/>
        <color theme="1"/>
        <rFont val="Arial"/>
        <family val="2"/>
      </rPr>
      <t xml:space="preserve"> 01/04/2022</t>
    </r>
  </si>
  <si>
    <t>Fecha de revisión y/o actualización del riesgo:</t>
  </si>
  <si>
    <t>IDENTIFICACIÓN DEL RIESGO</t>
  </si>
  <si>
    <t>VALORACIÓN DEL RIESGO DE CORRUPCIÓN</t>
  </si>
  <si>
    <t>DEFINICÍON DE CONTROLES</t>
  </si>
  <si>
    <t>VALORACIÓN DE CONTROLES</t>
  </si>
  <si>
    <t>VALORACIÓN DEL RIESGO RESIDUAL</t>
  </si>
  <si>
    <t>ACCIONES ADICIONALES RELACIONADAS CON LA GESTIÓN DEL RIESGO</t>
  </si>
  <si>
    <t>N°</t>
  </si>
  <si>
    <t xml:space="preserve">PROCESO </t>
  </si>
  <si>
    <t>OBJETIVO DEL PROCESO</t>
  </si>
  <si>
    <t>DEFINICIÓN DEL RIESGO</t>
  </si>
  <si>
    <t>COMPONENTES</t>
  </si>
  <si>
    <r>
      <rPr>
        <b/>
        <sz val="10"/>
        <color theme="0"/>
        <rFont val="Arial"/>
        <family val="2"/>
      </rPr>
      <t>CAUSAS</t>
    </r>
    <r>
      <rPr>
        <sz val="10"/>
        <color theme="0"/>
        <rFont val="Arial"/>
        <family val="2"/>
      </rPr>
      <t xml:space="preserve">
 </t>
    </r>
    <r>
      <rPr>
        <sz val="7"/>
        <color theme="0"/>
        <rFont val="Arial"/>
        <family val="2"/>
      </rPr>
      <t>A partir de los factores internos y externos, se determinan los agentes que pueden originar prácticas corruptas.</t>
    </r>
  </si>
  <si>
    <t>CONSECUENCIA</t>
  </si>
  <si>
    <t>ANÁLISIS DEL RIESGO INHERENTE</t>
  </si>
  <si>
    <t>#</t>
  </si>
  <si>
    <t>Descripción del Control</t>
  </si>
  <si>
    <t>1. Responsable</t>
  </si>
  <si>
    <t>2. Periodicidad</t>
  </si>
  <si>
    <t>3. Propósito del Control</t>
  </si>
  <si>
    <t>4. Como se realiza la actividad</t>
  </si>
  <si>
    <t>5. Observaciones o desviaciones</t>
  </si>
  <si>
    <t>6. Evidencias</t>
  </si>
  <si>
    <t>Naturaleza del control</t>
  </si>
  <si>
    <t>Criterios para la evaluación del Control</t>
  </si>
  <si>
    <t>Evaluación del Control</t>
  </si>
  <si>
    <r>
      <t xml:space="preserve">El control se ejecuta de manera consistente por los responsables </t>
    </r>
    <r>
      <rPr>
        <b/>
        <sz val="10"/>
        <color theme="0"/>
        <rFont val="Arial"/>
        <family val="2"/>
      </rPr>
      <t>(EJECUCIÓN)</t>
    </r>
  </si>
  <si>
    <t>SOLIDEZ INDIVIDUAL 
de cada control</t>
  </si>
  <si>
    <t>Aplica plan de acción para fortalecer el control (SI/NO)</t>
  </si>
  <si>
    <t>SOLIDEZ DEL CONJUNTO DE LOS CONTROLES</t>
  </si>
  <si>
    <t>CONTROLES AYUDAN A DISMINUIR LA PROBABILIDAD</t>
  </si>
  <si>
    <t>Acción u omisión</t>
  </si>
  <si>
    <t>Uso del poder</t>
  </si>
  <si>
    <t>Desviación de la gestión de lo público</t>
  </si>
  <si>
    <t>Beneficio privado</t>
  </si>
  <si>
    <t>PROBABILIDAD</t>
  </si>
  <si>
    <t>Responder las preguntas que se encuentran en los comentarios de los numerales del 1 al 19</t>
  </si>
  <si>
    <t>IMPACTO</t>
  </si>
  <si>
    <t>ZONA DE RIESGO</t>
  </si>
  <si>
    <t>TRATAMIENTO DEL RIESGO</t>
  </si>
  <si>
    <t>1.1</t>
  </si>
  <si>
    <t>1.2</t>
  </si>
  <si>
    <t>NIVEL DEL RIESGO</t>
  </si>
  <si>
    <t xml:space="preserve">Redactar nombre del proceso </t>
  </si>
  <si>
    <t>Relacionar el objetivo del proceso aprobado en el Sistema de Gestión</t>
  </si>
  <si>
    <t>Escoger un dato de la lista desplegable</t>
  </si>
  <si>
    <t>Espacio para describir la o las posibles causas  
(Cada causa debe tener un control)</t>
  </si>
  <si>
    <t>Seleccione Tratamiento del Riesgo</t>
  </si>
  <si>
    <t>REDACTAR CONTROL (cada causa identificada debe tener un control)
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</si>
  <si>
    <r>
      <rPr>
        <b/>
        <sz val="10"/>
        <color theme="1"/>
        <rFont val="Arial"/>
        <family val="2"/>
      </rPr>
      <t xml:space="preserve">Clave: </t>
    </r>
    <r>
      <rPr>
        <sz val="10"/>
        <color theme="1"/>
        <rFont val="Arial"/>
        <family val="2"/>
      </rPr>
      <t>ESTR-3.0-12-007</t>
    </r>
  </si>
  <si>
    <r>
      <rPr>
        <b/>
        <sz val="10"/>
        <color theme="1"/>
        <rFont val="Arial"/>
        <family val="2"/>
      </rPr>
      <t>Versión:</t>
    </r>
    <r>
      <rPr>
        <sz val="10"/>
        <color theme="1"/>
        <rFont val="Arial"/>
        <family val="2"/>
      </rPr>
      <t xml:space="preserve"> 06</t>
    </r>
  </si>
  <si>
    <r>
      <rPr>
        <b/>
        <sz val="10"/>
        <color theme="1"/>
        <rFont val="Arial"/>
        <family val="2"/>
      </rPr>
      <t>Fecha de Aprobación:</t>
    </r>
    <r>
      <rPr>
        <sz val="10"/>
        <color theme="1"/>
        <rFont val="Arial"/>
        <family val="2"/>
      </rPr>
      <t xml:space="preserve"> 01/04/2022</t>
    </r>
  </si>
  <si>
    <t>Nivel</t>
  </si>
  <si>
    <t>Descriptor</t>
  </si>
  <si>
    <t>DESCRIPCIÓN</t>
  </si>
  <si>
    <t>FRECUENCIA</t>
  </si>
  <si>
    <t>Impacto (consecuencias) Cuantitativo</t>
  </si>
  <si>
    <t>Impacto (consecuencias) Cualitativo</t>
  </si>
  <si>
    <t>Casi seguro</t>
  </si>
  <si>
    <t>Se espera que el evento ocurra en la mayoría de las circunstancias.</t>
  </si>
  <si>
    <t>Más de 1 vez al año.</t>
  </si>
  <si>
    <t>Catastrófico</t>
  </si>
  <si>
    <t xml:space="preserve"> -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</si>
  <si>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 xml:space="preserve"> -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</si>
  <si>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Probable</t>
  </si>
  <si>
    <t>Es viable que el evento ocurra en la mayoría de las circunstancias</t>
  </si>
  <si>
    <t>Al menos 1 vez en el último año.</t>
  </si>
  <si>
    <t>Mayor</t>
  </si>
  <si>
    <t xml:space="preserve"> -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</si>
  <si>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 xml:space="preserve">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</si>
  <si>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Posible</t>
  </si>
  <si>
    <t>El evento podrá ocurrir en algún momento</t>
  </si>
  <si>
    <t>Al menos 1 vez en los últimos 2 años.</t>
  </si>
  <si>
    <t>Moderado</t>
  </si>
  <si>
    <t xml:space="preserve"> -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</si>
  <si>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 xml:space="preserve"> -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</si>
  <si>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Improbable</t>
  </si>
  <si>
    <t>El evento puede ocurrir en algún momento.</t>
  </si>
  <si>
    <t>Al menos 1 vez en los últimos 5 años.</t>
  </si>
  <si>
    <t>Menor</t>
  </si>
  <si>
    <t xml:space="preserve"> -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</si>
  <si>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 xml:space="preserve"> -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</si>
  <si>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Rara vez</t>
  </si>
  <si>
    <t>El evento puede ocurrir solo en circunstancias excepcionales (poco comunes o anormales).</t>
  </si>
  <si>
    <t>No se ha presentado en los últimos 5 años.</t>
  </si>
  <si>
    <t>Insignificante</t>
  </si>
  <si>
    <t xml:space="preserve"> -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</si>
  <si>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 xml:space="preserve"> - No hay interrupción de las operaciones de la entidad.
 - No se generan sanciones económicas o administrativas.
 - No se afecta la imagen institucional de forma significativa.</t>
  </si>
  <si>
    <t>Aceptar el riesgo
No se adopta ninguna medida que afecte la probabilidad o el impacto del riesgo. (Ningún riesgo de corrupción podrá ser aceptado).</t>
  </si>
  <si>
    <t>Evitar el riesgo
Se abandonan las actividades que dan lugar al riesgo, decidiendo no iniciar o no continuar con la actividad que causa el riesgo.</t>
  </si>
  <si>
    <t>Reducir el riesgo
Se adoptan medidas para reducir la probabilidad o el impacto del riesgo, o ambos; por lo general conlleva a la implementación de controles.</t>
  </si>
  <si>
    <t>Compartir el riesgo
Se reduce la probabilidad o el impacto del riesgo, transfiriendo o compartiendo una parte del riesgo. Los riesgos de corrupción, se pueden compartir pero no se puede transferir su responsabilidad.</t>
  </si>
  <si>
    <t>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t>
  </si>
  <si>
    <t>SI</t>
  </si>
  <si>
    <t xml:space="preserve"> - Que el servidor público  suplante los reportes con información que no corresponda  a la operación o  situación de  las empresas del sector  aeronáutico  conforme al reglamento aeronáutico.   
 - Que el servidor público elabore reportes   alterando la información  para beneficio propio.</t>
  </si>
  <si>
    <t xml:space="preserve">Deterioro en la imagen institucional.
Pérdida de confianza y credibilidad en la Entidad 
Aumento de  Quejas y Reclamos 
Implicaciones de tipo legal y/o disciplinario </t>
  </si>
  <si>
    <t>NO</t>
  </si>
  <si>
    <t>Coordinador Grupo Estudios Sectoriales y los responsables del cargue y publicación de la información.</t>
  </si>
  <si>
    <t>Trimestral</t>
  </si>
  <si>
    <t xml:space="preserve">En caso de presentarse un evento de corrupción en cualquiera de las etapas del proceso de la información estadística, quien tenga conocimiento de ello, deberá denunciar ante las autoridades correspondientes para lo de su competencia.      </t>
  </si>
  <si>
    <t xml:space="preserve">Las evidencias  serán  los reportes, boletines, mensajes electrónicos  y tablas de indicadores. </t>
  </si>
  <si>
    <t>Preventivo</t>
  </si>
  <si>
    <t>Asignado</t>
  </si>
  <si>
    <t>Adecuado</t>
  </si>
  <si>
    <t>Oportuna</t>
  </si>
  <si>
    <t>Prevenir</t>
  </si>
  <si>
    <t>Confiable</t>
  </si>
  <si>
    <t>Se investigan y resuelven oportunamente</t>
  </si>
  <si>
    <t>Incompleta</t>
  </si>
  <si>
    <t>Fuerte</t>
  </si>
  <si>
    <t>Probabilidad de que por acción u omisión, uso del poder y desviación de la gestión de lo público, un servidor público use de manera indebida,   manipule, filtre o altere la información  de operaciones y operaciones financieras con el fin de obtener un beneficio propio o de un tercero</t>
  </si>
  <si>
    <t xml:space="preserve">El Coordinador del Grupo Estudios Sectoriales  verifica que los archivos estén dispuestos en el BOG 7 y posteriormente valida la información mediante herramientas técnicas estadísticas .
Verifica que la información reportada este en las bases de datos .   
En caso de presentarse un evento de corrupción en cualquiera de las etapas del proceso de la información estadística, quien tenga conocimiento de ello, deberá denunciar ante las autoridades correspondientes para lo de su competencia.
Las evidencias  serán  los reportes, boletines, mensajes electrónicos  y tablas de indicadores. </t>
  </si>
  <si>
    <t xml:space="preserve"> Verificar que los archivos estén dispuestos en el BOG 7     y posteriormente valida la información mediante herramientas técnicas estadísticas .   Verifica que la información reportada este en las bases de datos .                                  </t>
  </si>
  <si>
    <t xml:space="preserve">El Coordinador de Grupo de Estudios Sectoriales  verifica que los archivos estén dispuestos en el BOG 7     y posteriormente valida la información mediante herramientas técnicas estadísticas .   Verifica que la información reportada está en las bases de datos .                                          </t>
  </si>
  <si>
    <t>Espacio para describir las consecuencias que puede ocasionar el riesgo. 
Después de calificado el impacto, tener en cuenta las consecuencias recomendadas por Función Publica (ver hoja de datos)</t>
  </si>
  <si>
    <t>¿Es riesgo de Corrupción?</t>
  </si>
  <si>
    <t xml:space="preserve">Monitoreos periódicos y revisión de la inclusión del riesgo en los procesos del fortalecimiento institucional </t>
  </si>
  <si>
    <t>Administrar y asesorar en la implementación, mantenimiento, actualización del Sistema de Gestión, mediante la generación de directrices que aseguren el mejoramiento y la innovación, comunicación e interrelación entre procesos, con el objeto de satisfacer las necesidades y expectativas de los ciudadanos, usuarios y grupos de interés, bajo los lineamientos de la Norma Técnica Colombiana NTC ISO 9001-2015 y el Modelo Integrado de Planeación y Gestión MiPG</t>
  </si>
  <si>
    <t xml:space="preserve">Probabilidad de que por acción u omisión, uso del poder y desviación de la gestión de lo publico se eliminen o alteraren documentos aprobados o en tramite de aprobación en el aplicativo ISOLUCIÓN, para obtener un beneficio particular. </t>
  </si>
  <si>
    <t>El servidor publico que cuenta con licencia y permisos  en ISOLUCIÓN altere o elimine documentos aprobados o en tramite de aprobación.
Debilidad  en la asignación de roles otorgando perfiles que no corresponden a los servidores públicos.</t>
  </si>
  <si>
    <t>El servidor publico que cuenta con licencia y permisos  en ISOLUCIÓN altere o elimine documentos aprobados o en tramite de aprobación.</t>
  </si>
  <si>
    <t>1. Perdida de credibilidad y confianza hacia el Sistema de Gestión y los servidores públicos que lo administran.
2.Imagen institucional afectada en el orden nacional o regional por actos  o hechos de corrupción comprobados
.
3. Intervención por parte de un ente de control u otro ente regulador 
4. Perdida de información (procesos, procedimientos, guías, manuales, instructivos, formatos, registros, entre otros) que no puede ser recuperada. 
5. Alteración de la integridad  y disponibilidad de la información documentada de los documentos del Sistema de Gestión</t>
  </si>
  <si>
    <t>Las solicitudes de licencias para uso del aplicativo que administra el SG, se debe tramitar a través del aplicativo GACEL. El aplicativo envía al jefe inmediato (del solicitante) el tramite de acceso a componentes tecnológicos  quien después de revisarlo, aprueba (Contratistas deben adjuntar copia del contrato o su complementario). El aplicativo, de manera automática, envía al Líder Funcional del Grupo Innovación Organizacional para que verifique que la solicitud se encuentre debidamente diligenciada, se le asigna un rol y un proceso especifico. Dicho control se realiza con el fin de evitar uso inadecuado del aplicativo (Isolución). En caso de detectar que la solicitud se encuentre incompleta, será devuelto al solicitante para que realice las correcciones respectivas.</t>
  </si>
  <si>
    <t>Funcionario del Grupo Innovación Organizacional con rol de Líder Funcional del aplicativo GACEL</t>
  </si>
  <si>
    <t>Por Tramite</t>
  </si>
  <si>
    <t>Evitar uso inadecuado del aplicativo (Isolución)</t>
  </si>
  <si>
    <t>Las solicitudes de licencias para uso del aplicativo que administra el SG, se debe tramitar a través del aplicativo GACEL. El aplicativo envía al jefe inmediato (del solicitante) el tramite de acceso a componentes tecnológicos  quien después de revisarlo, aprueba (Contratistas deben adjuntar copia del contrato o su complementario). El aplicativo, de manera automática, envía al Líder Funcional del Grupo Innovación Organizacional para que verifique que la solicitud se encuentre debidamente diligenciada, se le asigna un rol y un proceso especifico.</t>
  </si>
  <si>
    <t>En caso de detectar que la solicitud se encuentre incompleta, será devuelto al solicitante para que realice las correcciones respectivas.</t>
  </si>
  <si>
    <t xml:space="preserve">Solicitudes del aplicativo GACEL. </t>
  </si>
  <si>
    <t>Completa</t>
  </si>
  <si>
    <t>ISOLUCIÓN contempla la herramienta "Bitácora" que registra las acciones que realizan los usuarios del aplicativo y permite detectar cambios a la información documental. Cada vez que se presente un requerimiento interno o externo de validación de información, en el que se desconozcan los motivos de alteración o cambios de la documentación en el aplicativo ISOLUCIÓN, el coordinador del Grupo Innovación Organizacional en su rol de administrador del sistema,  a través de la bitácora (modulo de configuración del aplicativo ISOLUCIÓN)  revisará los cambios presentados en la información y los funcionarios responsables de los cambios, en caso de observar cualquier alteración se realizara un análisis del motivos de los cambios, y de considerarlo grave, pondrá en conocimiento de las respectivas dependencia para su investigación. La evidencia  son los reportes generados de la Bitácora del aplicativo ISOLUCIÓN</t>
  </si>
  <si>
    <t xml:space="preserve">Coordinador del Grupo Innovación Organizacional en su rol de administrador del sistema </t>
  </si>
  <si>
    <t>Detectar cambios a la información documental</t>
  </si>
  <si>
    <t>Cada vez que se presente un requerimiento interno o externo de validación de información, en el que se desconozcan los motivos de alteración o cambios de la documentación en el aplicativo ISOLUCIÓN, el coordinador del Innovación Organizacional en su rol de administrador del sistema,  a través de la bitácora (modulo de configuración del aplicativo ISOLUCIÓN)  revisará los cambios presentados en la información y los funcionarios responsables de los cambios</t>
  </si>
  <si>
    <t>En caso de observar cualquier alteración se realizara un análisis de las razones de la alteración, y de considerarlo grave, pondrá en conocimiento de las respectivas dependencia para su investigación.</t>
  </si>
  <si>
    <t>Como evidencia, queda registro del reporte en Excel en el proceso Administración del Sistema Integrado de Gestión.</t>
  </si>
  <si>
    <t>A través de mesas de trabajo (equipos de fortalecimiento y/o equipos de gerencia) verificar el cumplimiento de los controles implementados y revisar la necesidad de actualizarlos o implementar nuevos controles.</t>
  </si>
  <si>
    <t>GESTIÓN DE TECNOLOGÍAS DE INFORMACIÓN</t>
  </si>
  <si>
    <t>Fortalecer la capacidad de TI de la Aerocivil para soportar las necesidades que se demandan en materia de tecnologías de la información, de manera articulada con los lineamientos del Gobierno y el cumplimiento de las políticas de desarrollo administrativo.</t>
  </si>
  <si>
    <t>Posibilidad de que por acción u omisión, uso indebido del poder y desviación de la gestión de lo público se usen los privilegios otorgados para alterar información a través de la administración de los componentes tecnológicos,  para beneficiar o perjudicar a un tercero y/o en beneficio propio.</t>
  </si>
  <si>
    <t>Falta de seguimiento a las bitácoras de gestión de los componentes tecnológicos y los logs de auditoria</t>
  </si>
  <si>
    <t>Pérdida de credibilidad e imagen institucional afectando la reputación de la Entidad 
Detrimento patrimonial 
Implicaciones de tipo administrativo, penal,  fiscal, legal o disciplinario
Pérdida de Información crítica para la Entidad.
Perdida del acceso a la información
Incumplimiento en las metas y objetivos institucionales .</t>
  </si>
  <si>
    <t>Diario</t>
  </si>
  <si>
    <t>Tener registrado todas las actividades realizadas en el área.</t>
  </si>
  <si>
    <t>Cada solicitud es recibida a través de la Línea 3000 (telefónica, web, correo) por cada uno de los funcionarios de la Entidad, son registradas en la herramienta ARANDA, la cual tiene opción de generar el reporte (bitácora) y se almacena en la carpeta de la documentación en BOG7</t>
  </si>
  <si>
    <t>Cuando no se efectúa el control automático o las solicitudes no ingresan por Línea 3000 son registradas a través de un archivo de Excel manualmente que reposa en BOG7.</t>
  </si>
  <si>
    <t>Bitácora del sistema  ARANDA 
Archivo de Excel en BOG7</t>
  </si>
  <si>
    <t>Detectivo</t>
  </si>
  <si>
    <t>Detectar</t>
  </si>
  <si>
    <t>Administradores de componentes</t>
  </si>
  <si>
    <t>Mensual</t>
  </si>
  <si>
    <t xml:space="preserve"> - Revisión manual de los LOGs mediante un visor de texto. 
 - Para el caso de revisión de Windows se utiliza el procedimiento aprobado en el Sistema de Gestión </t>
  </si>
  <si>
    <t>Informe de las revisiones de los Logs
Reporte del incidente</t>
  </si>
  <si>
    <t>Aplicación del Modelo de Seguridad de la Información</t>
  </si>
  <si>
    <t>Cada administrador de componentes tecnológicos, diariamente es responsable registrar la gestión de las solicitudes recibidas y de generar y actualizar mensualmente la bitácora del componente asignado con el propósito de tener registrado todas las actividades realizadas en el área.
Cada solicitud es reportada a través de la Línea 3000 (telefónica, web, correo) por cada uno de los funcionarios de la Entidad, son registradas en la herramienta ARANDA, la cual tiene opción de generar el reporte (bitácora) y es almacenado mensualmente por cada administrador o líder técnico del componente tecnológico en la documentación en BOG7.
Cuando no se efectúa el control automático o las solicitudes no ingresan por Línea 3000, cada administrador de componentes tecnológico  registra la solicitud a través de un archivo de Excel manualmente que reposa en BOG 7.
Las evidencias son el reporte generado en ARANDA y el archivo de Excel en BOG7.</t>
  </si>
  <si>
    <t>Administradores de componentes
Coordinador de operación servicios tecnológicos</t>
  </si>
  <si>
    <t>Los administradores de componentes mensualmente, con el propósito de detectar problemas que existen con los componentes tecnológicos deben: 
- Revisión manual de los LOGs mediante un visor de texto. 
- Para el caso de revisión de Windows se utiliza el procedimiento aprobado en el Sistema de Gestión.
En caso de que se detecten anomalías en la revisión de los Logs se debe generar informe y se valida el impacto que tuvo en el sistema y se reporta el incidente de seguridad cuando aplique.
Como evidencias de la ejecución del control permanecerán los Informe de las revisiones de los Logs y reporte del incidente.</t>
  </si>
  <si>
    <t xml:space="preserve">Detectar problemas que existan con los componentes tecnológicos </t>
  </si>
  <si>
    <t>En caso de que se detecten anomalías en la revisión de los Logs se debe generar informe y se valida el impacto que tuvo en el sistema y se reporta el incidente de seguridad cuando aplique.</t>
  </si>
  <si>
    <t xml:space="preserve">Seguimiento inadecuado de  planes, programas y proyectos. </t>
  </si>
  <si>
    <t xml:space="preserve">Seguimiento inadecuado de  planes programas y proyectos. </t>
  </si>
  <si>
    <t>Deficiente control sobre la implementación de las políticas de gestión de MIPG</t>
  </si>
  <si>
    <t>Probabilidad de que por acción u omisión, abuso del poder y desviación de la gestión de lo publico se oriente la formulación de políticas, planes, programas y proyectos en beneficio propio o de terceros</t>
  </si>
  <si>
    <t>Con el propósito de verificar que las actividades programadas en el plan de acción se cumplan conforme a los porcentajes y tiempos definidos. trimestralmente se realizan las siguientes actividades: 
- La Oficina Asesora de Planeación Emite una circular a los responsables de cada uno de los ocho objetivos institucionales señalando la fechas en que se realizara el seguimiento a la ejecución del plan de acción (del trimestre inmediatamente anterior).
- Cada responsable carga las evidencias en las carpetas dispuestas por la OAP para cada actividad.
- Se realizan mesas de trabajo (virtuales o presenciales) con el responsable del objetivo y se verifica las metas y sus actividades frente a las evidencias y se concerta la calificación o el porcentaje de avance.
- Se prepara el informe "como vamos" y la matriz de calificación y finalmente el jefe de la OAP presenta el resultado del seguimiento al Comité Directivo.
Las observaciones o desviaciones en la ejecución del control son resueltas en las mesas de trabajo de seguimiento entre responsables de las actividades y la OAP. El Director General ordena a los miembros Comité Directivo realizar las acciones correspondientes para lograr el cumplimiento del plan de acción.
Como resultados de la ejecución del control se obtienen: Registros en Microsoft Teams o en Bog 7 (H), Informe "como vamos" y la matriz de calificación (publicado en la pagina WEB), Acta de Comité Directivo y sus anexos</t>
  </si>
  <si>
    <t>Director General
Oficina Asesora de Planeación
Comité Directivo
Responsables de las actividades del PA.</t>
  </si>
  <si>
    <t>Verificar que las actividades programadas en el plan de acción se cumplan conforme a los porcentajes y tiempos definidos</t>
  </si>
  <si>
    <t>La OAP emite una circular trimestralmente a los responsables de cada uno de los ocho objetivos institucionales señalando la fechas en que se realizara el seguimiento a la ejecución del plan de acción (del trimestre inmediatamente anterior).
Cada responsable carga las evidencias en las carpetas dispuestas por la OAP para cada actividad.
Se realizan mesas de trabajo (virtuales o presenciales) con el responsable del objetivo y se verifica las metas y sus actividades frente a las evidencias y se concertar la calificación o el porcentaje de avance.
Se prepara el informe "como vamos" y la matriz de calificación y finalmente el jefe de la OAP presenta el resultado del seguimiento al Comité Directivo</t>
  </si>
  <si>
    <t>Las observaciones o desviaciones en la ejecución del control son resueltas en las mesas de trabajo de seguimiento entre responsables de las actividades y la OAP. 
El Director General ordena a los miembros Comité Directivo realizar las acciones correspondientes para lograr el cumplimiento del plan de acción.</t>
  </si>
  <si>
    <t>Registros en Microsoft Teams o en Bog 7 (H) 
Informe "como vamos" y la matriz de calificación (publicado en la pagina WEB)
Acta de Comité Directivo y sus anexos</t>
  </si>
  <si>
    <t xml:space="preserve">Los sistemas de información SUIFP - SPI - SIIF - SGDEA  - GPI . como herramientas tecnológicas de registro y seguimiento a la implementación de la planeación y gestión institucional cuenta con control de acceso mediante claves personalizadas o tokens que aseguran que cada vez que se presente una novedad en un proyecto quede la trazabilidad y su registro,   lo que asegura un control presupuestal y de avance operativo del proyecto , lo cual permite, la medición de indicadores propios, tomar decisiones con base en resultados. El registro y control  de novedades en los respectivos aplicativos los realiza un funcionario de la Oficina Asesora de Planeación de acuerdo con los parámetros establecidos en los aplicativos  SUIFP - SPI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del SGDEA con el número de  radicado.  
En caso de encontrar inconsistencias en el registro de datos en los sistemas de información, se solicita al responsable del proyecto dar las explicaciones correspondientes, en caso de un presunto evento de corrupción en este u otro sentido, el Director General o quien tenga conocimiento de ello, deberá denunciar ante las  dependencias competentes y autoridades correspondientes.    </t>
  </si>
  <si>
    <t xml:space="preserve">
Jefe Oficina Asesora de Planeación 
Coordinador Grupo de presupuesto
Directivos responsables de los proyectos </t>
  </si>
  <si>
    <t>asegurar un control presupuestal y de avance operativo del proyecto , lo cual permite, la medición de indicadores propios, tomar decisiones con base en resultados</t>
  </si>
  <si>
    <t xml:space="preserve">El registro y control  de novedades en los respectivos aplicativos los realiza un funcionario de la Oficina de Planeación de acuerdo con los parámetros establecidos en los aplicativos  SUIFP - SPI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 SGDEA  radicado. </t>
  </si>
  <si>
    <t>En caso de encontrar inconsistencias en el registro de datos en los sistemas de información, se solicita al responsable del proyecto dar las aplicaciones correspondientes, en caso de un presunto evento de corrupción en este u otro sentido, el Director General o quien tenga conocimiento de ello, deberá denunciar ante las  dependencias competentes y autoridades correspondientes para lo de su competencia.</t>
  </si>
  <si>
    <t xml:space="preserve">Registros en los sistemas de información SUIFP - SPI - SIIF - SGDEA  - GPI  </t>
  </si>
  <si>
    <t>Trimestralmente Los integrantes del Comité Institucional de Gestión y Desempeño se reúnen con el propósito de generar directrices y hacer seguimiento a las políticas de gestión definidas en el Modelo Integrado de Planeación y Gestión,  entre otros.  
Para la implementación del control se desarrollan las siguientes actividades: 
- Convocatorias trimestrales a los integrantes del comité, en caso de ser necesario se realizan comités extraordinarios. 
- En reunión (virtual o presencial) se generan las directrices pertinentes y se hace seguimiento a los compromisos pactados en reuniones anteriores 
- Se realiza votación para la toma de decisiones del comité
- El Secretario registra en el acta lo actuado por el comité y la envía para su revisión y/o aprobación por parte de los integrantes del comité
En caso de encontrar observaciones o desviaciones frente a los compromisos que surgen del comité, se emiten directrices y acciones de mejora para hacer cumplir las políticas de MIPG, las cuales quedan plasmadas en el acta y se realiza seguimiento en las siguientes reuniones. En caso de que se presenten observaciones a las actas, estas serán ajustadas durante el flujo de revisión y aprobación por cada uno de los participantes en el aplicativo del Sistema de Gestión hasta que sea aprobada. Si se presentan presuntos actos de corrupción se dará cumplimiento a la política de administración de riesgos. 
Como evidencias de la ejecución del control se presentan: Listados de asistencia y actas de comité</t>
  </si>
  <si>
    <t>Comité Institucional de Gestión y Desempeño</t>
  </si>
  <si>
    <t xml:space="preserve">Generar directrices y hacer seguimiento las políticas y hacer seguimiento a las políticas de gestión definidas en el Modelo Integrado de Planeación y Gestión,  entre otros.   </t>
  </si>
  <si>
    <t>Se realizan convocatorias trimestrales a los integrantes del comité así mismo se realizan comités extraordinarios cuando el caso lo amerita. 
Se reúnen el comité (virtual o presencial) para generar directrices y hacer seguimiento a los compromisos pactados en reuniones anteriores 
Se realiza votación para la toma de decisiones del comité
El Secretario registra en el acta lo actuado por el comité y la envía para su revisión y/o aprobación por parte de los integrantes del comité</t>
  </si>
  <si>
    <t xml:space="preserve">En caso de encontrar observaciones o desviaciones frente a los compromisos que surgen del comité, se emiten directrices y acciones de mejora para hacer cumplir las políticas de MIPG, las cuales quedan plasmadas en el acta y se realiza seguimiento en las siguientes reuniones.
En caso de que se presenten observaciones a las actas, estas serán ajustadas durante el flujo de revisión y aprobación por cada uno de los participantes en el aplicativo del Sistema de Gestión hasta que sea aprobada
En caso de presentarse presuntos actos de corrupción se dará cumplimiento a la política de administración de riesgos. </t>
  </si>
  <si>
    <t xml:space="preserve">Actas de comité
Listados de asistencia </t>
  </si>
  <si>
    <t>Secretario Técnico del Comité.</t>
  </si>
  <si>
    <t>Verificar el cumplimiento de los objetivos estratégicos, generar  directrices y efectuar seguimiento al cumplimiento de los compromisos adquiridos en los Comités anteriores</t>
  </si>
  <si>
    <t>En caso de no realizar el seguimiento a los compromisos establecidos en los Comités anteriores, el secretario técnico  enviará  mediante correo electrónico un recordatorio del compromiso  a los Directivos responsables,  para incluirlos en las agendas de los próximos comités.</t>
  </si>
  <si>
    <t xml:space="preserve">Actas de Comité
Soportes de las Presentaciones
Listados de asistencia </t>
  </si>
  <si>
    <t>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t>
  </si>
  <si>
    <t>Deterioro en la imagen institucional.
Pérdida de confianza y credibilidad hacia la Entidad y el sector
Aumento de Quejas y Reclamos 
Observaciones por parte de los Entes de control.
Insatisfacción de los grupos de valor.
Implicaciones de tipo legal, penal o disciplinario 
Afectación en la seguridad operacional. 
Detrimento patrimonial
Incumplimiento en las metas y objetivos institucionales 
Perdida de la calidad de vida de las comunidades
Desconocer los diferentes reportes de eventos que afectarían a la seguridad operacional</t>
  </si>
  <si>
    <t>La Dirección General, frecuentemente convoca sesión del comité directivo, con el propósito de  verificar el cumplimiento de los objetivos estratégicos, generar directrices y efectuar seguimiento a los compromisos adquiridos en los comités anteriores.  
Para la implementación del control, se incluye en la agenda del comité temas relacionados con:
 - Seguimiento a la ejecución presupuestal.
 - Avance de la ejecución de los contratos.
 - Seguimiento a la gestión de hallazgos CGR y OCI y definición de estrategias para el cierre de los mismos
 - Seguimiento a los planes, programas y proyectos de la Entidad, en el corto, mediano y largo plazo. 
Resultado del seguimiento a los planes, programas y proyectos, se toman decisiones, para orientarlos al cumplimiento de los objetivos, En ocasiones, se establecen compromisos frente a lo expuesto, a los cuales se las hace seguimiento en las siguientes sesiones del comité directivo. 
Finalizada la sesión, el secretario técnico del comité directivo, elabora el acta, con los soportes correspondientes y listado de asistencia.  
En caso de no realizar el seguimiento a los compromisos establecidos en los Comités anteriores, el secretario técnico del comité enviará un recordatorio del compromiso mediante correo electrónico a los Directivos responsables,  para incluirlos en las agendas de los próximos comités.
Evidencias: Convocatoria, agenda, presentaciones de las áreas responsables de los temas y listado de asistencia.</t>
  </si>
  <si>
    <t>La Dirección General frecuentemente convoca sesión de Comité Directivo.
El comité se reúne en forma (virtual o presencial)  a fin de verificar el cumplimiento de los objetivos estratégicos, generar directrices y efectuar seguimiento a los compromisos adquiridos en los comités anteriores
Resultado del seguimiento a los planes, programas y proyectos, se toman  decisiones, para orientarlos al cumplimiento de los objetivos, En ocasiones, se establecen compromisos frente a lo expuesto, a los cuales se las hace seguimiento en las siguientes sesiones del comité directivo.</t>
  </si>
  <si>
    <t>Q</t>
  </si>
  <si>
    <t xml:space="preserve">DIRECCIONAMIENTO ESTRATÉGICO </t>
  </si>
  <si>
    <t>GESTIÓN INFORMACIÓN SECTORIAL</t>
  </si>
  <si>
    <t>GESTION DE BÚSQUEDA Y SALVAMENTO AÉREO.</t>
  </si>
  <si>
    <t>Coordinar los Servicios de búsqueda y Salvamento SAR de las aeronaves civiles extraviadas o accidentadas en el territorio colombiano , para que se establezcan y se presten prontamente servicios SAR dentro de la región de Búsqueda y Salvamento (SRR) asignada a Colombia</t>
  </si>
  <si>
    <t>1. Afectación en la prestación del servicio SAR
2. Perdida de imagen y credibilidad de la entidad.                                                                                   
3.  Investigaciones Disciplinarias.                     
4. Perdida de vidas humanas                                      
5. intervención por parte de un ente de control u otro ente regulador.                                
6. Imagen institucional Afectada en el orden nacional o regional por actos o hechos de corrupción comprobados.</t>
  </si>
  <si>
    <t>El servidor público SAR, registra diariamente en la minuta todas las novedades relativas a la operación, este libro se lleva en todos los centros y subcentros. El coordinador del grupo, verifica la información contenida en las minutas y en los informes presentados mensualmente,  en caso de detectar acción u omisión, uso del poder, desvío de la gestión de lo público, beneficio privado, por parte de un servidor público, lo reporta a investigaciones disciplinarias, como evidencia del control queda la información contenida en los siguientes formatos: Préstamo de Equipos y herramientas SAR y Control vehículos SAR, el movimiento de los equipos, herramientas y vehículos.</t>
  </si>
  <si>
    <t xml:space="preserve">Verificar la información contenida en las minutas y en los informes presentados </t>
  </si>
  <si>
    <t>El servidor público SAR registra diariamente en la minuta todas las novedades relativas a la operación, este libro se lleva en todos los centros y subcentros</t>
  </si>
  <si>
    <t>En caso de detectar acción u omisión, uso del poder, desvío de la gestión de lo público, beneficio privado, por parte de un servidor público, se reporta a investigaciones disciplinarias.</t>
  </si>
  <si>
    <t>Minuta
Formatos
Informes</t>
  </si>
  <si>
    <t>Semestral</t>
  </si>
  <si>
    <t>Verificar el inventario de cada funcionario SAR y la existente en la bodega.</t>
  </si>
  <si>
    <t>Se Solicita la información del inventario de la bodega.</t>
  </si>
  <si>
    <t>En caso de detectar acción u omisión, uso del poder, desvío de la gestión de lo público, beneficio privado, por parte de un servidor público, debe reportarlo a investigaciones disciplinarias o a los entes de control.</t>
  </si>
  <si>
    <t>Actas de Equipo de Gerencia
Correos
Comunicados
Informe de inventario</t>
  </si>
  <si>
    <t>FUERTE</t>
  </si>
  <si>
    <t>Coordinador Grupo Servicios de Búsqueda y Salvamento - SAR</t>
  </si>
  <si>
    <t>Posibilidad que por acción u omisión se reciba o se solicite dádiva o beneficio a nombre propio o de un tercero a cambio de utilizar los vehículos, herramientas, recursos del SAR para una destinación diferente a su misión.</t>
  </si>
  <si>
    <t>Que exista omisión por parte del líder del proceso  para realizar seguimientos a los inventarios.</t>
  </si>
  <si>
    <t>El coordinador del grupo, semestralmente, solicita y verifica el inventario de cada funcionario SAR, y también solicita información del inventario de la bodega de los equipos y herramientas al funcionario correspondiente, en caso de detectar acción u omisión, uso del poder, desvío de la gestión de lo público, beneficio privado, por parte de un servidor público, se reporta a investigaciones disciplinarias o a entes de control, como evidencia del control están las actas, correos, comunicados, informe de inventario.</t>
  </si>
  <si>
    <t xml:space="preserve">INVESTIGACIÓN DE ACCIDENTES E INCIDENTES AÉREOS </t>
  </si>
  <si>
    <t>Conducir técnicamente con independencia y autonomía las investigaciones de accidentes, incidentes graves e incidentes de la aviación civil, con el fin de determinar los factores causantes y emitir recomendaciones para prevenir la repetición y mejorar la seguridad operacional.</t>
  </si>
  <si>
    <t xml:space="preserve">Probabilidad de que por acción u omisión se distorsionen los hallazgos, las conclusiones o las recomendaciones de informes finales de  investigación de accidentes  o incidentes, para  beneficio de un particular o beneficio privado. </t>
  </si>
  <si>
    <t>Que el Investigador a Cargo tenga algún interés particular o se deje influenciar por los intereses de otros (explotador, personal aeronáutico, talleres), para desviar y orientar los resultados de una investigación hacia esos intereses.</t>
  </si>
  <si>
    <t>De acuerdo a la normatividad vigente en el RAC 114.505 literal ( i ) el explotador aéreo está obligado a asumir los costos de una investigación de accidentes; esto abre la posibilidad de que se produzcan erogaciones al Investigador, por fuera de lo estipulado, lo cual podría influir en la independencia de la investigación.</t>
  </si>
  <si>
    <t>Exceso de confianza, familiaridad o acercamiento indebido entre el investigador u otro personal que es objeto de la investigación, situaciones que pueden ser propicias para hacer perder la objetividad en el resultado del informe de investigación.</t>
  </si>
  <si>
    <t>1. Afectación de la imagen institucional, en el orden nacional e internacional, por actos de corrupción comprobados.
2.  Pérdida de credibilidad en el proceso de investigación de accidentes e incidentes.
3. Imposición de sanciones por entes de control u otro ente regulador o jurídico.
4. Incumplimiento de las metas y objetivos institucionales.
5. Retraso en el proceso de investigación de accidentes e incidentes aéreos.
6. Detrimento de la seguridad operacional del país, por demoras y pérdida de credibilidad en el proceso de investigación.</t>
  </si>
  <si>
    <t xml:space="preserve">Cada vez que ocurre un suceso aéreo, el Director Técnico de Investigación de Accidentes ,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El Director Técnico, cada vez que se producen, recibe informes y resultados de inspecciones y pruebas, supervisa cada paso de la investigación y revisa en fondo, trimestralmente, cada informe final propuesto por los investigadores a cargo. Si encuentra imprecisiones, falta de sustentación, inconsistencias, errores en el análisis o en la formulación de conclusiones, causas y recomendaciones, exige claridad y corrección por parte del Investigador a Cargo. 
Internamente el Director Técnico, convoca al Comité Técnico de Investigación de Accidentes, que trimestralmente hace una revisión de cada una de las investigaciones que son presentadas por el Investigador a Cargo. El Comité detecta falencias técnicas o de procedimiento que se puedan presentar para que el Investigador a Cargo las corrija.
El  Director Técnico de Investigación de Accidentes trimestralmente, pone a disposición de los miembros del Consejo de Seguridad Aeronáutico los proyectos de Informe Final; y se exponen en sesión trimestral del Consejo; de esta manera el Consejo actúa como un control de alto nivel sobre los resultados de la investigación. Las observaciones del Consejo pueden dar lugar a un replanteamiento del informe final.
</t>
  </si>
  <si>
    <t>Director Técnico de Investigación de Accidentes</t>
  </si>
  <si>
    <t>Obtener precisión técnica y claridad conceptual en los informes finales de accidentes.</t>
  </si>
  <si>
    <t>Cada vez que ocurre un suceso aéreo,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Cada vez que se producen, recibe informes y resultados de inspecciones y pruebas, supervisa cada paso de la investigación y revisa en fondo, trimestralmente, cada informe final propuesto por los investigadores a cargo. 
Internamente se convoca al Comité Técnico de Investigación de Accidentes, que trimestralmente hace una revisión de cada una de las investigaciones que son presentadas por el Investigador a Cargo. 
Se pone a disposición de los miembros del Consejo de Seguridad Aeronáutico los proyectos de Informe Final; y se exponen en sesión trimestral del Consejo.</t>
  </si>
  <si>
    <t xml:space="preserve">Si encuentra imprecisiones, falta de sustentación, inconsistencias, errores en el análisis o en la formulación de conclusiones, causas y recomendaciones, exige claridad y corrección por parte del Investigador a Cargo. </t>
  </si>
  <si>
    <t xml:space="preserve"> Evitar que el explotador genere pagos, atenciones o servicios no contemplados al Investigador a Cargo.</t>
  </si>
  <si>
    <t>Se evita que el explotador incurra en pagos no estipulados.
Se mantiene el control de las actividades de los investigadores.</t>
  </si>
  <si>
    <t>Servidor y/o Contratista asignado
Director Técnico</t>
  </si>
  <si>
    <t>Anual</t>
  </si>
  <si>
    <t xml:space="preserve">Mitigar los efectos del tráfico de influencias o conflicto de interés     </t>
  </si>
  <si>
    <t>El incumplimiento del Acuerdo de Confidencialidad acarrea investigaciones de tipo legal.</t>
  </si>
  <si>
    <t xml:space="preserve">Procedimiento MAUT-8.0-06-010 formato de acuerdo de confiabilidad. Isolucion
Formatos MAUT-8.0.5-12-017  BOG7 y en SECOP II. Carpeta física. </t>
  </si>
  <si>
    <t>Manejo de tres indicadores eficiencia-eficacia y efectividad para medir el cumplimiento de la gestión y la minimización de los riesgos de corrupción toda vez que permiten el control de informes de investigación, control en tiempos de presentación de estos y control veracidad, soportes y recomendaciones de prevención de accidentes.</t>
  </si>
  <si>
    <t>Información de fácil acceso y sin las medidas de seguridad apropiadas</t>
  </si>
  <si>
    <t>Falta de reserva, incumplimiento por parte del investigador, de las normas de seguridad de la información</t>
  </si>
  <si>
    <t>Detrimento de la seguridad operacional del país, por demoras y pérdida de credibilidad en el proceso de investigación.</t>
  </si>
  <si>
    <t>Prevenir la pérdida de documentación o su entrega de manera irregular</t>
  </si>
  <si>
    <t>Correo Electrónico.
Aplicativo SGDEA
Archivo físico de investigaciones.
Archivo digital de investigaciones en BOG7.</t>
  </si>
  <si>
    <t xml:space="preserve">El Investigador a Cargo, cada vez que reciba, archive, responda o envíe un documento, debe 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</si>
  <si>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 xml:space="preserve">Minimizar la pérdida de documentación </t>
  </si>
  <si>
    <t xml:space="preserve">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</si>
  <si>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Correos electrónicos
Archivos de documentación digitales y físicos.</t>
  </si>
  <si>
    <t xml:space="preserve">Procedimiento MAUT-8.0-06-010, formato de acuerdo de confiabilidad. Isolucion
Formatos MAUT-8.0-12-017,  BOG7 y en SECOP II. Carpeta física. </t>
  </si>
  <si>
    <t>Borradores de informes finales con correcciones. Archivo Director Técnico
Correos-e con correcciones a informes finales. Correo Director Técnico.
Actas del Comité Técnico. BOG7
Actas del Consejo de Seguridad. BOG7</t>
  </si>
  <si>
    <t>El Director Técnico envía para cada actuación del Investigador a Cargo, comunicaciones formales a los explotadores y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de esta manera se evita que el explotador incurra en pagos no estipulados.
El Director Técnico, siempre que sea necesario el desplazamiento de un investigador, hace cumplir el proceso de comisiones del servicio de los investigadores para mantener el control de sus actividades.
No obstante que el Investigador a Cargo es la persona que mantiene un contacto permanente con el explotador, el Director Técnico también mantiene comunicación con el explotador para facilitar y mantenerse al tanto del proceso.</t>
  </si>
  <si>
    <t>Se envía para cada actuación del Investigador a Cargo, comunicaciones formales a los explotadores y se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Siempre que sea necesario el desplazamiento de un investigador, hace cumplir el proceso de comisiones del servicio de los investigadores
El Director Técnico también mantiene comunicación con el explotador</t>
  </si>
  <si>
    <t>Oficios de designación de investigadores. BOG7
Solicitudes e informes de comisión. BOG7</t>
  </si>
  <si>
    <t>Los investigadores deben firmar anualmente el Acuerdo de Confidencialidad (forma MAUT-8.0-12-017 del Procedimiento MAUT-8.0-06-010),establecido en el Proceso de investigación, con el fin de mitigar la posibilidad de el tráfico de influencias o conflicto de interés</t>
  </si>
  <si>
    <t>Cada Investigador firma el Acuerdo de Confidencialidad (forma MAUT-8.0-012-017, del Procedimiento MAUT-8.0-06-010), con el fin de mitigar la posibilidad de el tráfico de influencias o conflicto de interés.</t>
  </si>
  <si>
    <t xml:space="preserve">Probabilidad de que por acción u omisión se manipulen las evidencias documentales de las investigaciones de accidentes o incidentes con el fin de afectar, alterar u orientar la investigación o demorar el tiempo de investigación, en beneficio de un particular o para beneficio privado. </t>
  </si>
  <si>
    <t>El Director Técnico delega en el Investigador a Cargo, toda la documentación relacionada con una investigación, a través del sistema de gestión documental SGDEA o del correo electrónico, y exige el cumplimiento de los procedimientos de  seguridad de la información y dejar registro digital y físico de los documentos. Todo documento que requiera ser entregado debe salir con la firma del Director Técnico</t>
  </si>
  <si>
    <t>El Director Técnico delega en el Investigador a Cargo, toda la documentación relacionada con una investigación, a través del sistema ADI o del correo electrónico, y exige el cumplimiento de los procedimientos de  seguridad de la información y deja registro digital y físico de los documentos. Todo documento que requiera ser entregado debe salir con la firma del Director</t>
  </si>
  <si>
    <t xml:space="preserve">El incumplimiento de las normas de seguridad de la documentación tiene repercusiones de tipo legal. </t>
  </si>
  <si>
    <t>Cada Investigador firma el Acuerdo de Confidencialidad (forma GSAN 4.5-12-060, del Procedimiento GSAN-4.5-06-004), con el fin de mitigar la posibilidad de el tráfico de influencias o conflicto de interés.</t>
  </si>
  <si>
    <t>Gestionar los recursos presupuestales de ingresos y gastos de la Unidad Administrativa Especial de Aeronáutica Civil, y preparar, presentar y publicar su información contable, a través del registro y análisis de la información financiera y contable, con el fin de cumplir oportunamente con las obligaciones adquiridas por la entidad y reflejar la realidad económica para la toma de decisiones.</t>
  </si>
  <si>
    <t>Facilidad en la consulta de la información financiera de los terceros de la entidad.</t>
  </si>
  <si>
    <t>Pérdida de confianza y credibilidad en la entidad
Detrimento patrimonial
Investigaciones disciplinarias
Intervención por parte de un ente de control u otro ente regulador
Imagen institucional afectada en el orden nacional o regional por actos o hechos de corrupción comprobados</t>
  </si>
  <si>
    <t>LA DIRECCIÓN FINANCIERA, LOS COORDINADORES, CONTRATISTAS Y FUNCIONARIOS DE SUS GRUPOS, Y LAS DIRECCIONES REGIONALES PARA REALIZAR LOS REGISTROS FINANCIEROS EN EL SISTEMA SIIF NACIÓN Y JDE Y REQUIEREN DE CLAVES DE ACCESO PERSONALIZADAS, LAS CUALES SON PREVIAMENTE AUTORIZADAS POR EL DIRECTOR FINANCIERO O COORDINADORES DE LOS GRUPOS EN COORDINACIÓN CON LA DIRECCIÓN INFORMÁTICA Y LOS LIDERES TÉCNICOS Y FUNCIONALES DE LOS DOS SISTEMAS DE INFORMACIÓN CON EL OBJETO DE GARANTIZAR EL USO ADECUADO DE LOS APLICATIVOS .
CADA VEZ QUE SE REQUIERA SOLICITAR ACCESO AL JDE SE DEBE: 
- EL FUNCIONARIO O CONTRATISTA DE LA DIRECCIÓN FINANCIERA REGISTRA LA SOLICITUD DEL USUARIO A TRAVÉS DE LA PLATAFORMA GACEL.
- EL FORMATO DEBE SER APROBADO POR EL JEFE INMEDIATO QUE SE ENCARGA DE ASIGNARLE UN ROL Y UN ACCESO A UN MODULO DEL APLICATIVO JDE. 
- EL FORMATO ES ENVIADO A LA DIRECCIÓN DE INFORMÁTICA QUIEN SE ENCARGA DE REALIZAR LA AUTORIZACIÓN FINAL Y DE CREAR EL USUARIO. 
CADA VEZ QUE SE REQUIERA SOLICITAR ACCESO A SIIF NACIÓN SE DEBE:
SE DEBE DILIGENCIAR EL FORMATO DEL MINISTERIO DE HACIENDA Y DEBE SER APROBADO POR EL COORDINADOR SIIF DE LA ENTIDAD, SEGUIDAMENTE SE REALIZA EL REGISTRO DEL USUARIO EN EL SISTEMA Y SE ENVÍAN LOS DOCUMENTOS SOPORTES DEL USUARIO A LA SEDE ELECTRÓNICA DEL MINISTERIO DE HACIENDA.  
EN CASO DE ENCONTRAR INCONSISTENCIAS EN LAS CLAVES, LOS SISTEMAS DE INFORMACIÓN NO PERMITEN REALIZAR LOS REGISTROS O AUTORIZACIONES. COMO EVIDENCIA QUEDAN LOS REPORTES QUE ARROJAN LOS SISTEMAS DE INFORMACIÓN; ADEMÁS DE ESTO SE REALIZA LAS DENUNCIAS ANTE LAS AUTORIDADES CORRESPONDIENTES Y SE REALIZA LA GESTIÓN PARA INACTIVACIÓN DE LOS USUARIOS.</t>
  </si>
  <si>
    <t>DIRECTOR FINANCIERO
COORDINADORES GRUPOS 
DIRECTORES TERRITORIALES</t>
  </si>
  <si>
    <t>POR TRAMITE</t>
  </si>
  <si>
    <t xml:space="preserve">CON EL OBJETO DE GARANTIZAR EL USO ADECUADO DE LOS APLICATIVOS </t>
  </si>
  <si>
    <t xml:space="preserve">PARA JDE:
EL FUNCIONARIO O CONTRATISTA DE LA DIRECCIÓN FINANCIERA REGISTRA LA SOLICITUD DEL USUARIO A TRAVÉS DE LA PLATAFORMA GACEL.
EL FORMATO DEBE SER APROBADO POR EL JEFE INMEDIATO QUE SE ENCARGA DE ASIGNARLE UN ROL Y UN ACCESO A UN MODULO DEL APLICATIVO JDE. 
EL FORMATO ES ENVIADO A LA DIRECCIÓN DE INFORMÁTICA QUIEN SE ENCARGA DE REALIZAR LA AUTORIZACIÓN FINAL Y DE CREAR EL USUARIO. 
PARA SIIF NACIÓN
SE DEBE DILIGENCIAR EL FORMATO DEL MINISTERIO DE HACIENDA Y DEBE SER APROBADO POR EL COORDINADOR SIIF DE LA ENTIDAD, SEGUIDAMENTE SE REALIZA EL REGISTRO DEL USUARIO EN EL SISTEMA Y SE ENVÍAN LOS DOCUMENTOS SOPORTES DEL USUARIO A LA SEDE ELECTRÓNICA DEL MINISTERIO DE HACIENDA.  </t>
  </si>
  <si>
    <t>EN CASO DE ENCONTRAR INCONSISTENCIAS EN LAS CLAVES, LOS SISTEMAS DE INFORMACIÓN NO PERMITEN REALIZAR LOS REGISTROS O AUTORIZACIONES; ADEMÁS DE ESTO SE REALIZA LAS DENUNCIAS ANTE LAS AUTORIDADES CORRESPONDIENTES Y SE REALIZA LA GESTIÓN PARA INACTIVACIÓN DE LOS USUARIOS.</t>
  </si>
  <si>
    <t>Probabilidad de que, por acción u omisión, uso del poder y desviación de la gestión de lo público, un servidor público, use de manera indebida, manipule, filtre o altere la información de operaciones financieras con el fin de obtener un beneficio propio o de un tercero.</t>
  </si>
  <si>
    <t>Por acción, omisión, o uso indebido del poder se usufructúe o apropie de recursos financieros como dineros, títulos valores de propiedad de la entidad, con el fin de obtener un beneficio propio o de un tercero.</t>
  </si>
  <si>
    <t xml:space="preserve">Mala imagen institucional
Perdida de confianza y credibilidad en la entidad
Detrimento patrimonial
Observaciones por parte de los entes de control
Procesos administrativos, fiscales, penales
Perdida de recursos financieros propios de la entidad.
</t>
  </si>
  <si>
    <t xml:space="preserve">LOS COORDINADORES DE GRUPO Y SU EQUIPO DE TRABAJO CON EL PROPÓSITO DE VALIDAR Y EVITAR LA ALTERACIÓN DE INFORMACIÓN FINANCIERA, DIARIAMENTE DEBEN: 
- GENERAR LOS REPORTES DE LOS APLICATIVOS (JDE Y SIIF) CON EL OBJETO DE VALIDAR Y CONCILIAR QUE LA INFORMACIÓN SE ENCUENTRE CORRECTA. 
- PARA EL CASO DE CONTABILIDAD, DESPUÉS DE VALIDADA LA INFORMACIÓN SE REALIZAN LAS CONCILIACIONES NECESARIAS. 
- PARA EL CASO DE PRESUPUESTO, SE VALIDAN LOS CDPS Y LOS REGISTROS Y RESERVAS PRESUPUESTALES. 
EN CASO DE ENCONTRAR INCONSISTENCIAS EN LA VALIDACIÓN DE LA INFORMACIÓN SE REALIZAN REPORTES CON LAS ÁREAS RESPONSABLES PARA IDENTIFICAR LOS ERRORES Y REALIZAR LAS RESPECTIVAS CORRECCIONES. COMO EVIDENCIAS DE LA EJECUCIÓN DEL CONTROL SE OBTENDRÁN REPORTES Y AUTORIZACIONES FIRMADAS Y CONCILIACIONES </t>
  </si>
  <si>
    <t xml:space="preserve">DIRECTOR FINANCIERO
COORDINADORES GRUPOS 
</t>
  </si>
  <si>
    <t>DIARIO</t>
  </si>
  <si>
    <t>VALIDAR Y EVITAR LA ALTERACIÓN DE LA INFORMACIÓN FINANCIERA</t>
  </si>
  <si>
    <t xml:space="preserve">LA VALIDACIÓN SE REALIZA: 
- GENERAR LOS REPORTES DE LOS APLICATIVOS (JDE Y SIIF) CON EL OBJETO DE VALIDAR Y CONCILIAR QUE LA INFORMACIÓN SE ENCUENTRE CORRECTA. 
- PARA EL CASO DE CONTABILIDAD, DESPUÉS DE VALIDADA LA INFORMACIÓN SE REALIZAN LAS CONCILIACIONES NECESARIAS. 
- PARA EL CASO DE PRESUPUESTO, SE VALIDAN LOS CDPS Y LOS REGISTROS Y RESERVAS PRESUPUESTALES. </t>
  </si>
  <si>
    <t xml:space="preserve">EN CASO DE ENCONTRAR INCONSISTENCIAS EN LA VALIDACIÓN DE LA INFORMACIÓN SE REALIZAN REPORTES CON LAS ÁREAS RESPONSABLES PARA IDENTIFICAR LOS ERRORES Y REALIZAR LAS RESPECTIVAS CORRECCIONES </t>
  </si>
  <si>
    <t>REPORTES Y AUTORIZACIONES FIRMADAS
CONCILIACIONES</t>
  </si>
  <si>
    <t>LA DIRECCIÓN FINANCIERA, LOS COORDINADORES, CONTRATISTAS Y FUNCIONARIOS DE SUS GRUPOS, Y LAS DIRECCIONES REGIONALES PARA REALIZAR LOS REGISTROS FINANCIEROS EN EL SISTEMA SIIF NACIÓN Y JDE Y REQUIEREN DE CLAVES DE ACCESO PERSONALIZADAS, LAS CUALES SON PREVIAMENTE AUTORIZADAS POR EL DIRECTOR FINANCIERO O COORDINADORES DE LOS GRUPOS EN COORDINACIÓN CON LA DIRECCIÓN INFORMÁTICA Y LOS LIDERES TÉCNICOS Y FUNCIONALES DE LOS DOS SISTEMAS DE INFORMACIÓN CON EL OBJETO DE GARANTIZAR EL USO ADECUADO DE LOS APLICATIVOS .
CADA VEZ QUE SE REQUIERA SOLICITAR ACCESO AL JDE SE DEBE: 
- EL FUNCIONARIO O CONTRATISTA DE LA DIRECCIÓN FINANCIERA REGISTRA LA SOLICITUD DEL USUARIO A TRAVÉS DE LA PLATAFORMA GACEL.. 
- EL FORMATO DEBE SER APROBADO POR EL JEFE INMEDIATO QUE SE ENCARGA DE ASIGNARLE UN ROL Y UN ACCESO A UN MODULO DEL APLICATIVO JDE. 
- EL FORMATO ES ENVIADO A LA DIRECCIÓN DE INFORMÁTICA QUIEN SE ENCARGA DE REALIZAR LA AUTORIZACIÓN FINAL Y DE CREAR EL USUARIO. 
CADA VEZ QUE SE REQUIERA SOLICITAR ACCESO A SIIF NACIÓN SE DEBE:
SE DEBE DILIGENCIAR EL FORMATO DEL MINISTERIO DE HACIENDA Y DEBE SER APROBADO POR EL COORDINADOR SIIF DE LA ENTIDAD, SEGUIDAMENTE SE REALIZA EL REGISTRO DEL USUARIO EN EL SISTEMA Y SE ENVÍAN LOS DOCUMENTOS SOPORTES DEL USUARIO A LA SEDE ELECTRÓNICA DEL MINISTERIO DE HACIENDA.  
EN CASO DE ENCONTRAR INCONSISTENCIAS EN LAS CLAVES, LOS SISTEMAS DE INFORMACIÓN NO PERMITEN REALIZAR LOS REGISTROS O AUTORIZACIONES. COMO EVIDENCIA QUEDAN LOS REPORTES QUE ARROJAN LOS SISTEMAS DE INFORMACIÓN</t>
  </si>
  <si>
    <t xml:space="preserve">PARA JDE:
EL FUNCIONARIO O CONTRATISTA DE LA DIRECCIÓN FINANCIERA REGISTRA LA SOLICITUD DEL USUARIO A TRAVÉS DE LA PLATAFORMA GACEL. 
EL FORMATO DEBE SER APROBADO POR EL JEFE INMEDIATO QUE SE ENCARGA DE ASIGNARLE UN ROL Y UN ACCESO A UN MODULO DEL APLICATIVO JDE. 
EL FORMATO ES ENVIADO A LA DIRECCIÓN DE INFORMÁTICA QUIEN SE ENCARGA DE REALIZAR LA AUTORIZACIÓN FINAL Y DE CREAR EL USUARIO. 
PARA SIIF NACIÓN
SE DEBE DILIGENCIAR EL FORMATO DEL MINISTERIO DE HACIENDA Y DEBE SER APROBADO POR EL COORDINADOR SIIF DE LA ENTIDAD, SEGUIDAMENTE SE REALIZA EL REGISTRO DEL USUARIO EN EL SISTEMA Y SE ENVÍAN LOS DOCUMENTOS SOPORTES DEL USUARIO A LA SEDE ELECTRÓNICA DEL MINISTERIO DE HACIENDA.  </t>
  </si>
  <si>
    <t>LA DIRECCIÓN FINANCIERA Y ADMINISTRADORES DE AEROPUERTOS TIENEN DIFERENTES ESTRATEGIAS, MECANISMOS, INFRAESTRUCTURA Y LOGÍSTICA CON TERCEROS PARA LO PROTECCIÓN DE LOS DINEROS Y TÍTULOS VALORES, LOS CUALES DIARIAMENTE SON IMPLEMENTADOS PARA LA PROTECCIÓN, TALES COMO: RECAUDO ELECTRÓNICO, VENTANILLA DE RECAUDO A TRAVÉS DE ENTIDADES BANCARIAS, TRANSPORTADORA DE VALORES, PAGOS ELECTRÓNICOS, CAJAS FUERTES EN LAS OFICINAS DE RECAUDO, MEDIANTE CONTRATOS FIRMADOS POR LA SECRETARIA GENERAL SE LLEVAN A CABO LA TERCERIZACIÓN DEL RECAUDO Y PROTECCIÓN DE DINERO Y TÍTULOS VALORES. LOS FUNCIONARIOS QUE RECAUDAN DINEROS EN LOS AEROPUERTOS, MANEJAN CAJAS FUERTES COMO MECANISMOS DE PROTECCIÓN DURANTE LA JORNADA, UNA VEZ ESTA TERMINA, ENTREGAN LO RECAUDADO A LA TRANSPORTADORA DE VALORES, DEJANDO EVIDENCIA EN INFORMES DEBIDAMENTE FIRMADOS PRO QUIENES ENTREGAN Y RECIBEN DINEROS O TÍTULOS VALORES.
EN CASO DE PRESENTARSE UN EVENTO DE CORRUPCIÓN EN EL PROCESO FINANCIERO, EL DIRECTOR FINANCIERO Y LOS COORDINADORES DE LOS GRUPOS ADSCRITOS O QUIEN TENGA CONOCIMIENTO DE ELLO, DEBERÁ DENUNCIAR ANTE LAS AUTORIDADES CORRESPONDIENTES PARA LO DE SU COMPETENCIA</t>
  </si>
  <si>
    <t>DIRECTOR FINANCIERO
ADMINISTRADORES AEROPUERTOS</t>
  </si>
  <si>
    <t>PROTECCIÓN DE LOS DINEROS Y TÍTULOS VALORE</t>
  </si>
  <si>
    <t>LA PROTECCIÓN DE LOS DINEROS Y TITULO VALOR SE REALIZAN A TRAVÉS DE: RECAUDO ELECTRÓNICO, VENTANILLA DE RECAUDO A TRAVÉS DE ENTIDADES BANCARIAS, TRANSPORTADORA DE VALORES, PAGOS ELECTRÓNICOS, CAJAS FUERTES EN LAS OFICINAS DE RECAUDO, MEDIANTE CONTRATOS FIRMADOS POR LA SECRETARIA GENERAL SE LLEVAN A CABO LA TERCERIZACIÓN DEL RECAUDO Y PROTECCIÓN DE DINERO Y TÍTULOS VALORES. LOS FUNCIONARIOS QUE RECAUDAN DINEROS EN LOS AEROPUERTOS, MANEJAN CAJAS FUERTES COMO MECANISMOS DE PROTECCIÓN DURANTE LA JORNADA, UNA VEZ ESTA TERMINA, ENTREGAN LO RECAUDADO A LA TRANSPORTADORA DE VALORES, DEJANDO EVIDENCIA EN INFORMES DEBIDAMENTE FIRMADOS PRO QUIENES ENTREGAN Y RECIBEN DINEROS O TÍTULOS VALORES.</t>
  </si>
  <si>
    <t>EN CASO DE PRESENTARSE UN EVENTO DE CORRUPCIÓN EN EL PROCESO FINANCIERO, EL DIRECTOR FINANCIERO Y LOS COORDINADORES DE LOS GRUPOS ADSCRITOS O QUIEN TENGA CONOCIMIENTO DE ELLO, DEBERÁ DENUNCIAR ANTE LAS AUTORIDADES CORRESPONDIENTES PARA LO DE SU COMPETENCIA</t>
  </si>
  <si>
    <t>CONTRATOS CON TERCEROS
INFORMES Y REPORTES DE CAJA</t>
  </si>
  <si>
    <t>Debilidades o carencia de controles y seguimiento inoportuno a los procedimientos de la gestión financiera, lo que potencialmente podría facilitar la alteración de registro financieros.</t>
  </si>
  <si>
    <t>Debilidad en la seguridad de los sistemas de información que permitan la alteración de registros financieros.</t>
  </si>
  <si>
    <t>No contar con la infraestructura y mecanismos adecuados para la protección de dineros y títulos valores.</t>
  </si>
  <si>
    <t>Gestionar la adquisición de los terrenos que requiere la Entidad para desarrollar los proyectos de construcción y ampliación de la infraestructura aeronáutica y aeroportuaria a nivel nacional; así como la adecuada y permanente administración de los activos fijos inmuebles en el sistema de gestión de activos desde el punto de vista de inventario y contable</t>
  </si>
  <si>
    <t>ADQUISICIÓN Y ADMINISTRACIÓN DE BIENES INMUEBLES</t>
  </si>
  <si>
    <t>No aplicación del procedimiento de levantamiento de información técnica para la adquisición de Inmuebles</t>
  </si>
  <si>
    <t>No aplicación del procedimiento del estudio jurídico de la información para la adquisición de Inmuebles</t>
  </si>
  <si>
    <t>Ingenieros y topógrafos del Grupo Administración de Inmuebles</t>
  </si>
  <si>
    <t>verificar por trámite, a través de  un control digital cartográfico la información precisa del bien a adquirir</t>
  </si>
  <si>
    <t xml:space="preserve">SGDEA / ISOLUCION / Módulo Activos Fijos JDEdwards / Inmuebles y en el Servidor Bog 7 (I) (J) / AFI Activos fijos inmuebles / SCANINM - Titulación Aeropuertos. </t>
  </si>
  <si>
    <t xml:space="preserve">Los abogados, auxiliares  y la coordinadora del grupo de inmuebles verifican y estudian jurídicamente y por cada trámite la información y titulación del bien a adquirir mediante consulta en línea de las oficinas de registro público (aplicativo VUR ) con el fin de  verificar la veracidad de  tradición de los títulos y dejando evidencia de ello en la carpeta de adquisición del predio .  / Servidor Bog 7 (I) (J) / AFI Activos fijos inmuebles / SCANI - Titulación Aeropuertos.   </t>
  </si>
  <si>
    <t>Los abogados, auxiliares  y la coordinadora del grupo de inmuebles</t>
  </si>
  <si>
    <t xml:space="preserve"> verificar la veracidad de  tradición de los títulos</t>
  </si>
  <si>
    <t>Los abogados, auxiliares  y la coordinadora del grupo de inmuebles verifican y estudian jurídicamente y por cada trámite la información y titulación del bien a adquirir mediante consulta en línea de las oficinas de registro público (  aplicativo VUR )</t>
  </si>
  <si>
    <t xml:space="preserve">carpeta de adquisición del predio .  / Servidor Bog 7 (I) (J) / AFI Activos fijos inmuebles / SCANINM- Titulación Aeropuertos.   </t>
  </si>
  <si>
    <t>Expedir licencias aeronáuticas al personal aeronáutico que acrediten el cumplimiento de los Reglamentos Aeronáuticos de Colombia y demás normatividad vigente aplicable a la seguridad operacional y de la aviación civil.</t>
  </si>
  <si>
    <t>Omitir requisitos por parte del servidor púbico que tiene la facultad para expedir licenciamiento del personal.</t>
  </si>
  <si>
    <t>Procedimientos sin estandarizar, desactualizados y no implementados.</t>
  </si>
  <si>
    <t>1. Perdida de credibilidad y confianza hacia la autoridad aeronáutica y los  servidores públicos que lo certifican.
2. Imagen institucional afectada en el orden nacional o regional por actos  o hechos de corrupción comprobados
3. Intervención por parte de un ente de control u otro ente regulador. 
4. Pago de indemnizaciones a terceros por acciones legales que puedan afectar el presupuesto total de la entidad.
5. Afectación de la Seguridad Operacional.</t>
  </si>
  <si>
    <t>Servidor Público asignado
Coordinador del Grupo de Licencias Aeronáuticas</t>
  </si>
  <si>
    <t>Verificar el cumplimiento de los requisitos de los trámites de licencias, con las listas de chequeo del Sistema SIGA.</t>
  </si>
  <si>
    <t>En caso de detectarse el incumplimiento en algún requisito del trámite se procede a rechazar el mismo en el sistema y al usuario le llega una notificación automática con el resultado de la evaluación</t>
  </si>
  <si>
    <t xml:space="preserve">Como evidencias se generan los flujos de aprobación en el sistema SIGA, los correos electrónicos, el auto expedición de la licencias y la licencia digital. </t>
  </si>
  <si>
    <t>Coordinador del Grupo de Licencias Aeronáuticas  
Servidor
 público asignado</t>
  </si>
  <si>
    <t xml:space="preserve">Verificar el cumplimiento de los procedimientos establecidos en el Manual PEL </t>
  </si>
  <si>
    <t>Revisa de forma aleatoria los trámites de licencias expedidas y verifica el cumplimiento de los procedimientos establecidos en el Manual PEL.</t>
  </si>
  <si>
    <t>Como evidencia se genera un informe reportando la presunta irregularidad encontrada.</t>
  </si>
  <si>
    <t>Semanal</t>
  </si>
  <si>
    <t>Que por acción u omisión, abuso del poder y desviación de la gestión de lo publico, el servidor público asignado para realizar el proceso de licenciamiento expida una licencia técnica , sin cumplir los requisitos normativos para obtener un beneficio particular o perjudicarlo.</t>
  </si>
  <si>
    <t xml:space="preserve">Cada vez que un usuario solicita una licencia y adjunta los requisitos en el sistema SIGA, el servidor público asignado verifica los mismos de acuerdo con las listas de chequeo del Sistema; en caso de detectarse el incumplimiento en algún requisito del trámite se procede a rechazar el mismo en el sistema y al usuario le llega una notificación automática con el resultado de la evaluación. En el caso de cumplir con lo estipulado en los requisitos, se aprueba el trámite correspondiente en el aplicativo SIGA y finalmente es verificado por el coordinador del grupo de Licencias Aeronáuticas quien emite el concepto final. Si se aprueba el trámite se remitirá la correspondiente licencia en formato digital al correo electrónico registrado en el sistema SIGA.
Como evidencias se generan los flujos de aprobación en el sistema SIGA, los correos electrónicos, el auto expedición de la licencias y la licencia digital. </t>
  </si>
  <si>
    <t>Cada vez que un usuario solicita una licencia y adjunta los requisitos en el sistema SIGA, el servidor público asignado verifica los mismos de acuerdo con las listas de chequeo del Sistema; en caso de detectarse el incumplimiento en algún requisito del trámite se procede a rechazar el mismo en el sistema y al usuario le llega una notificación automática con el resultado de la evaluación. En el caso de cumplir con lo estipulado en los requisitos, se aprueba el trámite correspondiente en el aplicativo SIGA y finalmente es verificado por el coordinador del grupo de Licencias Aeronáuticas quien emite el concepto final. Si se aprueba el trámite se remitirá la correspondiente licencia en formato digital al correo electrónico registrado en el sistema SIGA.</t>
  </si>
  <si>
    <t>El coordinador del grupo de Licencias Aeronáuticas asignará un funcionario público, para revisar  trimestralmente de forma aleatoria los trámites de licencias expedidas y verificar el cumplimiento de los procedimientos establecidos en el Manual PEL,  Si el servidor publico asignado detecta anomalías deberá notificar a las entidades y dependencias de control interno y externo competentes.. Como evidencia se genera un informe reportando la presunta irregularidad encontrada.</t>
  </si>
  <si>
    <t xml:space="preserve"> Si el servidor publico asignado detecta anomalías deberá notificar a las entidades y dependencias de control interno y externo competentes.</t>
  </si>
  <si>
    <t>GSAN-1.3</t>
  </si>
  <si>
    <t>SERVICIOS DE TRÁNSITO AÉREO</t>
  </si>
  <si>
    <t>Gestionar el suministro y la afluencia de los servicios de tránsito aéreo en concordancia con la reglamentación nacional e internacional con el fin de facilitar la operación aérea en Colombia de forma segura, ordenada y ágil.</t>
  </si>
  <si>
    <t>Posibilidad de que, por acción u omisión, abuso del poder y desviación de la gestión de lo público, se relacione turnos y/o tiempo suplementario y/o horas extras y/o jornadas dominicales y/o festivos no laborados contrario a las disposiciones contenidas en la Circular Reglamentaria 001 GUÍA GESTIÓN Y ADMINISTRACIÓN DEL CONTROL DE TRÁNSITO AÉREO o la norma que la supla para el caso, con el fin de generar un beneficio particular o favorecer a un tercero.</t>
  </si>
  <si>
    <t>Fallas en la revisión y seguimiento de la ejecución de la programación</t>
  </si>
  <si>
    <t>Carencia de controles en las dependencias de los Servicios de Tránsito Aéreo</t>
  </si>
  <si>
    <t>1.	Pérdida de imagen y credibilidad de la Entidad y del proceso.
2.	Investigaciones disciplinarias.
3.	Sanciones por parte de los Entes de control.</t>
  </si>
  <si>
    <t>El Coordinador del Grupo Regional Servicios Tránsito Aéreo o Líderes Funcionales de las dependencias de los Servicios de Tránsito Aéreo, realizan la programación de turnos quincenalmente, bajo la Circular Reglamentaria 001 GUÍA GESTIÓN Y ADMINISTRACIÓN DEL CONTROL DE TRÁNSITO AÉREO o la norma que la supla, para el caso de las dependencias de los Servicios de Tránsito Aéreo, se verifica inicialmente las habitaciones y la disponibilidad correspondiente de los controladores habilitados para los aeropuertos cabeceras. En caso de detectar que el controlador sobrepasa el tope del tiempo suplementario y horas extras, reasignar los turnos correspondientes con el fin de cumplir con el número máximo de horas extras que se puede programar. Excepto por fuerza mayor o caso fortuito.
Para el caso de los aeropuertos adscritos a las Direcciones Regionales, el administrador de cada aeropuerto es quien constata con las plantillas de asistencia el cumplimiento de las jornadas laborales y/o los cambios en la ejecución de la programación ejercicio de sus funciones. En caso de detectar que el controlador sobrepasa el tope del tiempo suplementario y horas extras, informa al Coordinador del Grupo Regional Servicios de Tránsito Aéreo.
Como evidencia este control queda: La programación de los turnos, formato control diario de posiciones y plantillas de asistencia.</t>
  </si>
  <si>
    <t>Quincenal</t>
  </si>
  <si>
    <t>Verificar las habilitaciones y la disponibilidad correspondiente de los controladores habilitados para los aeropuertos.</t>
  </si>
  <si>
    <t>Se realiza la programación de turnos quincenalmente, bajo la Circular Reglamentaria 001 GUÍA GESTIÓN Y ADMINISTRACIÓN DEL CONTROL DE TRÁNSITO AÉREO o la norma que la supla, para el caso de las dependencias de los Servicios de Tránsito Aéreo.
Para el caso de los aeropuertos adscritos a las Direcciones Regionales, el administrador de cada aeropuerto constata con las plantillas de asistencia el cumplimiento de las jornadas laborales y/o los cambios en la ejecución de la programación en ejercicio de sus funciones.</t>
  </si>
  <si>
    <t>El Coordinador del Grupo Regional Servicios Tránsito Aéreo o Líderes Funcionales de las dependencias de los Servicios de Tránsito Aéreo, en caso de detectar que el controlador sobrepasa el tope del tiempo suplementario y horas extras, reasignar los turnos correspondientes con el fin de cumplir con el número máximo de horas extras que se puede programar. Excepto por fuerza mayor o caso fortuito.
La Dirección Regional o Administrador de aeropuerto, en caso de detectar que el controlador sobrepasa el tope del tiempo suplementario y horas extras, informa al Coordinador del Grupo Regional Servicios Tránsito Aéreo.</t>
  </si>
  <si>
    <t>Programación de turnos quincenalmente
Formato control diario de posiciones
Plantillas de asistencia</t>
  </si>
  <si>
    <t>Los supervisores y/o encargados, diariamente en cada turno verifican el cumplimiento de la programación de turnos elaborados, con el propósito de cotejar la información contenida en dicha programación, en caso de detectar un incumplimiento, dejar registro en el diario de señales, que informa a los Líderes Funcionales de las dependencias de los Servicios de Tránsito Aéreo y al Coordinador del Grupo Regional Servicios Tránsito Aéreo.
Como evidencia queda el registro en el Diario de señales, control diario de posiciones y correo institucional.</t>
  </si>
  <si>
    <t>Coordinador Grupo Regional Servicios Tránsito Aéreo
Líderes Funcionales dependencias de los Servicios de Tránsito Aéreo
Supervisor</t>
  </si>
  <si>
    <t>Cotejar la información contenida en la programación de turnos.</t>
  </si>
  <si>
    <t>En cada turno se verifica el cumplimiento de la programación de turnos elaborados.</t>
  </si>
  <si>
    <t>En caso de detectar un incumplimiento, deja registro en el diario de señales, e informa a los Líderes Funcionales de las dependencias de los Servicios de Tránsito Aéreo y al Coordinador del Grupo Regional Servicios Tránsito Aéreo.</t>
  </si>
  <si>
    <t>Registro en el Diario de señales
Control diario de posiciones
Correo institucional.</t>
  </si>
  <si>
    <t>Posibilidad de que por acción u omisión, se reciba o se solicite dádiva o beneficio a nombre propio o de un tercero, con el fin  de asignar prioridad a un vuelo, para su favorecimiento incumpliendo los objetivos de la ATFCM.</t>
  </si>
  <si>
    <t>Presiones Externas</t>
  </si>
  <si>
    <t>1. Afectación de la Seguridad Operacional
2. Pérdida de Imagen y Credibilidad de la Entidad
3. Investigaciones Disciplinarias
4. Sanciones por parte de los Entes de Control</t>
  </si>
  <si>
    <t>Evidenciar las solicitudes, otorgar la autorización y coordinar con el solicitante y la dependencia ATC correspondiente y si es el caso tomar acción sobre el sistema Harmony</t>
  </si>
  <si>
    <t>Se recibe una solicitud de un externo para asignar prioridad a un vuelo, se registra la solicitud y la acción en el Diario de Señales del sistema Control T luego de la autorización del Supervisor o Manager del ACC.</t>
  </si>
  <si>
    <t xml:space="preserve">En el caso de que el coordinar de grupo o supervisor-manager detecte alguna desviación o que detecte que existe favorecimiento y que por acción u omisión, se reciba o se solicite dádiva o beneficio a nombre propio o de un tercero, reporta a investigaciones disciplinarias la situación.  </t>
  </si>
  <si>
    <t>Dirección Regional
Coordinador Grupo Regional Servicios Tránsito Aéreo
Administrador de A aeropuerto
Líderes Funcionales dependencias de los Servicios de Tránsito Aéreo</t>
  </si>
  <si>
    <t>El servidor público cada vez que recibe una solicitud de un externo para asignar prioridad a un vuelo, registra la solicitud y la acción en el Diario de Señales del sistema Control T , luego de la autorización del supervisor o manager, con el propósito de evidenciar las solicitudes, otorga la autorización, coordina con el solicitante y la dependencia ATC correspondiente y si es el caso toma acción sobre el sistema Harmony, en el caso de que el coordinar de grupo o supervisor-manager detecte alguna desviación o que detecte que existe favorecimiento y que por acción u omisión, se reciba o se solicite dádiva o beneficio a nombre propio o de un tercero, reporta a investigaciones disciplinarias la situación.  Como evidencia quedan los registros en Control T, en el Sistema Harmony.</t>
  </si>
  <si>
    <t>Servidor Público
Coordinador Grupo ATFCM
Supervisor-Manager</t>
  </si>
  <si>
    <t>Registros en Control T y en el Sistema Harmony.</t>
  </si>
  <si>
    <t>Fortalecer la relación de la Aerocivil con los ciudadanos, usuarios y grupos de valor garantizando un acceso efectivo, oportuno, transparente y de calidad a los servicios ofrecidos, teniendo en cuenta sus necesidades, preferencias y expectativas. Así mismo, brindar una interacción incluyente y participativa en los escenarios de relacionamiento, garantizando sus derechos, generando confianza y valor público.</t>
  </si>
  <si>
    <t>Posibilidad de que por acción u omisión, uso indebido del poder, para desviar la gestión de lo público se de un manejo inadecuado a la información propia de la entidad a un tercero para obtener un beneficio privado</t>
  </si>
  <si>
    <t>Falta de conocimiento en los mecanismos de protección de la información de acuerdo con su clasificación</t>
  </si>
  <si>
    <t>Manipulación de información para beneficio de un tercero</t>
  </si>
  <si>
    <t>Coordinador Grupo Relación Estado - Ciudadano</t>
  </si>
  <si>
    <t xml:space="preserve">Mediante el formato de necesidades de capacitación </t>
  </si>
  <si>
    <t>Listado de asistencia y o certificados emitidos</t>
  </si>
  <si>
    <t>Intervención por parte de un ente de control u otro ente regulador
Pérdida de información critica para la entidad que no se puede recuperar
Incumplimiento en las metas y objetivos institucionales afectando de forma grave la ejecución presupuestal
Imagen institucional afectada en el orden nacional o regional por actos o hechos de corrupción comprobados</t>
  </si>
  <si>
    <t xml:space="preserve">GESTIÓN DE LA EDUCACIÓN </t>
  </si>
  <si>
    <t>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t>
  </si>
  <si>
    <t>Probabilidad de que por acción u omisión, abuso del poder y desviación de la gestión de lo publico se Admitan aspirantes y/o certifiquen estudiantes  sin el previo cumplimiento de los requisitos establecidos en el Centro de Estudios Aeronáuticos para un beneficio particular y/o terceros</t>
  </si>
  <si>
    <t>Que el personal que realice la verificación de la documentación acepte documentos no validos e incompletos</t>
  </si>
  <si>
    <t>Dando cumplimiento al PIC anual, se estructuran las diferentes convocatorias teniendo en cuenta la programación del PIC. Los coordinadores de los grupos responsables del Centro de Estudios Aeronáuticos, proyectan la convocatoria teniendo en cuenta los requisitos normativos que deben cumplir las personas a inscribirse en cada curso. Luego de definida dicha convocatoria, entra en proceso de publicación, recepción y revisión del cumplimiento de los requisitos exigidos a los aspirantes. Luego de estudio, se define el personal que cumplió al 100% con los requisitos y finalmente se publica el listado de admitidos para acceder a la prueba psicológicas. Dicho proceso se refleja en página  WEB y correo electrónico. Cuando finaliza el proceso, se publica en los mismos medios el listado de admitidos. Este control se realiza con el fin de evitar que los estudiantes inscritos cumplan con los requisitos preestablecidos.</t>
  </si>
  <si>
    <t>Luego del estudio, se define el personal que cumplió al 100]% con los requisitos y finalmente se publica el listado de admitidos para acceder a la prueba psicológicas.</t>
  </si>
  <si>
    <t xml:space="preserve">* Publicaciones en las diferentes paginas.
*Listado de admitidos.
*Los documentos soportes de las personas inscritas.
</t>
  </si>
  <si>
    <t>Cada que se realiza una actividad de capacitación, los docentes contratados por la Entidad, tienen la responsabilidad de enviar la hoja de ruta o programación de las actividades académicas y programas de formación a los Coordinadores responsables de las diferentes capacitaciones. Al finalizar la actividad, los docentes deben enviar al coordinador del curso y coordinador responsable de la capacitación, las notas de los estudiantes para aprobación. Seguidamente se entregan a los  digitadores de las áreas quienes registran la información de las calificaciones en el aplicativo SIA. Este control se realiza para mitigar el riesgo de alteración de las calificaciones de los estudiantes que no cumplen los requisitos.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estudiantes.</t>
  </si>
  <si>
    <t>Que el personal que realice la digitación de las notas de los estudiantes, de las áreas quienes registran en la información de las calificaciones en el aplicativo SIA presenten inconsistencias en la digitación de estas.</t>
  </si>
  <si>
    <t>Al finalizar la actividad, los docentes deben enviar al coordinador de la actividad académica y coordinador responsable de la capacitación, las notas de los estudiantes para aprobación. Seguidamente se entregan a los digitadores de las áreas quienes registran la información de las calificaciones en el aplicativo SIA.</t>
  </si>
  <si>
    <t>* Registro de calificaciones de los estudiantes aprobados por los coordinadores de grupo y coordinador del curso.
* Formato de autorización modificación SIA.
* Registro de calificaciones en aplicativo SIA</t>
  </si>
  <si>
    <t>Mejoramiento del Sistema de Información Académica del CEA con alarmas y controles que mitigan la ocurrencia del riesgo.</t>
  </si>
  <si>
    <t>1. Deficiencias en las competencias de idoneidad del Egresado
2.  Riesgos en la seguridad operacional en el  componente de capacitación.
3. Incumplimiento a la misión Institucional.
4. Perdida de la licencia de funcionamiento como Centro de Instrucción Aeronáutica.
5. Deterioro de la imagen institucional</t>
  </si>
  <si>
    <t>* Coordinadores grupos Admisión, registro y asuntos jurídicos, Educación Aeronáutica, extensión y Proyección Social, Educación superior y Movilidad Académica.
* Directores Académico y de Investigación, Innovación y Gestión del conocimiento.</t>
  </si>
  <si>
    <t>Que el personal que realice la verificación de la documentación acepte documentos no validos e incompletos y se admitan aspirantes y/o certifiquen estudiantes sin el previo cumplimiento de los requisitos establecidos en el Centro de Estudios Aeronáuticos para un beneficio particular y/o de terceros.</t>
  </si>
  <si>
    <t>Se publica los requisitos a las fechas del proceso por pagina WEB y correo electrónico para recibir los documentos para poder aplicar a la oferta. Cuando finaliza el proceso, se publica e los mismos medios el listado de admitidos.</t>
  </si>
  <si>
    <t>Que el personal que realice la digitación de las notas de los estudiantes, de las áreas quienes registran la información de las calificaciones en el aplicativo SIA presenten inconsistencias en la digitación de estas.</t>
  </si>
  <si>
    <t>* Coordinadores grupos Educación Aeronáutica, Extensión y Proyección Social, Educación superior y Movilidad Académica.
* Directores Académico y de Investigación, Innovación y Gestión del conocimiento.</t>
  </si>
  <si>
    <t>En caso de que se presenten inconsistencias en la digitación de las calificaciones, se debe enviar el formato Autorización de modificación SIA con las correcciones pertinentes y los soportes en físico a Secretaría Académica quienes se encargaran de realizar y corregir las inconsistencias en la información de los aspirantes.</t>
  </si>
  <si>
    <t>GESTIÓN DOCUMENTAL</t>
  </si>
  <si>
    <t>Administrar, controlar y conservar la información documental de la Entidad, a través de la planificación, manejo y organización de la documentación producida y recibida, desde su origen hasta su disposición final, con el fin de facilitar su utilización y conservación.</t>
  </si>
  <si>
    <t xml:space="preserve">Probabilidad de que, por acción u omisión, uso de poder y desviación de la gestión de lo público, se dé pérdida de información por sustracción, inclusión, adulteración o daño intencionado de los documentos y expedientes, en beneficio propio o de terceros.   </t>
  </si>
  <si>
    <t>Falta de Ética profesional de los servidores que intervienen en el ciclo vital de los documentos (Archivos de Gestión, Archivo Central y Archivo Histórico), incumpliendo la función de velar por la integridad y salvaguarda de los documentos</t>
  </si>
  <si>
    <t xml:space="preserve">Incumplimiento en la aplicación del Procedimiento de Consultas y Préstamo de Documentos y el formato de Préstamos Documentales </t>
  </si>
  <si>
    <t xml:space="preserve">Incumplimiento en la aplicación de los parámetros establecidos en la Guía para la Conformación y Organización de Expedientes </t>
  </si>
  <si>
    <t xml:space="preserve">Incumplimiento en la aplicación del Manual para la Administración de Comunicaciones Oficiales, que indica como política de operación que la información contenida en las comunicaciones oficiales no se utilizará con fines de lucro, lesivos o que atenten contra la honra y buen nombre de las personas o de la Entidad   </t>
  </si>
  <si>
    <t xml:space="preserve">Pérdida de memoria institucional.
Pérdida, sustracción o alteración de expedientes o piezas documentales vitales para la entidad.
Pérdida de valor legal y probatorio de la documentación.
Aumento en la notificación de hallazgos y sanciones a la Entidad por parte de los entes de control.
Aumento de Peticiones, Quejas, Reclamos, Sugerencias y Denuncias.
Daño por suministro de información clasificada o reservada a terceros. </t>
  </si>
  <si>
    <t>Que el personal seleccionado, contratado y asignado a las labores de Gestión Documental de la entidad, cumpla con el perfil requerido para el proceso y los valores éticos necesarios para la administración de la información de la entidad</t>
  </si>
  <si>
    <t>Siguiendo los lineamientos dados por DAFP y lo establecido en el Manual de Contratación</t>
  </si>
  <si>
    <t>Contratar el personal que no cumpla con el perfil requerido</t>
  </si>
  <si>
    <t>Proceso de selección enmarcado en DAFP
Expedientes Contractuales</t>
  </si>
  <si>
    <t>Conocimiento y aplicación de los documentos del proceso de Gestión Documental, publicados en Isolucion</t>
  </si>
  <si>
    <t xml:space="preserve">Verificando el diligenciamiento del formato de préstamos documentales </t>
  </si>
  <si>
    <t>No aplicar el procedimiento ni el formato en los Archivos de Gestión y Central</t>
  </si>
  <si>
    <t>* Expediente de Préstamos Documentales con el formato diligenciamiento.
* Actas de visitas e inspección a los Archivos de Gestión.</t>
  </si>
  <si>
    <t>Conocimiento y aplicación de los documentos del proceso de Gestión Documental , publicados en Isolucion</t>
  </si>
  <si>
    <t xml:space="preserve">Aplicando los lineamientos establecidos en la Guía para la Conformación y Organización de Expedientes y la aplicación de formatos del proceso </t>
  </si>
  <si>
    <t>No aplicar la Guía ni los formatos asociados, en los Archivos de Gestión y Central</t>
  </si>
  <si>
    <t>* Actas de visita e inspección a los Archivos de Gestión.
* Expedientes cumpliendo los parámetros establecidos en la Guía, tanto en los Archivos de Gestión, como en el Archivo Central</t>
  </si>
  <si>
    <t>Conocimiento y aplicación de la normatividad archivística frente a la responsabilidad de los servidores públicos en la organización, conservación, uso y manejo de los documentos de la entidad</t>
  </si>
  <si>
    <t xml:space="preserve">Incluyendo en el Plan Institucional de Capacitación anual, los temas referentes a Gestión Documental </t>
  </si>
  <si>
    <t>No cumplir la normatividad archivística, dando lugar a sanciones</t>
  </si>
  <si>
    <t>* Solicitud de inclusión de los temas de Gestión Documental en el PIC. 
* Actas de Reunión de cada sesión.
* Listados de Asistencia de cada sesión.</t>
  </si>
  <si>
    <t>Conocimiento y aplicación de los lineamientos establecidos para la administración de las Comunicaciones Oficiales desde la operación de la Ventanilla Única de Correspondencia</t>
  </si>
  <si>
    <t>No aplicar el Manual para la Administración de Comunicaciones Oficiales, dando lugar a la ocurrencia de inconsistencias en el flujo documental de la Ventanilla Única de Correspondencia</t>
  </si>
  <si>
    <t>APOY-4.0</t>
  </si>
  <si>
    <t xml:space="preserve">Desconocimiento del marco legal aplicable frente a la responsabilidad de los servidores públicos en la organización, conservación, uso y manejo de los documentos de la Entidad.
* Ley 594 de 2000 "Ley General de Archivos". Art. 4, 15.
* Ley 1952 del 2019 (Entro en vigencia el 29 de marzo del 2022) Deroga la Ley 734 de 2002. Por la cual se expide el Código General Disciplinario. Art 38- Numeral 6. 
* Decreto 2609 de 2012 " Por el cual se reglamenta el Título V. de la Ley 594 de 2000" Art. 3.
* Decreto 1080 de 2015 Art. 2.8.2.2.4.
* Acuerdo 038 de 2002 AGN "Por el cual se desarrolla el Artículo 15 de la Ley 594 de 2000" Art. 1.
* Acuerdo 042 de 2002 AGN "Por el cual se establecen los criterios para la organización de los archivos de gestión de las entidades públicas" Art. 3.
* Acuerdo 005 de 2013 "Criterios básicos para la clasificación, ordenación y descripción de los archivos en las entidades públicas" Art. 6.
* Acuerdo 002 de 2014 "Establece los criterios básicos para la creación, conformación, organización, control y consulta de los expedientes de archivo" Art. 5, 7 y 12.  </t>
  </si>
  <si>
    <t>Verificando el cumplimiento del flujo de las Comunicaciones Oficiales de la entidad por medio del Sistema de Gestión de Documentos Electrónicos de Archivo- SGDEA</t>
  </si>
  <si>
    <t>* Reportes del Sistema de Gestión de Documentos Electrónicos de Archivo- SGDEA
* Informe de gestión.</t>
  </si>
  <si>
    <t>EVAL-1.0</t>
  </si>
  <si>
    <t xml:space="preserve">EVALUACIÓN Y ASESORÍA AL SISTEMA DE CONTROL INTERNO </t>
  </si>
  <si>
    <t>Evaluar y asesorar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t>
  </si>
  <si>
    <t>Posibilidad de que por acción u omisión, se reciba o se solicite dádiva o beneficio a nombre propio o de un tercero, con el fin de que en un informe de auditoría no se incluyan, se modifiquen o se retiren hallazgos, omitiendo la realidad del proceso auditado.</t>
  </si>
  <si>
    <t xml:space="preserve">Incumplimiento de las normas internacionales para el ejercicio profesional de la auditoria interna.
</t>
  </si>
  <si>
    <t>Evaluación indebida de la idoneidad de los auditores.</t>
  </si>
  <si>
    <t>Supervisión inadecuada de la auditoria interna.</t>
  </si>
  <si>
    <t>No declarar conflictos de intereses, inhabilidades o impedimentos.</t>
  </si>
  <si>
    <t>El jefe de la Oficina de Control Interno, cada vez que realiza la evaluación de desempeño y de la gestión, verifica:
- El cumplimiento de los objetivos concertados, 
- El cumplimiento del estatuto, del código de ética y demás normas de la práctica profesional de auditoria.
De acuerdo con el Plan de auditoria, se realiza el seguimiento a cada una de las etapas, la cual tiene unos puntos a evaluar con criterios comportamentales y se informa el avance que ha alcanzado el auditor.
En el caso de detectar que un servidor público no cumple, informa a investigaciones disciplinarias. Como evidencia queda la evaluación de desempeño y oficio remisorio.</t>
  </si>
  <si>
    <t>Jefe de la Oficina de Control Interno</t>
  </si>
  <si>
    <t>Verificar:
- El cumplimiento de los objetivos concertados, 
- El cumplimiento del estatuto, del código de ética y demás normas de la práctica profesional de auditoria,</t>
  </si>
  <si>
    <t xml:space="preserve">De acuerdo con el Plan de auditoria, se realiza el seguimiento a cada una de las etapas, la cual tiene unos puntos a evaluar con criterios comportamentales y se informa el avance que ha alcanzado el auditor.
</t>
  </si>
  <si>
    <t>En caso de detectar que un servidor público incumple con el estatuto, código de ética y demás normas,  informa a investigaciones disciplinarias. Como evidencia queda la evaluación de desempeño y oficio remisorio.</t>
  </si>
  <si>
    <t>Oficio
Evaluación de desempeño</t>
  </si>
  <si>
    <t>De acuerdo con el Plan de auditoria, se realiza el seguimiento a cada una de las etapas, la cual tiene unos puntos a evaluar con criterios comportamentales y se informa el avance que ha alcanzado el auditor.</t>
  </si>
  <si>
    <t>Servidor público o contratista (auditor líder)</t>
  </si>
  <si>
    <t>Al finalizar cada auditoria, el auditor es evaluado por los proceso, lo cual permite conocer si el trabajo de auditoría aportó al mejoramiento del proceso.</t>
  </si>
  <si>
    <t xml:space="preserve">
En el caso de detectar que el auditor no cumplió con las exigencias de la auditoría, informa al jefe de la Oficina de Control Interno, para que se evalúe la gestión y según el caso se remite a  investigaciones disciplinarias por omisión o negligencia. Como evidencia queda la evaluación del proceso de auditoría,  ,oficio remisorio, seguimiento en actas.</t>
  </si>
  <si>
    <t>Evaluación del proceso de auditoría,  oficio remisorio
seguimiento en actas.</t>
  </si>
  <si>
    <t>1. Pérdida de reputación y credibilidad de la oficina de control interno.
2. Sanción disciplinaria al servidor público. Os)</t>
  </si>
  <si>
    <t>El auditor líder, cada vez que se realiza una auditoria verifica al interior del equipo:
- Que las conclusiones de auditoria sean acordes con lo auditado y sustentado con evidencias. 
- Que el auditor tenga las competencias y cumpla con los principios de auditoria
Al finalizar cada auditoria, el auditor es evaluado por los proceso, lo cual permite conocer si el trabajo de auditoría aportó al mejoramiento del proceso.
En el caso de detectar que el auditor no cumplió con las exigencias de la auditoría, informa al jefe de la Oficina de Control Interno, para que se evalúe la gestión y según el caso se remite a  investigaciones disciplinarias por omisión o negligencia. Como evidencia queda la evaluación del proceso de auditoría,  ,oficio remisorio, seguimiento en actas.</t>
  </si>
  <si>
    <t>GSAN-2.2</t>
  </si>
  <si>
    <t>Prestar los servicios de información / Datos Aeronáuticos a las partes interesadas del proceso para asegurar el cumplimiento de los estándares de seguridad requeridos para la navegación aérea.</t>
  </si>
  <si>
    <t>Probabilidad de que por acción u omisión, uso del poder, desviación de la gestión de lo público se altere el procedimiento de aceptación y aprobación de un plan de vuelo, para obtener un beneficio particular.</t>
  </si>
  <si>
    <t>Omitir información normativa y reglamentaria previa al vuelo y/o aceptar documentos no válidos e incompletos, ya sea por su propia decisión o por mandato de jefes superiores</t>
  </si>
  <si>
    <t>1.- Afectación en el cumplimiento de la misión de la entidad.
2.- Afectación de la imagen de la entidad
3.-  Afectación de la seguridad operacional.
4.- Perdidas de vida humanas o lesiones físicas.
5.-Sanciones administrativas, penales y/o fiscales..
6.- Detrimento patrimonial.</t>
  </si>
  <si>
    <t>Coordinador Nacional Grupo Servicios de Información Aeronáutica- AIM
Coordinadores Regionales Grupo Servicios de Información Aeronáutica- AIM</t>
  </si>
  <si>
    <t>Preservar y exigir el cumplimiento de los requisitos para el tramite y aceptación del plan de vuelo.</t>
  </si>
  <si>
    <t>En caso de detectarse inconsistencia o incumplimiento normativo y consecuente con la gravedad del asunto, se procede a notificar a la Coordinación Nacional AIM, Dirección de Servicios a la Navegación Aérea, Secretaria de Seguridad Aérea, Oficina de Investigaciones Disciplinarias y Oficina de Control Interno y demás autoridades pertinentes.</t>
  </si>
  <si>
    <t>Informe escrito sobre el incumplimiento normativo y evidencias recopiladas dentro de la revisión.</t>
  </si>
  <si>
    <t>Cada vez que sea necesario, el Coordinador Nacional Grupo Servicios de Información Aeronáutica- AIM y Coordinadores Regionales Grupo Servicios de Información Aeronáutica-  AIM, con el propósito de  preservar y exigir el cumplimiento de los requisitos para el tramite y aceptación del plan de vuelo,  realiza la revisión mediante la extracción un muestreo de forma aleatoria y mensual utilizando el Aplicativo Nuevo Plan de Vuelo en la pestaña "observaciones al plan de vuelo"; y para los planes de vuelo tramitados a través de la red AMHS la oficina de CENTROCOM filtrara su base de datos; en ambos casos, se encuentran registrados y se evidencian las novedades que tuvo el mismo y en donde se cumpla y preserve la normatividad vigente y exijan los requisitos para el trámite y aceptación del plan de vuelo.
En caso de detectarse inconsistencia o incumplimiento normativo y consecuente con la gravedad del asunto, se procede a notificar a la Coordinación Nacional AIM, Dirección de Servicios a la Navegación Aérea, Secretaria de Seguridad Aérea, Oficina de Investigaciones Disciplinarias y Oficina de Control Interno y demás autoridades pertinentes, allegando las evidencias y se dejará informe escrito sobre el incumplimiento normativo y evidencias recopiladas dentro de la revisión.</t>
  </si>
  <si>
    <t>El Coordinador Nacional Grupo Servicios de Información Aeronáutica- AIM a través de los Coordinadores Regionales Grupo Servicios de Información Aeronáutica- AIM a través del encargado de la oficina o del servicio y estos a través de los líderes funcionales del aplicativo NFPL realizan la revisión mediante la extracción un muestreo de forma aleatoria diaria, semanal y mensual utilizando el Aplicativo Nuevo Plan de Vuelo en la pestaña "observaciones al plan de vuelo"; y para los planes de vuelo tramitados a través de la red AMHS la oficina de CENTROCOM filtrara su base de datos; en ambos casos, se encuentran registrados y se evidencian las novedades que tuvo el mismo y en donde se cumpla y preserve la normatividad vigente y exijan los requisitos para el trámite y aceptación del plan de vuelo.</t>
  </si>
  <si>
    <t>APOY-1.0</t>
  </si>
  <si>
    <t>Asesorar, conceptuar, coordinar los asuntos jurídicos; ejercer por delegación la representación judicial y extrajudicial; ejercer la facultad de cobro coactivo; adelantar la etapa de juzgamiento disciplinario en primera instancia; con el fin de defender los intereses de la Entidad y prevenir el daño antijurídico.</t>
  </si>
  <si>
    <t>Que haya ocultamiento de información  por falta de  integridad en el desarrollo de las funciones por parte de los integrantes de la Oficina Asesora Jurídica.</t>
  </si>
  <si>
    <t xml:space="preserve">Que exista demora intencional e injustificada en el estudio de los procesos </t>
  </si>
  <si>
    <t>Detrimento patrimonial.
Perdida de la imagen institucional.
Desgaste administrativo y judicial.</t>
  </si>
  <si>
    <t>El Coordinador de cada grupo que hace parte de la Oficina Asesora Jurídica mensualmente, revisa aleatoriamente los expedientes a través de los aplicativos, con el propósito de validar si se presentan posibles conductas omisivas o permisivas que sean intensionales del ocultamiento de información. 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quedan los pantallazos de revisión del ingreso al aplicativo.</t>
  </si>
  <si>
    <t>Coordinador del Grupo Representación judicial.
Coordinador del Grupo Defensa Constitucional
Coordinador del Grupo de Jurisdicción Coactiva.
Coordinador del  Grupo de Asistencia Legal.</t>
  </si>
  <si>
    <t xml:space="preserve">Mensualmente se revisa aleatoriamente los expedientes para detectar posibles conductas. </t>
  </si>
  <si>
    <t xml:space="preserve">En caso de detectar alguna inconsistencia por parte de los funcionarios o contratistas se coloca en conocimiento del Grupo de Investigaciones Disciplinarias o de la Dirección Administrativa  según corresponda, para que se realice la investigación pertinente. </t>
  </si>
  <si>
    <t>Pantallazos de revisión del ingreso al aplicativo.</t>
  </si>
  <si>
    <t>El Coordinador de cada grupo que hace parte de la Oficina Asesora Jurídica mensualmente o semanal, según sea el caso,  realiza mesa de trabajo con los abogados en la que se revisará la base de datos de reparto y la matriz de los procesos a cargo de cada uno de los apoderados con el propósito de validar  si se presentan demoras intencionadas e injustificadas en el trámite de los procesos o actuaciones asignadas, 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 el informe mensual presentado por cada abogado y la matriz de los procesos.</t>
  </si>
  <si>
    <t xml:space="preserve">Mensualmente o semanal ( según la clase de proceso) se realizan mesas de trabajo entre el coordinador de cada Grupo y los abogados.  </t>
  </si>
  <si>
    <t>Matriz de los procesos asignados por abogado.</t>
  </si>
  <si>
    <t>Los apoderados de cada uno de los grupos cada vez que se les asigna un proceso en el cual considera que puede estar implicado en conflicto de intereses, le informará al coordinador con el fin de que se realice la reasignación  a un apoderado que no tenga interés ni relación no profesional con la causa; con el fin de procurar la moralidad y adecuada gestión en los procesos, procedimientos y trámites por parte de los apoderados de la Entidad,  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 la base de datos de reparto y los correos electrónicos mediante los cuales se realiza la asignación.</t>
  </si>
  <si>
    <t xml:space="preserve">Apoderados de la Oficina Asesora Jurídica </t>
  </si>
  <si>
    <t>Evitar que sean asignados procesos a abogados que tengan intereses diferentes  a los profesionales respecto de los mismos</t>
  </si>
  <si>
    <t>Cada vez que se realice el reparto de un proceso se verifica que el abogado a quien se le asignará el proceso no tenga relación o interés en el mismo</t>
  </si>
  <si>
    <t xml:space="preserve"> Base de datos de reparto y los correos electrónicos mediante los cuales se realiza la asignación.</t>
  </si>
  <si>
    <t>Probabilidad de que por acción u omisión, el servidor público o contratista, abuse del poder para desviar la gestión, presentando una inadecuada y manifiesta actuación contraria al ordenamiento jurídico, con el propósito de obtener un beneficio o interés para si mismo o para un tercero.</t>
  </si>
  <si>
    <t>Validar  si se presentan posibles conductas omisivas, permisivas o intencionadas del ocultamiento de documentos a través de los aplicativos, los cuales contienen la información de diferentes procesos jurídicos que lleva la Entidad</t>
  </si>
  <si>
    <t>Validar  si se presentan demoras intencionadas e injustificadas en el trámite de los procesos o actuaciones asignadas.</t>
  </si>
  <si>
    <t xml:space="preserve">Que exista un  interés particular  diferente al laboral  encaminado a recibir un beneficio para si o para un  tercero en el análisis y tratamiento de los procesos que le sean asignados.  </t>
  </si>
  <si>
    <t>GDIR-2.3</t>
  </si>
  <si>
    <t>Planificar, implementar, mantener y mejorar un sistema de gestión de Seguridad y Salud en el trabajo integrado al sistema de gestión de la Entidad con el fin de mantener al trabajador en las mejores condiciones de seguridad y salud en el trabajo.</t>
  </si>
  <si>
    <t>Probabilidad de que por acción u omisión, uso del poder, desviación de la gestión de lo público y para un beneficio particular o de un tercero el Servidor público con incapacidad de origen común y/o su jefe inmediato, no reporten la novedad a la Dirección Regional o al Grupo  Seguridad y Salud en el Trabajo, para que no incluya la novedad en el SITAH.</t>
  </si>
  <si>
    <t>El no cumplimiento de la normatividad aplicable por concepto de novedades de incapacidad médica de origen común, establecido por el Ministerio de Trabajo y el régimen contributivo de seguridad social.</t>
  </si>
  <si>
    <t>El no cumplimiento de la normatividad interna establecida por la Entidad frente a las novedades de seguridad social.</t>
  </si>
  <si>
    <t xml:space="preserve"> 1) No registro de la novedad en el aplicativo 
2) No  oportunidad en el pago diferencial al servidor  público
3) No recobro oportuno de la prestación económica. 
4) Impacto en los indicadores reales de ausentismo laboral por enfermedad.  </t>
  </si>
  <si>
    <t>Coordinador de Grupo Seguridad y  Salud en el Trabajo</t>
  </si>
  <si>
    <t xml:space="preserve">Realizar los descuentos necesarios de las  incapacidades acorde con el reporte de la EPS </t>
  </si>
  <si>
    <t>Al no tener un reporte de la incapacidad de origen común, se revisa el reporte de la EPS, se reporta a la Dirección de Gestión Humana y se requiere al servidor público y jefe inmediato</t>
  </si>
  <si>
    <t>Reporte de la EPS
Reporte en el SITAH
Reporte de los jefes inmediatos (ADI)
 Conciliación en tesorería
Circular 004 de 24 de septiembre de 2018</t>
  </si>
  <si>
    <t>Coordinador Grupo Seguridad y  Salud en el Trabajo</t>
  </si>
  <si>
    <t xml:space="preserve">Control por fuente externa:
1, La EPS informa periódicamente todas las novedades que han sido reconocidas a la Entidad por servidores públicos con  incapacidad medica superior a dos días, 
2, Se consulta periódicamente la plataforma de las EPS por parte del Grupo  Seguridad y Salud en el Trabajo
Control fuente interna:
1. De acuerdo a lo establecido por normatividad interna el Servidor Público con novedad, cada que vez que tenga una incapacidad de origen común, debe reportar al jefe inmediato, quien será el encargado de comunicar al Grupo  Seguridad y Salud en el Trabajo. Información que debe ser allegada únicamente a través del Sistema de Gestión Documental, por el modulo SITAH (personal cajero), por correo electrónico y/o físico. 
2.Al tener esta información, el Grupo  Seguridad y Salud en el Trabajo apoya al, Grupo de Tesorería y Grupo Liquidación de Prestaciones y  Nómina, para la conciliación de los pagos que se realizaron y que reportes de incapacidades de origen común que se generaron. Reporte trimestral.
Cuando se encuentra alguna inconsistencia, se requiere al funcionario para que presente la explicación del no reporte oportuno y remita el original de la incapacidad con el fin de realizar los descuentos necesarios de su incapacidad acorde con el reporte de la EPS y se reporta a la Dirección de Gestión Humana.
3. La Dirección de Gestión Humana establecido estrategia de acto administrativo interno para el descuento de días no laborados cuando no hay autorización de prestaciones económicas de la EPS. </t>
  </si>
  <si>
    <t>Control por fuente externa:
1, La EPS informa periódicamente todas las novedades que han sido reconocidas a la Entidad por servidores públicos con  incapacidad medica superior a dos días, 
2, Se consulta periódicamente la plataforma de las EPS por parte del Grupo Seguridad y Salud en el Trabajo
Control fuente interna:
1. De acuerdo a lo establecido por normatividad interna el Servidor Público con novedad, cada que vez que tenga una incapacidad de origen común, debe reportar al jefe inmediato, quien será el encargado de comunicar al Grupo Seguridad y Salud en el Trabajo. Información que debe ser allegada únicamente a través del Sistema de Gestión Documental, por el modulo SITAH (personal cajero), por correo electrónico y/o físico. 
2.Al tener esta información, el Grupo Seguridad y Salud en el Trabajo apoya al, Grupo de Tesorería y Grupo Liquidación de Prestaciones y  Nomina, para la conciliación de los pagos que se realizaron y que reportes de incapacidades de origen común que se generaron. Reporte trimestral.</t>
  </si>
  <si>
    <t xml:space="preserve">Control por fuente externa:
1, La EPS informa periódicamente todas las novedades que han sido reconocidas a la Entidad por servidores públicos con  incapacidad medica superior a dos días, 
2, Se consulta periódicamente la plataforma de las EPS por parte del Grupo  Seguridad y Salud en el Trabajo
Control fuente interna:
1. De acuerdo a lo establecido por normatividad interna el Servidor Público con novedad, cada que vez que tenga una incapacidad de origen común, debe reportar al jefe inmediato, quien será el encargado de comunicar al Grupo  Seguridad y Salud en el Trabajo. Información que debe ser allegada únicamente a través del Sistema de Gestión Documental, por el modulo SITAH (personal cajero), por correo electrónico y/o físico. 
2.Al tener esta información, el Grupo  Seguridad y Salud en el Trabajo apoya al, Grupo de Tesorería y Grupo Liquidación de Prestaciones y  Nómina, para la conciliación de los pagos que se realizaron y que reportes de incapacidades de origen común que se generaron. Reporte trimestral.
Cuando se encuentra alguna inconsistencia, se requiere al funcionario para que presente la explicación del no reporte oportuno y remita el original de la incapacidad con el fin de realizar los descuentos necesarios de su incapacidad acorde con el reporte de la EPS y se reporta a la Dirección de Gestión Humana.
3. La Dirección de  Gestión Humana establecido estrategia de acto administrativo interno para el descuento de días no laborados cuando no hay autorización de prestaciones económicas de la EPS. </t>
  </si>
  <si>
    <t>Control por fuente externa:
1, La EPS informa periódicamente todas las novedades que han sido reconocidas a la Entidad por servidores públicos con  incapacidad medica superior a dos días, 
2, Se consulta periódicamente la plataforma de las EPS por parte del Grupo de gestión en Seguridad y Salud en el trabajo
Control fuente interna:
1. De acuerdo a lo establecido por normatividad interna el Servidor Público con novedad, cada que vez que tenga una incapacidad de origen común, debe reportar al jefe inmediato, quien será el encargado de comunicar al Grupo de Seguridad y Salud en el Trabajo. Información que debe ser allegada únicamente a través del Sistema de Gestión Documental, por el modulo SITAH (personal cajero), por correo electrónico y/o físico. 
2.Al tener esta información, el Grupo de Seguridad y Salud en el Trabajo apoya al, Grupo de Tesorería y Grupo de Nominas, para la conciliación de los pagos que se realizaron y que reportes de incapacidades de origen común que se generaron. Reporte trimestral.</t>
  </si>
  <si>
    <t>GSAP-4.1</t>
  </si>
  <si>
    <t>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 y el ambiente.</t>
  </si>
  <si>
    <t>Falta de un  debido control del inventario de los equipos y herramientas.</t>
  </si>
  <si>
    <t>1.Afectación en la prestación del servicio SEI.
2. Deterioro de la  Imagen Institucional
 3.Sanciones o Multas
 4. Investigaciones Disciplinarias                               
5. Generación de gastos adicionales por pago de indemnizaciones.
6.Perdida de credibilidad de las partes interesadas
7.Aumento de PQR´s
8.Perdidas económicas
9.Imposibilidad para implementar y hacer seguimiento a las Estrategias .
 10.Falta de interiorización de los servidores públicos con respecto al  Código de Integridad
 11.Incumplimiento de la Ley Nacional de Bomberos 1575  y demás normatividad relacionada.
12.Afectación de  los proyectos  necesarios para el desarrollo del objeto social de la Entidad.
13.Uso de  la información para su alteración en beneficio propio o de terceros."</t>
  </si>
  <si>
    <t>Servidor Público. (Bombero líder de estación).</t>
  </si>
  <si>
    <t>En caso de detectar acción u omisión, uso del poder, desvío de la gestión de lo público, beneficio privado, por parte de un servidor público, debe reportarlo a investigaciones disciplinarias.</t>
  </si>
  <si>
    <t>Minuta de Guardia</t>
  </si>
  <si>
    <t>Posibilidad de que por acción u omisión, abuso del poder y / o desviación de los recursos del estado destinados a  la atención de las emergencias y al servicio de la comunidades, se reciba dádiva o beneficio  propio o a nombre de un tercero, a cambio de utilizar las herramientas y equipos, para una destinación diferente a la prestación del servicio SEI (los equipos se usan para beneficio de las comunidades y sin retribución alguna como representación del Estado ante la sociedad)
"</t>
  </si>
  <si>
    <t>El bombero líder de estación de turno, registra diariamente en la minuta de guardia, todas las novedades relativas con la operación, incluyendo estado de los equipos con el propósito de mantener el control del inventario de equipos y herramientas para el Servicio SEI, disponible para cualquier eventualidad y evitar pérdidas de equipos.
Esta actividad se realiza de acuerdo a los siguientes pasos:
Paso 1:  El Servidor Público. (Bombero líder de estación)  revisa el  inventario de los equipos y herramientas en su estación disponibles para la prestación del Servicio SEI. 
Paso 2: El Bombero en Guardia registra las novedades reportadas por el Líder de Estación en la Minuta de Guardia (documento controlado) 
Paso 3: En caso de existir un faltante o un daño se reporta al coordinador SEI Regional y al Coordinador SEI nacional y se procede a realizar los trámites pertinentes a la reclamación al seguro.
En el diligenciamiento de la minuta de guardia se deben consignar todas las actividades y novedades con respecto al personal, equipos y herramientas, además, toda la información relacionada a día - mes - año - hora - asunto – anotaciones, para esto es importante que se realice con letra legible, este documento tendrá custodia de acuerdo a lo determinado por la Ley General de Archivo, adicionalmente se tomara un muestreo aleatorio de aproximadamente el 20% de las estaciones de Servicio SEI administradas por la Entidad.
En caso de detectarse alguna desviación, acción u omisión, uso del poder, desvío de la gestión de lo público, beneficio privado, por parte de un servidor público, debe reportarlo a investigaciones disciplinarias.
Como evidencia se cuenta con la Minuta de Guardia que es un documento controlado.</t>
  </si>
  <si>
    <t>Mantener el control del inventario de equipos y herramientas para el Servicio SEI  y que el mismo se encuentre disponible para cualquier eventualidad y evitar perdidas de equipos.</t>
  </si>
  <si>
    <t>Paso 1:  El Servidor Público. (Bombero líder de estación)  revisa el  inventario de los equipos y herramientas en su estación disponibles para la prestación del Servicio SEI. 
Paso 2: El Bombero en Guardia registra las novedades reportadas por el Líder de Estación en la Minuta del Guardia (documento controlado) 
Paso 3: En caso de existir un faltante o un daño se reporta al coordinador SEI regional como al Coordinador SEI nacional y se procede a realizar los trámites permanentes de la reclamación al seguro</t>
  </si>
  <si>
    <t>Mantener monitoreo y seguimiento permanente</t>
  </si>
  <si>
    <t>REGISTRO AERONÁUTICO</t>
  </si>
  <si>
    <t>Garantizar que, previa verificación de los requisitos normativos exigidos en los distintos procesos registrales de los actos y contratos celebrados sobre aeronaves, al igual que en la inscripción de explotadores de pistas y aeródromos; dando respuesta a las solicitudes dentro de los plazos establecidos por los RAC, a fin de garantizar el control y la regulación de la aviación civil en el territorio colombiano.</t>
  </si>
  <si>
    <t>Que, por acción u omisión, uso del poder, desviación de lo público se manipulen los procesos registrales, dando aprobación o respuesta preferente, en busca de la obtención de un beneficio particular.</t>
  </si>
  <si>
    <t xml:space="preserve">Aceptar documentos objeto de registro con sus soportes que incumplan los requisitos exigidos por los RAC 20, 45 y 91 (apéndice 25), y demás disposiciones legales vigentes aplicables, con el fin de favorecer a uno o varios terceros.
Personal no calificado o competente.
Injerencia política, presiones e intereses de un tercero.
Que no se garantice la integridad de la información del Sistema SIGA.
Sistemas de información vulnerables en seguridades.
Sistemas de información no integrados SIGA-ALDIA. </t>
  </si>
  <si>
    <t xml:space="preserve"> Reclamaciones o quejas de los usuarios que impliquen investigaciones internas disciplinarias.
Demandas legales.
Inadecuada prestación del servicio.
Sanciones de Entes de Control.   
Pérdida de credibilidad e imagen institucional. </t>
  </si>
  <si>
    <t>El  Coordinador del  Grupo  de Registro Aeronáutico por trámite, delega al servidor público y/o contratista las solicitudes a través del Sistema Información Gestión Aeronáutica SIGA, imparte directrices cuando corresponda, con el propósito de atender oportunamente y mitigar cualquier posible riesgo de expedir trámites de manera extemporánea respecto a los tiempos establecidos en la normatividad vigente o que incumplan los requisitos exigidos por los RAC y demás disposiciones  legales vigentes, con el fin de favorecer a uno o varios terceros.  
El servidor público y/o contratista califica jurídicamente el trámite asignado por el aplicativo SIGA, con la debida anticipación al vencimiento del término y el Coordinador del Grupo de Registro Aeronáutico realiza el control de cumplimiento de tiempos y requisitos, aprobando o devolviendo el trámite con las respectivas observaciones. 
En la eventualidad de desviación o de la materialización del riesgo se comunica la novedad al usuario y se realiza el acto administrativo que resuelva el trámite. El servidor público y/o contratistas en conjunto con el Coordinador del Grupo de Registro Aeronáutico, analizan las acciones de mejora a implementar, dejando el registro del resultado del trámite. 
Como evidencia quedan los actos administrativos correspondientes en el Sistema Información Gestión Aeronáutica SIGA, Sistema de Gestión de Documentos Electrónicos de Archivo SGDEA,   Correo Electrónico institucional, estudio jurídico y en el expediente de la aeronave.</t>
  </si>
  <si>
    <t xml:space="preserve">Coordinador Grupo Registro Aeronáutico
Servidor Público y/o Contratista Calificador
Funcionario Ventanilla 
Usuario </t>
  </si>
  <si>
    <t>Verificar el cumplimiento de los requisitos de los trámites de Registro, con las listas de chequeo del Sistema SIGA, con el fin de mitigar el riesgo de que un servidor público altere el procedimiento o algún documento para beneficio propio o de un tercero.</t>
  </si>
  <si>
    <t xml:space="preserve">Paso 1: Recepción del requerimiento por Sistema de Información Gestión Aeronáutica SIGA y Sistema de Gestión de Documentos Electrónicos de Archivo SGDEA.
Paso 2: Asignación del trámite a un servidor público o contratista por parte del Coordinador del Grupo Registro Aeronáutico, de acuerdo a competencias del equipo de trabajo.
Paso 3: Estudio jurídico por parte del calificador asignado y entrega de la calificación al Coordinador del Grupo Registro Aeronáutico para revisión y visto bueno. 
Paso 4: El calificador del trámite efectúa el registro en SIGA, envía para aprobación y genera resultados: constancia de registro (Sí cumple) o Nota Devolutiva (No cumple), certificado de matrícula y oficio de respuesta al usuario, entrega en físico para firmas del  Coordinador del Grupo Registro Aeronáutico. 
Paso 5: Revisión del funcionario de la ventanilla que hace entrega y del usuario que recibe resultado del trámite. </t>
  </si>
  <si>
    <t>En caso de detectarse el incumplimiento en algún requisito del trámite se procede a rechazar el mismo en el sistema y generar nota devolutiva con el resultado de la evaluación, que será enviada vía correo electrónico al interesado.
De llegar a existir una desviación al control se volverá a realizar una revisión por un servidor público diferente a quien realizó la tarea asignada; la evidencia queda en folio de matricula de la aeronave en Sistema SIGA,  en hoja de control, nuevo estudio jurídico, correos electrónicos y Sistema de Gestión de Documentos Electrónicos de Archivo SGDEA.</t>
  </si>
  <si>
    <t>Hoja de control, Folio de Matricula en Sistema de Información Gestión Aeronáutica SIGA, Correos Electrónicos, Estudio Jurídico por tramite, Oficios por el Sistema de Gestión de Documentos Electrónicos de Archivo SGDEA y expediente de la aeronave.</t>
  </si>
  <si>
    <t xml:space="preserve">Mesas de trabajo y/o equipos de gerencia, para verificar el cumplimiento de los controles implementados y revisar la necesidad de nuevos controles. </t>
  </si>
  <si>
    <t>Programación inicial de turnos en comparación con los cambios que se realizan.     
Monitoreo permanente  y análisis a los indicadores del proceso que permiten medir el cumplimiento de la gestión.                                                                                                                                                                                                                                                                                                         
A través de equipos de gerencia realizados trimestralmente verificar el cumplimiento de los controles implementados y revisar la necesidad de actualizarlos o implementar nuevos controles.</t>
  </si>
  <si>
    <t>En caso de detectarse la presunta irregularidad el servidor publico asignado procede a informar al coordinador del grupo licencias aeronáuticas quien a su vez reportará la situación a la dependencia competente.</t>
  </si>
  <si>
    <t>Como evidencia se generará un informe reportando la presunta irregularidad encontrada.</t>
  </si>
  <si>
    <t>Documentación falsificada o adulterada. Registrada por el usuario en un trámite de licencias y/o manipulación de los sistemas informáticos por personas no autorizadas.</t>
  </si>
  <si>
    <t>Seguimiento semanal al agendamiento realizado por parte de los usuarios en el sistema ELITE para la presentación de los exámenes teóricos, con el fin de identificar la posible manipulación de la misma. En caso de detectarse la presunta irregularidad el servidor publico asignado procede a informar al coordinador del grupo licencias aeronáuticas quien a su vez reportará la situación a la dependencia competente. Como evidencia se generará un informe reportando la presunta irregularidad encontrada.</t>
  </si>
  <si>
    <t>Seguimiento semanal al agendamiento realizado por parte de los usuarios en el sistema ELITE para la presentación de los exámenes teóricos, con el fin de identificar la posible manipulación de la misma</t>
  </si>
  <si>
    <t>Seguimiento semanal al agendamiento realizado por parte de los usuarios en el sistema ELITE para la presentación de los exámenes teóricos.</t>
  </si>
  <si>
    <t>Administrar los bienes muebles e inmuebles de propiedad de la AEROCIVIL, propendiendo, de acuerdo con su naturaleza jurídica, por su aseguramiento, disponibilidad, control y oportunidad en el manejo de los mismos.</t>
  </si>
  <si>
    <t xml:space="preserve">Posibilidad de que por acción u omisión,  uso del poder no se administren los bienes muebles conforme a los lineamientos definidos en la Entidad con el fin de apropiarse o beneficiar a un tercero </t>
  </si>
  <si>
    <t>Debilidades en la administración de los bienes muebles  de propiedad de la Entidad administrados y concesionados. (Ingresos, Egresos, Traslados, Reintegros y Bajas)</t>
  </si>
  <si>
    <t>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t>
  </si>
  <si>
    <t>en caso de que se encuentre una inconsistencia se regresa el movimiento para que se realicen las correcciones necesarias en los reportes.</t>
  </si>
  <si>
    <t>Como evidencia de la ejecución de este control se generan : Comprobantes de ingresos, egresos, traslados, reintegros, concesiones y bajas y los documentos asociados a cada uno de los movimientos.</t>
  </si>
  <si>
    <t>Equipos de gerencia realizados al grupo de almacén, donde se fortalecen lineamientos para el control de los bienes.
Seguimientos a la oportunidad en el aviso del siniestro y recepción de la documentación para las reclamaciones.
Capacitaciones en gestión del riesgo de acuerdo con las pólizas adquiridas por la Entidad.</t>
  </si>
  <si>
    <t>Pérdida de credibilidad e  imagen Institucional
Mala imagen para el área y funcionarios que intervienen en el proceso.
Detrimento patrimonial 
Posible Afectación del servicio
Reprocesos en la administración de los bienes
Aumento de los siniestros y demoras en reposición del bien 
Incumplimiento de los objetivos de gestión y metas del plan de acción
 Sanción por parte del ente de control u otro ente regulador.</t>
  </si>
  <si>
    <t>El Coordinador del Grupo de Alancen, los coordinadores de grupos administrativos y financieros de las Direcciones Regionales Aeronáuticas y sus equipos de trabajo, para la administración de bienes muebles, cada vez que se realiza un movimiento y concesiones en el almacén (Ingresos, Egresos, Traslados, Reintegros, Bajas) solicitan los reportes de dichos movimientos para verificar la correspondencia de la información generada frente a lo físico con el fin de avalar o aprobar el procedimiento en ejecución y evitar que se presenten diferencias o inconsistencias en los procedimientos. 
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
Como evidencia de la ejecución de este control se generan : Comprobantes de ingresos, egresos, traslados, reintegros, concesiones y bajas y los documentos asociados a cada uno de los movimientos.</t>
  </si>
  <si>
    <t>Coordinador del Grupo de Alancen
Grupo de Alancen
Coordinadores de grupos administrativos y financieros de las Direcciones Regionales Aeronáuticas
Grupo administrativos y financieros de las Direcciones Regionales Aeronáuticas</t>
  </si>
  <si>
    <t xml:space="preserve">Verificar la correspondencia de la información generada frente a lo físico con el fin de avalar o aprobar el procedimiento en ejecución y evitar que se presenten diferencias o inconsistencias en los procedimientos. </t>
  </si>
  <si>
    <t>Los gestores del almacén (nivel central y regional) cada vez que se presenta un movimiento, verifican la información maestra al ingresar en el JDEdwards (completitud, veracidad y claridad de la información) con el propósito de evitar inconsistencias en el registro, carencias de información y legalidad de la misma. 
Cada uno de los gestores verifican físicamente los bienes para cualquier tipo de movimiento y concesiones en el almacén (Ingresos, Egresos, Traslados, Reintegros, Bajas) para continuar con el proceso de identificación, posterior registro en el sistema y generación de la información de conformidad a los procedimientos estipulados. En caso de que se presenten inconsistencias en el procedimiento se realiza el proceso de reversión en el aplicativo con las debidas autorizaciones de los procesos afectados y realizan nuevamente el proceso con la calidad de la información del nuevo registro. 
Como evidencias de la ejecución del control se generan: correos electrónicos, oficios, reportes de ingresos, Egresos, Traslados, Reintegros, Bajas en el aplicativo JDEdwards</t>
  </si>
  <si>
    <t xml:space="preserve">Gestores del almacén (nivel central y regional) </t>
  </si>
  <si>
    <t>Con el propósito de evitar inconsistencias en el registro, carencias de información y legalidad de la misma.</t>
  </si>
  <si>
    <t>Cada uno de los gestores verifican físicamente los bienes para cualquier tipo de movimiento y concesiones en el almacén (Ingresos, Egresos, Traslados, Reintegros, Bajas) para continuar con el proceso de identificación, posterior registro en el sistema y generación de la información de conformidad a los procedimientos estipulados</t>
  </si>
  <si>
    <t>En caso de que se presenten inconsistencias en el procedimiento se realiza el proceso de reversión en el aplicativo con las debidas autorizaciones de los procesos afectados y realizar nuevamente el proceso con la calidad de la información del nuevo registro.</t>
  </si>
  <si>
    <t>Como evidencias de la ejecución del control se generan: correos electrónicos, oficios, reportes de ingresos, Egresos, Traslados, Reintegros, Bajas en el aplicativo JDEdwards</t>
  </si>
  <si>
    <t>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t>
  </si>
  <si>
    <t>Probabilidad de que por acción, omisión,  uso del poder y desviación de la gestión de lo público, se direccione el proceso de contratación en cualquiera de sus etapas para un beneficio privado.</t>
  </si>
  <si>
    <t xml:space="preserve">Alteración/modificación intencional de la información relacionada en: estudios previos, pliego de condiciones, en adendas al pliego de condiciones o en evaluaciones de las propuestas, modificaciones en el contrato, para favorecimiento propio o de terceros </t>
  </si>
  <si>
    <t xml:space="preserve">Debilidad en el desarrollo de las funciones de la supervisión contractual en la Entidad, las cuales son definidas en el manual de contratación </t>
  </si>
  <si>
    <t>Pérdida de credibilidad e imagen institucional
Daño reputacional 
Mala imagen para el área  involucrada  
Detrimento patrimonial 
Implicaciones legales de tipo administrativo penal y disciplinario 
Demandas judiciales en contra de la Aerocivil 
Reprocesos en la etapa gestión contractual
Incumplimiento en las metas y objetivos institucionales afectando de forma grave la ejecución presupuesta</t>
  </si>
  <si>
    <t>El Comité de Contratación,  semanalmente o cada vez que se requiera, verificará los proyectos de pliegos de condiciones de los procesos de contratación (distintos a los de mínima cuantía) o de modificación de los contratos  y recomendará o no su tramitación, con el propósito de mantener las líneas de gestión de la entidad, garantizar que se respete el principio de competencia, la pluralidad de oferentes y la selección objetiva, mitigando así eventos de corrupción en la selección de oferentes o en las modificaciones a contratos en ejecución. En el Comité, cada abogado de la Dirección Administrativa designado responsable, previa revisión legal, expondrá la ficha elaborada por el área responsable del proceso a contratar o del contrato a modificar, para que los integrantes de Comité validen y realicen las observaciones pertinentes, efectuando las recomendaciones a que haya lugar. De esta actividad se deja constancia en actas y sus soportes. El Comité es una instancia asesora transversal, contemplada en el manual de contratación de la entidad, que orienta el ejercicio de la compra y contratación pública a las mejores prácticas; por ello, el trámite de procesos de selección o la celebración de modificaciones contractuales sin su concurso puede disparar la ocurrencia del riesgo de corrupción o de otros riesgos de gestión.</t>
  </si>
  <si>
    <t>Comité de Contratación</t>
  </si>
  <si>
    <t>Mantener las líneas de gestión de la entidad, garantizar que se respete el principio de competencia, la pluralidad de oferentes y la selección objetiva, mitigando así eventos de corrupción en la selección de oferentes o en las modificaciones a contratos en ejecución</t>
  </si>
  <si>
    <t>En el Comité, cada abogado de la Dirección Administrativa designado responsable, previa revisión legal, expondrá la ficha elaborada por el área responsable del proceso a contratar o del contrato a modificar, para que los integrantes de Comité validen y realicen las observaciones pertinentes, efectuando las recomendaciones a que haya lugar</t>
  </si>
  <si>
    <t>En caso de que no se realicen comités de contratación, se puede presentar contratos sin previa revisión y recomendaciones del mismo generando la posible materialización del riesgo.</t>
  </si>
  <si>
    <t xml:space="preserve">Actas de comité y sus soportes
</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</si>
  <si>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correo electrónico .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 Este control se aplica con el objeto de mitigar la materialización del riesgo de corrupción  identificado, evitando la manipulación de las gestiones que se derivan en la contratación,  favoreciendo a terceros o desconociendo las normas vigentes. En caso de que el abogado identifique anomalías o información incompleta en el proyecto de proceso de contratación o la elaboración del contrato, este es devuelto a las áreas pertinentes con el objeto de que se realicen las correcciones necesarias. En caso de que las modificaciones contractuales no se encuentren debidamente justificadas hasta pasar por recomendaciones por el comité de contratación.</t>
  </si>
  <si>
    <t>Coordinadores y abogados de la Dirección</t>
  </si>
  <si>
    <t>Mitigar la materialización del riesgo de corrupción  identificado, evitando la manipulación de las gestiones que se derivan en la contratación,  favoreciendo a terceros o desconociendo las normas vigentes</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</si>
  <si>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correo electrónico .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t>
  </si>
  <si>
    <t>En caso de que el abogado identifique anomalías o información incompleta en el proyecto de contratación o la elaboración del contrato, este es devuelto a las áreas pertinentes con el objeto de que se realicen las correcciones necesarias.</t>
  </si>
  <si>
    <t>Correos electrónicos, actas de mesas de trabajo y oficios de verificación por parte de los abogados
Vistos buenos en las minutas o modificaciones de los asesores como control a las revisiones</t>
  </si>
  <si>
    <t>La Directora Administrativa y los Coordinadores del Grupo precontractual y contractual, cada vez que se requiera implementan la estrategia de fortalecimiento a las funciones de supervisión contractual, con el propósito de sensibilizar y recordar la importancia de la adecuada ejecución de las funciones de supervisión que es asignadas por las áreas respectivas y comunicadas por la Dirección Administrativa. 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la Entidad. En este control se dejan los soportes de listados de asistencias de las sensibilizaciones del manual de contratación.
Como segunda actividad del fortalecimiento, los ordenadores del gasto o quienes estos designen, debe controlar la gestión de los supervisores y reportar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</si>
  <si>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Directora Administrativa y Coordinadores de la Dirección
Ordenadores del gasto</t>
  </si>
  <si>
    <t xml:space="preserve">sensibilizar y recordar la importancia de la adecuada ejecución de las funciones de supervisión que es asignadas por las áreas respectivas </t>
  </si>
  <si>
    <t>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al Entidad</t>
  </si>
  <si>
    <t>En caso de evidenciar desviaciones en la ejecución del control se realiza requerimiento del cumplimiento de las funciones al supervisor,  se impulsan y gestionan las actuaciones sancionatorias para el contrato que vigilan y da traslados a las instancias y órganos de control cuando corresponda.</t>
  </si>
  <si>
    <t>Sensibilizaciones realizadas
Manual de contratación
Memorando informativos y de directrices
Informes efectivos de supervisión</t>
  </si>
  <si>
    <t>Prestar los servicios administrativos de naturaleza logística y de apoyo necesarios para la operación de la Aeronáutica Civil, tales como aseo y cafetería, publicaciones, transporte de servidores públicos, mantenimientos del edificio NEA y Almacén, mantenimiento de vehículos y suministro de combustible.</t>
  </si>
  <si>
    <t xml:space="preserve"> Probabilidad de que por acción, omisión,  uso del poder y desviación de la gestión de lo público, se direccione la facturación y la supervisión  en la prestación  los servicios generales de (logística y de apoyo necesarios para la operación de la Aeronáutica Civil) con el fin de apropiarse o beneficiar a un tercero </t>
  </si>
  <si>
    <t xml:space="preserve">Alteración/modificación intencional de la información   de la supervisión y en la facturación para favorecimiento propio o de terceros </t>
  </si>
  <si>
    <t xml:space="preserve">Debilidad en el desarrollo de las funciones de la supervisión contractual  de los servicios administrativos que se prestan en la Entidad, las cuales son definidas en el manual de contratación </t>
  </si>
  <si>
    <t>Coordinadora Servicios Generales
Equipo de trabajo</t>
  </si>
  <si>
    <t>Mitigar la materialización del riesgo de corrupción  identificado, evitando la manipulación de las gestiones que se derivan en la supervisión y revisión de facturas de los servicios generales prestados,  favoreciendo a terceros</t>
  </si>
  <si>
    <t>La Coordinadora de Servicios Generales lidera y asigna en su equipo de trabajo, mensualmente,  las responsabilidades de la revisión de los documentos soportes(supervisión) y trámites en la facturación,  Dicha asignación se realiza mediante correo electrónico . Los colaboradores responsables deben realizar, de acuerdo a la normatividad vigente y lineamientos internos aplicables al proceso, la revisión de la documentación para trámite de pago y supervisión de los servicios generales. Cuando se refiera a modificaciones o liquidaciones aplicarán las políticas y procedimientos definidos.</t>
  </si>
  <si>
    <t>En caso de que el responsable asignado identifique anomalías o información incompleta en los documentos soportes de la supervisión y para trámite de facturación  y pago de los servicios generales prestados, este son devueltos a los supervisores regionales y nivel central encargados, con el objeto de que se realicen las correcciones necesarias.</t>
  </si>
  <si>
    <t xml:space="preserve">Correos electrónicos, actas de mesas de trabajo, informes de supervisión revisados y oficios de lineamientos en la ejecución de los servicios generales
</t>
  </si>
  <si>
    <t>La Directora Administrativa y la Coordinadora del Grupo de servicios Administrativos, cada vez que se requiera implementan la estrategia de fortalecimiento a las funciones de supervisión contractual, con el propósito de sensibilizar y recordar la importancia de la adecuada ejecución de las funciones de supervisión que es asignadas por las áreas respectivas . Dicha estrategia consiste en sensibilizaciones a nivel central y regional, sobre las funciones y responsabilidades de los supervisores  y campañas para la supervisión de los servicios generales. Una adecuada implementación de la estrategia permite fortalecer la función de la supervisión contractual y obtener seguimientos efectivos y transparentes a la ejecución de la contratación para la prestación de servicios generales. En este control se dejan los soportes de listados de asistencias de las sensibilizaciones del manual de contratación, Tips por correo electrónico y comunicaciones de designación de supervisión. 
Como segunda actividad del fortalecimiento, desde la gestión de los supervisores se reporta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</si>
  <si>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Directora Administrativa y Coordinadora Servicios Generales</t>
  </si>
  <si>
    <t>Dicha estrategia consiste en sensibilizaciones a nivel central y regional, sobre las funciones y responsabilidades de los supervisores  y campañas para la supervisión de los servicios generales. Una adecuada implementación de la estrategia permite fortalecer la función de la supervisión contractual y obtener seguimientos efectivos y transparentes a la ejecución de la contratación para la prestación de servicios generales. En este control se dejan los soportes de listados de asistencias de las sensibilizaciones del manual de contratación, Tips por correo electrónico.</t>
  </si>
  <si>
    <t>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</si>
  <si>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Con el propósito de mitigar la materialización del riesgo de corrupción  identificado, evitando la manipulación de las gestiones que se derivan en la supervisión y revisión de facturas de los servicios generales prestados,  favoreciendo a terceros, mensualmente, lidera y asigna en su equipo de trabajo, mensualmente,  las responsabilidades de la revisión de los documentos soportes(supervisión) y trámites en la facturación,  dicha asignación se realiza mediante correo electrónico . Los colaboradores responsables deben realizar, de acuerdo a la normatividad vigente y lineamientos internos aplicables al proceso, la revisión de la documentación para trámite de pago y supervisión de los servicios generales. Cuando se refiera a modificaciones o liquidaciones aplicarán las políticas y procedimientos definidos. En caso de que el responsable asignado identifique anomalías o información incompleta en los documentos soportes de la supervisión y para trámite de facturación  y pago de los servicios administrativos prestados, este son devueltos a los supervisores regionales y nivel central encargados, con el objeto de que se realicen las correcciones necesarias.</t>
  </si>
  <si>
    <t>Perdida de credibilidad e  imagen Institucional
Mala imagen para el área y funcionarios que intervienen en el proceso.
Detrimento patrimonial 
Posible Afectación del servicio
Reprocesos en la administración de los bienes
Perdida de bienes muebles y consumo
Afectación en la calidad y oportunidad de los servicios generales
Incumplimiento de los objetivos de gestión y metas del plan de acción
 Sanción por parte del ente de control u otro ente regulador.</t>
  </si>
  <si>
    <t>Establecer las normas que rigen la actividad aeronáutica colombiana para reglamentar el desarrollo ordenado de la aviación civil, mediante su redacción, publicación y divulgación, así como las funciones de interpretación y consultorías jurídico aeronáuticas</t>
  </si>
  <si>
    <t>Que por acción u omisión y/o  trafico de influencias, uso del poder o desviación de la gestión de lo público, se direccionen normas o conceptos aeronáuticos para favorecer intereses de terceros en beneficio particular</t>
  </si>
  <si>
    <t>Trafico de influencias</t>
  </si>
  <si>
    <t xml:space="preserve">Presiones del sector de acuerdo al tema </t>
  </si>
  <si>
    <t>1. Afecta la imagen institucional.
2. Pérdida de credibilidad del sector, de la Entidad y de la dependencia.
3. Que se beneficie o se perjudique una empresa en particular</t>
  </si>
  <si>
    <t xml:space="preserve">El Coordinador de Grupo Estructura Normativa y Estándares Aeronáuticos cada vez que se requiera, revisa que los funcionarios gestionen de manera transparente las normas y conceptos en materia aeronáutica, verificando que su construcción obedezca a los procedimientos establecidos para la emisión de conceptos y normatividad aeronáutica, se deja como evidencia los conceptos a través del sistema Gestión de Documentos Electrónicos de Archivo SGDEA, con el objeto de prevenir cualquier error.
En caso de encontrar inconsistencias en la verificación de conceptos y normas, se realizan las correcciones necesarias que haya a lugar y se deja una observación o nota sobre los cambios efectuados.
</t>
  </si>
  <si>
    <t>Coordinador Grupo Estructura Normativa y Estándares Aeronáuticos</t>
  </si>
  <si>
    <t>Revisar que los funcionarios gestionen de manera transparente las normas y conceptos en materia aeronáutica.</t>
  </si>
  <si>
    <t>Verificando que la  construcción de normas y conceptos obedezca a los procedimientos establecidos, conforme a la emisión de conceptos y normatividad aeronáutica.</t>
  </si>
  <si>
    <t>En caso de encontrar inconsistencias en la verificación de conceptos y normas, se realizan las correcciones necesarias que haya a lugar y se deja una observación o nota sobre los cambios efectuados.</t>
  </si>
  <si>
    <t>Sistema de Gestión de Documentos Electrónicos de Archivo SGDEA - conceptos
Publicación Pagina WEB</t>
  </si>
  <si>
    <t>El Coordinador de Grupo Estructura Normativa y Estándares Aeronáuticos desarrolla el siguiente control, cada vez que se requiera, de acuerdo con la clase de proyecto:
Proyectos de carácter relevante para el sector:
Se gestiona el proyecto con las áreas técnicas y el grupo
Se publica en la página Web institucional para sus observaciones
Se invita a las partes interesadas del tema para su socialización en las instalaciones del CEA
Se deja la evidencia a través del listado de asistencia de los mismos
Se deja un tiempo no perentorio con el objeto de recoger observaciones, si las mismas proceden se determinan las correcciones con las áreas técnicas y el Grupo 
Se publica en el Diario Oficial
Luego se publica en la página web institucional
Proyectos de carácter general:
Se gestiona el proyecto con las áreas técnicas y el Grupo
Se publica en la página web institucional para darlo a conocer al sector
Se deja un tiempo no perentorio con el objeto de recoger observaciones, si las mismas proceden se determinan las correcciones 
Se publica en el Diario Oficial
Luego se publica en la página web institucional.
En el evento de encontrar alguna inconsistencia para los casos anteriores, se debe corregir a través de una enmienda y nuevamente publicarse.
En la emisión de las normas aeronáuticas intervienen
- Varios funcionarios del área técnica de origen
- El Coordinador o Director del Grupo o área de origen
- El coordinador del GENEA
- Uno o mas servidores públicos del GENEA
- El Secretario de Autoridad Aeronáutica
- El publico en general durante la socialización de los proyectos
- Un asesor de la Dirección General y
- El Director General de la Entidad
La revisión y control por todas y cada una de las personas mencionadas dificulta cualquier acto de manipulación o corrupción de una norma</t>
  </si>
  <si>
    <t xml:space="preserve">Dar a conocer y socializar los proyectos, tanto de carácter general y relevante para el sector con las partes interesadas, de manera que se puedan recoger las observaciones necesarias que apliquen y así proceder con los ajustes respectivos. </t>
  </si>
  <si>
    <t xml:space="preserve">Proyectos de carácter relevante para el sector:
Se gestiona el proyecto con las áreas técnicas y el grupo
Se publica en la pagina Web institucional para sus observaciones
Se invita a las partes interesadas del tema para su socialización en las instalaciones del CEA
Se deja la evidencia a través del listado de asistencia de los mismos
Se deja un tiempo no perentorio con el objeto de recoger observaciones, si las mismas proceden se determinan las correcciones con las áreas técnicas y el Grupo 
Proyectos de carácter general:
Se gestiona el proyecto con las áreas técnicas y el Grupo
Se publica en la pagina web institucional para darlo a conocer al sector
Se deja un tiempo no perentorio con el objeto de recoger observaciones, si las mismas proceden se determinan las correcciones </t>
  </si>
  <si>
    <t xml:space="preserve">En el evento de encontrar alguna inconsistencia para los casos anteriores, se debe corregir a través de una enmienda y nuevamente  publicarse. </t>
  </si>
  <si>
    <t>Listado de Asistencia
(Socialización)
Diario Oficial
Publicación Pagina Web</t>
  </si>
  <si>
    <t>En las revisiones de equipos de gerencia verificar los riesgos identificados con sus respectivas causas y el grado de cumplimiento de los controles implementados, para realizar los ajustes que sean necesarios</t>
  </si>
  <si>
    <t>Promover, divulgar y orientar la difusión de la información generada por la Aeronáutica Civil, previo a una investigación y documentación, permitiendo la retroalimentación por parte de los usuarios para la mejora continua.</t>
  </si>
  <si>
    <t>Posibilidad que por acción u omisión, uso del poder o desviación de la gestión de lo público se realice manipulación, filtración y/o alteración de  la información de la Entidad con el fin de obtener un beneficio propio o de un tercero.</t>
  </si>
  <si>
    <t>Tráfico de influencias</t>
  </si>
  <si>
    <t>Concentración de funciones y/o actividades en servidores públicos y /o contratistas</t>
  </si>
  <si>
    <t>Filtración de la información en poder de la Oficina</t>
  </si>
  <si>
    <t>Deterioro en la imagen institucional.
Implicaciones de tipo legal y/o disciplinario 
Sanción por parte del ente de control u otro ente regulador.</t>
  </si>
  <si>
    <t>El Director General y el Jefe de la Oficina Asesora de Comunicaciones y Relacionamiento Institucional revisan y actualizan anualmente el plan de medios general y la política de comunicaciones con el propósito de direccionar de manera adecuada las comunicaciones, definir lineamientos de privacidad de la información y hacer efectiva la comunicación interna y externa. Para la revisión y/o actualización el Jefe de la Oficina debe:
- Revisar los planes institucionales de la entidad e identificar como el proceso aporta al cumplimiento de estos. 
- Realizar mesas de trabajo con el objeto de identificar las acciones y lineamientos a implementar en el plan de medios y la política de comunicaciones.
- Actualizar el plan de medios y política de comunicaciones con los lineamientos de confidencialidad de la información. 
- Enviar los documentos actualizados a revisión y aprobación de la Dirección General.
- Divulgar al interior de la Entidad los documentos actualizados. 
Las observaciones realizadas al plan general de medios y a la política de comunicaciones son realizadas por la Dirección General, hasta que estos documento sean aprobados.
Como resultado de la ejecución del control se obtiene el plan de medios general y la política de comunicaciones revisados y actualizados.</t>
  </si>
  <si>
    <t>Director General
Jefe Oficina Asesora de Comunicaciones y Relacionamiento Institucional</t>
  </si>
  <si>
    <t xml:space="preserve">
- Direccionar de manera adecuada las comunicaciones
- Definir lineamientos de privacidad de la información
- Hacer efectiva la comunicación interna y externa </t>
  </si>
  <si>
    <t xml:space="preserve">
- Revisar los planes institucionales de la Entidad e identificar como el proceso aporta al cumplimiento de estos. 
- Realizar una reunión de equipo de trabajo con el objeto de identificar las acciones y lineamientos a implementar en el plan de medios y la política.
- Definir la actualización del plan de medios y política de comunicaciones con los lineamientos de confidencialidad de la información. 
- Enviar a revisión y aprobación a la dirección general
- Divulgar al interior del área los lineamientos. </t>
  </si>
  <si>
    <t xml:space="preserve">Las observaciones  realizadas al plan general de medios y a la política de comunicaciones son realizadas por la Dirección General y son tratadas hasta que el plan sea aprobado. </t>
  </si>
  <si>
    <t>Plan de medios general y la Política de Comunicaciones</t>
  </si>
  <si>
    <t>El Jefe de la Oficina Asesora de Comunicaciones y Relacionamiento Institucional, semanalmente y cada vez que se requiera divulgar información oficial, con el propósito de evitar acumulación de funciones y/o actividades, segrega la información a través de la distribución equitativa de roles entre los Servidores Públicos y/o Contratistas de acuerdo con su especialidad.
En caso de que se ignore la distribución realizada, no se obtendrá el visto bueno por parte del Jefe de la Oficina y por tanto no podrá ser publicada la información.
Como evidencia quedan las actas de reuniones y listados de asistencia</t>
  </si>
  <si>
    <t>Jefe Oficina Asesora de Comunicaciones y Relacionamiento Institucional</t>
  </si>
  <si>
    <t xml:space="preserve">Evitar que se filtre información confidencial </t>
  </si>
  <si>
    <t>Segregar la información a través de la distribución equitativa de roles entre los Servidores Públicos y/o Contratistas de acuerdo con su especialidad.</t>
  </si>
  <si>
    <t>En caso de que se evidencien desviaciones en la ejecución del control se realizaran los análisis pertinentes y el debido proceso de investigación</t>
  </si>
  <si>
    <t>Actas de reuniones
Listados de asistencia</t>
  </si>
  <si>
    <t>El Jefe de la Oficina Asesora de Comunicaciones y Relacionamiento Institucional, cada vez que recibe información de carácter confidencial, con el propósito de evitar su filtración, debe reunirse con la persona encargada de cada tema al interior de la Oficina, para transmitir directamente la información de carácter confidencial, del mismo modo, socializa que el único medio oficial de emisión de comunicados es la Oficina Asesora de Comunicaciones y Relacionamiento Institucional.
En caso de que se evidencien desviaciones en la ejecución del control se realizaran los análisis pertinentes y las denuncias ante las dependencias competentes y autoridades correspondientes.
Como evidencia quedan las actas de reuniones, listados de asistencia y denuncias.</t>
  </si>
  <si>
    <t>Reunirse con la persona encargada de cada tema al interior de la Oficina, para transmitir directamente la información de carácter confidencial, del mismo modo, socializar que el único medio oficial de emisión de comunicados es la Oficina Asesora de Comunicaciones y Relacionamiento Institucional.</t>
  </si>
  <si>
    <t>Actas de reuniones
Listados de asistencia
Denuncias</t>
  </si>
  <si>
    <t>N/A</t>
  </si>
  <si>
    <t>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t>
  </si>
  <si>
    <t>Posibilidad que por acción u omisión, uso del poder o desviación de la gestión de lo público, se estructuren proyectos de ingeniería relacionados con la incorporación, actualización, mantenimiento y sostenibilidad de la tecnología aeronáutica en beneficio propio o para favorecimiento de un tercero</t>
  </si>
  <si>
    <t>Falta de Ética Profesional</t>
  </si>
  <si>
    <t xml:space="preserve">Excesiva discrecionalidad del Ordenador del Gasto en la toma de decisiones. </t>
  </si>
  <si>
    <t>Concentración de información y funciones en  un solo Servidor Público, por insuficiencia de personal para estructurar proyectos en las áreas de la Dirección de Telecomunicaciones y Ayudas a la Navegación Aérea.</t>
  </si>
  <si>
    <t>Celebración de reuniones con empresas o contratistas en lugares diferentes a la Aeronáutica Civil, que permitan y/o faciliten la solicitud u ofrecimiento de dádivas.</t>
  </si>
  <si>
    <t xml:space="preserve">
 Pérdida de confianza y credibilidad en la Entidad                                                              
Desgaste administrativo por reprocesos 
Aumento de Quejas y Reclamos 
Observaciones por parte de los Entes de control.
Implicaciones de tipo legal y/o disciplinario,                                    </t>
  </si>
  <si>
    <t>Director de Telecomunicaciones y Ayudas a la Navegación Aérea y Coordinadores de grupo.</t>
  </si>
  <si>
    <t>Verificar  los hechos de posibles eventos de corrupción.</t>
  </si>
  <si>
    <t xml:space="preserve"> En caso de encontrar inconsistencias en la estructuración de proyectos, se solicita al responsable de la estructuración dar las explicaciones correspondientes, en caso de evidenciar un presunto evento de corrupción en este u otro sentido, el Director de Telecomunicaciones y Ayudas a  la Navegación Aérea o quien tenga conocimiento de ello, deberá denunciar ante las  dependencias competentes y autoridades correspondientes.</t>
  </si>
  <si>
    <t xml:space="preserve">
Actas                                           Informes                                   Denuncias</t>
  </si>
  <si>
    <t xml:space="preserve">El Director de Telecomunicaciones y Ayudas a la Navegación Aérea, durante la estructuración de cada proyecto, realizará mesas de trabajo al interior de los grupos de la Dirección de Telecomunicaciones y Ayudas a la Navegación Aérea, con el fin de revisar los proyectos en su integralidad y solicitar que se realicen los ajustes necesarios, para evitar posteriores denuncias.
En caso de detectar que no se realizaron los ajustes solicitados, el proyecto será devuelto para que realicen las correcciones respectivas.
Las evidencias serán las actas y listados de asistencia de las reuniones. </t>
  </si>
  <si>
    <t>Revisar los proyectos en su integralidad, para evitar posteriores denuncias.</t>
  </si>
  <si>
    <t xml:space="preserve">El Director de Telecomunicaciones y Ayudas a la Navegación Aérea, durante la estructuración de cada proyecto, realizará mesas de trabajo al interior de los grupos de la Dirección de Telecomunicaciones y Ayudas a la Navegación Aérea, con el fin de revisar los proyectos en su integralidad y solicitar que se realicen los ajustes necesarios, para evitar posteriores denuncias.   </t>
  </si>
  <si>
    <t>En caso de detectar que no se realizaron los ajustes solicitados, el proyecto será devuelto para que realicen las correcciones respectivas..</t>
  </si>
  <si>
    <t>Actas                                            Listado de asistencia</t>
  </si>
  <si>
    <t xml:space="preserve">Los coordinadores de grupos adscritos a la Dirección de Telecomunicaciones y Ayudas a la Navegación Aérea, para cada estructuración de proyecto, realizará  mesas de trabajo al interior de los grupos, con el fin de   revisar  el numero de proyectos  a cargo de cada servidor público y realizar la distribución de proyectos acorde con número de servidores públicos.
En caso de que se ignoren los ajustes de cargas laborales pactados en las mesas de trabajo previo, no se obtendrá el visto bueno por parte del Director de Telecomunicaciones y Ayudas a la Navegación Aérea y por tanto no podrá continuar la estructuración del proyecto.
Las evidencias serán las actas y listados de asistencia a las reuniones.                                                                                     </t>
  </si>
  <si>
    <t xml:space="preserve">Revisar  el número de  proyectos a  cargo de cada servidor publico. </t>
  </si>
  <si>
    <t>Los coordinadores de grupos adscritos a la Dirección de Telecomunicaciones y Ayudas a la Navegación Aérea, para cada estructuración de proyecto, realizará  mesas de trabajo al interior de los grupos, con el fin de   revisar  el numero de proyectos  a cargo de cada servidor público y realizar la distribución de proyectos acorde con número de servidores públicos.</t>
  </si>
  <si>
    <t>En caso de que se ignoren los ajustes de cargas laborales pactados en las mesas de trabajo previo, no se obtendrá el visto bueno por parte del Director de Telecomunicaciones y Ayudas a la Navegación Aérea y por tanto no podrá continuar la estructuración del proyecto.</t>
  </si>
  <si>
    <t>El Director de Telecomunicaciones y Ayudas a la Navegación Aérea, en cada estructuración de proyecto, debe convocar reuniones con los gestores de proyectos y los posibles oferentes, en áreas autorizadas como la sala de juntas y/o plataformas virtuales en la Dirección de Telecomunicaciones y Ayudas a la Navegación Aérea, con el fin de validar el cumplimiento de las directrices impartidas en la circular No.20181100121493 del Ministerio de Transporte, para dar cumplimiento a los objetivos y metas institucionales de corto, mediano y largo plazo.
En caso de identificar la convocatoria de reuniones en sitios no autorizados serán ajustadas o canceladas, en caso de celebración de una reunión no autorizada  se solicita al responsable dar las explicaciones correspondientes, en caso de evidenciar un presunto evento de corrupción en este u otro sentido, el Director de Telecomunicaciones y Ayudas a  la Navegación Aérea o quien tenga conocimiento de ello, deberá denunciar ante las  dependencias competentes y autoridades correspondientes.
Las evidencias serán las actas, listados de asistencia de las reuniones o denuncias.</t>
  </si>
  <si>
    <t>Convocar reuniones con los gestores de proyectos y los posibles oferentes, en áreas autorizadas como la sala de juntas y/o plataformas virtuales en la Dirección de Telecomunicaciones y Ayudas a la Navegación Aérea, con el fin de validar el cumplimiento de las directrices impartidas en la circular No.20181100121493 del Ministerio de Transporte.</t>
  </si>
  <si>
    <t>El Director de Telecomunicaciones y Ayudas a la Navegación Aérea, en cada estructuración de proyectos, convoca a reuniones a los gestores de proyectos y a  los posibles oferentes en áreas autorizadas como la sala de juntas y/o plataformas virtuales en la Dirección de Telecomunicaciones y Ayudas a la Navegación Aérea, con el fin de validar el cumplimiento de las directrices impartidas en la circular No.20181100121493 del Ministerio de Transporte, para dar cumplimiento a los objetivos y metas institucionales de corto, mediano y largo plazo.</t>
  </si>
  <si>
    <t>En caso de identificar la convocatoria de reuniones en sitios no autorizados serán ajustadas o canceladas, en caso de celebración de una reunión no autorizada  se solicita al responsable dar las explicaciones correspondientes, en caso de evidenciar un presunto evento de corrupción en este u otro sentido, el Director de Telecomunicaciones y Ayudas a  la Navegación Aérea o quien tenga conocimiento de ello, deberá denunciar ante las  dependencias competentes y autoridades correspondientes.</t>
  </si>
  <si>
    <t>Actas                                            Listado de asistencia
Denuncias</t>
  </si>
  <si>
    <t>Posibilidad que por acción u omisión, uso del poder o desviación de la gestión de lo público,  durante la supervisión de un contrato, el Servidor Público designado no advierta oportunamente el rezago y deficiencias en su ejecución, para beneficio propio o de un tercero</t>
  </si>
  <si>
    <t>Falta de Ética Profesional en la supervisión de los contratos.</t>
  </si>
  <si>
    <t xml:space="preserve">
 Pérdida de confianza y credibilidad en la Entidad                                                              
Desgaste administrativo por reprocesos 
Aumento de Quejas y Reclamos 
Observaciones por parte de los Entes de control.
Implicaciones de tipo legal y/o disciplinario,                                    </t>
  </si>
  <si>
    <t>El Director de Telecomunicaciones y Ayudas a la  Navegación Aérea, durante cada mesa de trabajo que se realice con el fin de revisar los avances de los contratos, impartirá instrucciones a los supervisores para que el control y vigilancia de los contratos se ejerza acorde con los procedimientos internos de la entidad; igualmente, solicitará a los supervisores revisar y mantener actualizada oportunamente la herramienta SECOP, con la información de los contratos una vez se tengan los documentos firmados, para proporcionar información veraz y actualizada que permita conocer el estado real de los contratos y que los entes de control y partes interesadas pueda realizar las consultas que requieran.
En caso de encontrar inconsistencias durante la supervisión, se solicita al responsable dar las explicaciones correspondientes, en caso de evidenciar un presunto evento de corrupción en este u otro sentido, el Director de Telecomunicaciones y Ayudas a  la Navegación Aérea o quien tenga conocimiento de ello, deberá denunciar ante las  dependencias competentes y autoridades correspondientes.
Las evidencias serán las actas, listados de asistencia de las reuniones, informes o denuncias.</t>
  </si>
  <si>
    <t>Proporcionar información veraz y actualizada que permita conocer el estado real de los contratos</t>
  </si>
  <si>
    <t>El Director de Telecomunicaciones y Ayudas a la Navegación Aérea,  en mesas de trabajo impartirá instrucciones para que  los supervisores ejerzan el control y vigilancia acordes a los procedimientos internos. Igualmente se realizará  seguimiento periódico a la herramienta SECOP para verificar la actualización oportuna por parte de los supervisores.</t>
  </si>
  <si>
    <t>En caso de encontrar inconsistencias durante la supervisión, se solicita al responsable dar las explicaciones correspondientes, en caso de evidenciar un presunto evento de corrupción en este u otro sentido, el Director de Telecomunicaciones y Ayudas a  la Navegación Aérea o quien tenga conocimiento de ello, deberá denunciar ante las  dependencias competentes y autoridades correspondientes.</t>
  </si>
  <si>
    <t>Actas                                            Listado de asistencia. Informes
Denuncias</t>
  </si>
  <si>
    <t>MATRIZ DE RIESGOS DE CORRUPCIÓN 2023</t>
  </si>
  <si>
    <t>Dirigir, implementar y ejecutar políticas, programas, proyectos y estrategias en materia de administración del talento humano para la vinculación, permanencia y retiro de los funcionarios aeronáuticos.</t>
  </si>
  <si>
    <t>Probabilidad de que por acción u omisión, abuso del poder y desviación de la gestión de lo publico, los servidores públicos utilicen  la licencia de acceso  a los sistemas de información de Gestión Humana, para alterar información y obtener un beneficio particular y/o de un tercero</t>
  </si>
  <si>
    <t xml:space="preserve">Que el servidor publico que tiene acceso  a los sistemas de información  en la dirección de Gestión Humana, modifique la información para favorecer indebidamente a un particular. </t>
  </si>
  <si>
    <t>1. Detrimento patrimonial
2. Afecta la imagen de la Entidad y del sector a nivel regional y nacional.
3. Perdida de confianza a los sistemas de información
4. Investigaciones disciplinarias, fiscales y penales.
5. Afecta el cumplimiento de los objetivos de las dependencias.</t>
  </si>
  <si>
    <t>Cada vez que es radicado mediante cualquier sistema de información una solicitud de tramite de una novedad a la DGH, es enviado al coordinador responsable de dicho tramite y registro de la novedad, éstas son registradas en los sistemas de información. Si corresponden a la afectación de nomina deben ser entregadas a mas tardar los primeros 5 días del mes, de lo contrario se registran en el sistema en el orden que son radicadas. Cuando el control se ejecuta correctamente no hay alteraciones en las novedades. Cuando se detecta que hay desviación, se realizan auditorias para identificar el motivo y responsable de la acción realizada. Este control se realiza con el objeto de detectar motivos de modificación a los sistemas. En caso de presentarse un evento de corrupción en este u otro sentido, el Director General o quien tenga conocimiento de ello, deberá denunciar ante las autoridades correspondientes para lo de su competencia.</t>
  </si>
  <si>
    <t>Director de Gestión Humana
Coordinadores:
Bienestar Social y Desarrollo Humano,
Administración de Talento Humano,
Seguridad y Salud en el Trabajo,
Historias Laborales
Liquidación de Nomina y Prestaciones Sociales. Demás Servidores Públicos Asignados.</t>
  </si>
  <si>
    <t>Generar conciencia en el cumplimiento de los principios y valores  de los servidores públicos que desempeñan funciones en la Dirección de Gestión Humana.</t>
  </si>
  <si>
    <t>Cuando hay desviaciones, se toman acciones inmediatas que permitan subsanar el motivo o causa raíz de  la desviación.</t>
  </si>
  <si>
    <t>Registro en los sistemas de información que se utilizan en la Dirección de Gestión Humana.</t>
  </si>
  <si>
    <t>Acciones asociadas al control frente a los reportes que se generan de los aplicativos.</t>
  </si>
  <si>
    <t xml:space="preserve">Probabilidad de que por acción u omisión, abuso del poder y desviación de la gestión de lo publico, los servidores públicos utilicen  de manera inadecuada los perfiles y manuales de competencias de la entidad, para alterar información y obtener un beneficio particular y/o de un tercero. </t>
  </si>
  <si>
    <t xml:space="preserve">El servidor público responsable de los Manuales Específicos de Funciones, se deje influenciar por un tercero para alterar el cumplimiento de requisitos en pro de beneficiar a otro servidor, particular o en nombre propio . </t>
  </si>
  <si>
    <t xml:space="preserve">Incumplimiento de los requisitos establecidos dentro del procedimiento de selección y vinculación de servidores públicos que ocupan cargos de libre nombramiento y remoción, de acuerdo con la forma como se proveen </t>
  </si>
  <si>
    <t>1. Nombramiento de personal sin el cumplimiento de requisitos y competencias establecidas en el manual de funciones y responsabilidades, según necesidades del cargo
2. Que se presente afectación en la prestación del servicio por no cumplir con las competencias establecidas. 
 3.  Intervención por parte de un ente de control u otro ente regulador.
 4. Pérdida de Información crítica para la entidad que no se pueda recuperar.
5. Incumplimiento en las metas y objetivos institucionales afectando de manera significativa la gestión de la Dirección de Gestión Humana
 6. Afectación de la Imagen institucional por actos o hechos de corrupción comprobados.</t>
  </si>
  <si>
    <t xml:space="preserve">El Coordinador de Grupo Administración del Talento Humano, cada vez que se requiera verificar el cumplimiento de los requisitos mínimos exigidos para el empleo a proveer de acuerdo con la ley y los establecidos en el manual especifico de funciones y competencias laborales de la Entidad, para esto se tiene en cuenta la normatividad legal vigente y competencias que acreditan los cargos,  de ser necesario se realiza un trabajo de equipo junto con el área competente. 
Cuando el control se ejecuta correctamente, se puede proceder con la provisión del cargo mediante los respectivos actos administrativos de provisión de empleos, de lo contrario en caso de presentarse un evento de corrupción en este u otro sentido, el Director General o quien tenga conocimiento de ello, deberá denunciar ante las autoridades correspondientes para lo de su competencia. </t>
  </si>
  <si>
    <t xml:space="preserve">Director de Gestión Humana
Coordinador Grupo Administración del Talento Humano,  </t>
  </si>
  <si>
    <t>Verificar el cumplimiento de los requisitos mínimos exigidos para el empleo a proveer de acuerdo con la ley y los establecidos en el manual especifico de funciones y competencias laborales de la Entidad.</t>
  </si>
  <si>
    <t>Realizando la evaluación de los requisitos mínimos del  manual de funciones de acuerdo con lo establecidos en el procedimiento de vinculación establecido por la entidad</t>
  </si>
  <si>
    <t xml:space="preserve">Cuando el control se ejecuta correctamente, se puede proceder con la provisión del cargo, de lo contrario se presentan denuncias, derechos de petición y/o observaciones que conllevan a un proceso de investigación. </t>
  </si>
  <si>
    <t>Actos administrativos de provisión de empleos.</t>
  </si>
  <si>
    <t xml:space="preserve">La Dirección de Gestión Humana de acuerdo con las políticas establecidas por la administración para proveer cargos directivos y empleos de libre nombramiento y remoción verifican la hoja de vida por candidato, validando las competencias laborales, experiencia y requisitos del cargo publicando en la pagina Web de la Presidencia de la República, para conocimiento y observaciones de la ciudadanía, la hoja de vida del aspirante.  En caso de que él o los candidatos a puestos directivos no cumplan con los criterios antes mencionados y de acuerdo con el perfil del cargo se informará al nominador el resultado de la  evaluación con el fin de descartar su nombramiento. Como evidencia del estudio y control implementado por la Entidad a través de la Dirección de Gestión Humana se cuenta con la hoja de vida del candidato, en donde debe reposar el estudio y valoración de hoja de vida, los antecedentes disciplinarios, penales y fiscales del aspirante y la constancia de la evaluación de las competencias laborales, las cuales deben reposar en el archivo de la Entidad. Igualmente en caso de presentarse un evento de corrupción en este u otro sentido, el Director General o quien tenga conocimiento de ello, deberá denunciar ante las autoridades correspondientes para lo de su competencia. </t>
  </si>
  <si>
    <t xml:space="preserve">Director de Gestión Humana
Director General </t>
  </si>
  <si>
    <t>Dar cumplimiento con lo dispuesto a la normatividad vigente, acorde al proceso y los procedimientos establecidos para el caso de nombramiento de servidores públicos.</t>
  </si>
  <si>
    <t>Verificar la información registrada en la hoja de vida del candidato, validando las competencias laborales, experiencia y requisitos del cargo publicando en la pagina Web de la Presidencia de la República.</t>
  </si>
  <si>
    <t>En caso de que el candidato al cargo directivo no cumpla con el perfil (competencias laborales, la capacidad, experiencia y las calidades personales, Ética, Valores), la Dirección de Gestión Humana, informará al nominador el resultado de la evaluación del candidato para que tome la decisión y descartar su nombramiento.</t>
  </si>
  <si>
    <t>Hoja de vida del candidato, en donde debe reposar el estudio y valoración de hoja de vida, los antecedentes disciplinarios, penales y fiscales del aspirante y la constancia de la evaluación de las competencias laborales</t>
  </si>
  <si>
    <t xml:space="preserve">Periódicamente se mide el indicador de: 
Índice de previsión de empleos, el cual aporta información relevante sobre el control del riesgo evaluado. </t>
  </si>
  <si>
    <t xml:space="preserve">Probabilidad de que por acción u omisión, abuso del poder y desviación de la gestión de lo publico, se presente perdida o manipulación de documentos en historias laborales, para obtener un beneficio particular y/o de un tercero. </t>
  </si>
  <si>
    <t>Que el servidor publico encargado de la custodia y administración de las hojas de vida manipule de manera dolosa o intencional los expedientes.</t>
  </si>
  <si>
    <t>El coordinador de grupo de historias laborales, verifica cada vez que se requiera, que se haga el diligenciamiento de la hoja de control de los expedientes por parte del servidor público encargado de la custodia de las mismas y de igual manera revisa que se cumpla con la digitalización de las historias laborales y los procedimientos establecidos por la entidad. El propósito de este control es verificar el cumplimiento de los requisitos establecido en el  procedimiento de vinculación y la integridad de los expedientes, como evidencia del cumplimiento de este control queda la hoja de ruta de expedientes laborales y la digitalización de los mismos. Cuando se presentan desviaciones en la ejecución del control, se implementan estrategias de comunicación, socialización y formación encaminadas al cumplimiento del procedimiento de vinculación. En caso de presentarse un evento de corrupción en este u otro sentido, el Director General o quien tenga conocimiento de ello, deberá denunciar ante las autoridades correspondientes para lo de su competencia.</t>
  </si>
  <si>
    <t>Dirección de Gestión Humana 
Coordinador Grupo de Historias Laborales
Coordinador Grupo Administración del Talento Humano</t>
  </si>
  <si>
    <t>Verificar la integridad de los expedientes de los servidores públicos</t>
  </si>
  <si>
    <t>Registro de la hoja de ruta de los expedientes de los servidores públicos y el procedimiento establecidos por la entidad</t>
  </si>
  <si>
    <t>Cuando se presentan desviaciones en la ejecución del control, se implementan estrategias de comunicación, socialización y formulación encaminadas al cumplimiento del procedimiento de vinculación y administración de expedientes de los servidores públicos</t>
  </si>
  <si>
    <t>Hoja de ruta de expedientes y digitalización de los mismos</t>
  </si>
  <si>
    <t>% de cumplimiento de la revisión de la hoja de ruta de historias laborales frente al físico y la planta de personal</t>
  </si>
  <si>
    <t xml:space="preserve">Ejecutando de manera efectiva cada uno de los procedimientos, protocolos, planes, guías, formatos y demás documentación de operación necesaria dentro del proceso. </t>
  </si>
  <si>
    <t>1. Afectación del desempeño institucional
2. Intervención por parte de un ente de control u otro ente regulador.
3. Imagen institucional afectada por actos o hechos de corrupción comprobados.
4. Investigaciones penales, fiscales o disciplinarias.
 5. Reclamaciones o quejas de los usuarios que implican investigaciones internas disciplinarias
6. Exponer públicamente y de manera indebida la información con datos personales de los servidores públicos</t>
  </si>
  <si>
    <t xml:space="preserve">INVESTIGACIONES DISCIPLINARIAS </t>
  </si>
  <si>
    <t>Desarrollar acciones preventivas y correctivas en materia disciplinaria frente a conductas de servidores y/o exservidores públicos de la Unidad Administrativa Especial de Aeronáutica Civil relacionadas con incumplimiento de deberes, extralimitación en el ejercicio de derechos y funciones, violación al régimen de prohibiciones, inhabilidades, incompatibilidades, impedimentos y/o conflicto de intereses, faltas gravísimas y demás normas imperativas.</t>
  </si>
  <si>
    <t>Probabilidad que se presenten situaciones irregulares por parte de los integrantes del proceso, relacionadas con recibir dádivas u otro beneficio, con el fin de desviar el ejercicio de la acción disciplinaria.</t>
  </si>
  <si>
    <t xml:space="preserve">Causa interna: Recibir dádivas u otro beneficio para omitir el control de los términos procesales en las actuaciones disciplinarias, con el fin de permitir el vencimiento de estos. 
</t>
  </si>
  <si>
    <t>Causa interna: Recibir dádivas u otro beneficio para desviar las actuaciones disciplinarias en la práctica de pruebas.</t>
  </si>
  <si>
    <t>Causa interna: Recibir dádivas u otro beneficio para proferir decisiones irregulares que contraríen la realidad del proceso en cualquiera de sus etapas.</t>
  </si>
  <si>
    <t>Causa interna: Recibir dádivas u otro beneficio para abstenerse de adelantar alguna actuación disciplinaria generando los fenómenos de prescripción o caducidad.</t>
  </si>
  <si>
    <t>Causa interna: Recibir dádivas u otro beneficio para sustraer o eliminar piezas procesales de los expedientes.</t>
  </si>
  <si>
    <t>Causa externa: Ofrecimiento de dádivas u otro beneficio por parte de un tercero a los integrantes de la Oficina de Control Disciplinario Interno para desviar la acción disciplinaria en cualquiera de sus etapas procesales u omitiendo el control de los términos procesales.</t>
  </si>
  <si>
    <t>1. Investigación penal y disciplinaria
2. Actuaciones judiciales en contra de la Entidad.
3. Afectación del debido proceso. 
4. Pérdida de la eficacia de las actuaciones disciplinarias.
5. Afectación de la imagen institucional.
6. Pérdida de confianza del usuario en la Oficina de Control Disciplinario Interno</t>
  </si>
  <si>
    <t xml:space="preserve">Los integrantes de la Oficina de Control Disciplinario Interno, mensualmente, deben controlar el cumplimiento de los términos procesales en las actuaciones disciplinarias a través de la verificación de estos en el archivo de datos GEDIS y en el envío de alertas preventivas a través de mensajes de datos por la Jefatura del Despacho, con el fin de adoptar decisiones de manera célere y oportuna, de acuerdo con el trámite procesal en el cual se encuentren las actuaciones. De no hacerse efectiva la aplicación del control establecido por encontrarse observaciones o desviaciones del mismo, el Jefe de la Oficina y los integrantes de esta deberán diseñar un plan de acción que conlleve a la mejora de dicho control. Como evidencia de lo anterior quedan los correos electrónicos enviados por la Jefatura del Despacho. </t>
  </si>
  <si>
    <t>Jefe Oficina de Control Disciplinario Interno e integrantes del Despacho</t>
  </si>
  <si>
    <t xml:space="preserve">Controlando los términos procesales en las actuaciones disciplinarias, mediante la verificación de estos en el archivo de datos GEDIS y en las alertas enviadas por el Despacho. </t>
  </si>
  <si>
    <t>De no hacerse efectiva la aplicación de los controles y revisiones establecidos por encontrarse observaciones o desviaciones en el mismo, el Jefe y los integrantes de la Oficina, deberán diseñar un plan de acción que conlleve a la mejora de dichos controles y revisiones.</t>
  </si>
  <si>
    <t>Correos electrónicos
Archivo de datos GEDIS</t>
  </si>
  <si>
    <t xml:space="preserve">Los integrantes de la Oficina de Control Disciplinario Interno, mensualmente, deben controlar el recaudo oportuno de las pruebas decretadas dentro de las actuaciones disciplinarias a través de la verificación de estos en el archivo de datos GEDIS y en el envío de alertas preventivas a través de mensajes de datos por la Jefatura del Despacho, con el fin de evitar el vencimiento de los procesos sin haber efectuado la respectiva práctica probatoria, de acuerdo con el trámite procesal en el cual se encuentren las actuaciones. De no hacerse efectiva la aplicación del control establecido por encontrarse observaciones o desviaciones del mismo, el Jefe de la Oficina y los integrantes de esta deberán diseñar un plan de acción que conlleve a la mejora de dicho control. Como evidencia de lo anterior quedan los correos electrónicos enviados por la Jefatura del Despacho. </t>
  </si>
  <si>
    <t xml:space="preserve">Controlando la práctica de pruebas en las actuaciones disciplinarias, mediante la verificación de esta actividad con el archivo de datos GEDIS y en las alertas enviadas por el Despacho. </t>
  </si>
  <si>
    <t>Correos electrónicos
Solicitudes probatorias
Archivo de datos GEDIS</t>
  </si>
  <si>
    <t>El Jefe y los profesionales de la Oficina revisarán, cada vez que se requiera y a través de comités jurídicos, las decisiones que se deben proferir en las actuaciones disciplinarias con el fin de verificar que estas correspondan a la realidad del proceso, especialmente cuando surjan discrepancias entre el criterio del Jefe de la Oficina y el profesional instructor, actividad que se plasmará en un acta de reunión. De no hacerse efectiva la actividad de revisión establecida por encontrarse observaciones o desviaciones de la misma, el Jefe y los profesionales de la Oficina, deberán diseñar un plan de acción que conlleve a la mejora de dicha revisión. Como evidencia de lo anterior quedan las actas de los comités jurídicos de decisión.</t>
  </si>
  <si>
    <t xml:space="preserve">Revisando, a través de comités jurídicos las decisiones que se deben proferir en las actuaciones disciplinarias connotadas, de trascendencia institucional o en las que se requieran. </t>
  </si>
  <si>
    <t>Actas</t>
  </si>
  <si>
    <t xml:space="preserve">El Jefe de la Oficina, mensualmente, asignará tareas a los abogados instructores respecto a los procesos disciplinarios a cargo del Despacho con el fin de dar celeridad a las actuaciones y evitar los fenómenos de prescripción y caducidad. De no hacerse efectiva la aplicación del control establecido por encontrarse observaciones o desviaciones en el mismo, el Jefe y los integrantes de la Oficina deberán diseñar un plan de acción que conlleve a la mejora de dicho control. Como evidencia de lo anterior quedan los correos electrónicos enviados por la Jefatura del Despacho. </t>
  </si>
  <si>
    <t xml:space="preserve">Asignando tareas a los abogados instructores respecto a los procesos disciplinarios a cargo del Despacho. </t>
  </si>
  <si>
    <t xml:space="preserve">A través de un gestor documental, de manera permanente, se realizará la incorporación y escaneo de la información y/o documentación que sea allegada al Despacho y que compone las actuaciones disciplinarias, con el objetivo de garantizar la integridad del expediente disciplinario. De no hacerse efectiva la aplicación del control establecido por encontrarse observaciones o desviaciones del mismo, el Jefe y los integrantes de la Oficina deberán diseñar un plan de acción que conlleve a la mejora de dicho control. Como evidencia de lo anterior quedan las bases de datos de la gestión documental del Despacho. </t>
  </si>
  <si>
    <t xml:space="preserve">Registrando la documentación que se incorpore a los expedientes en bases de datos, así como incorporando la misma al expediente físico y escaneado. </t>
  </si>
  <si>
    <t>Bases de datos
Expediente físico
Expediente escaneado</t>
  </si>
  <si>
    <t>El Jefe de la Oficina emitirá directrices y parámetros para la gestión de las actuaciones disciplinarias, a través de memorandos, cada vez que se requiera, con el fin de prevenir que se presenten situaciones irregulares relacionadas con el ofrecimiento de dádivas u otro beneficio por parte de un tercero a los integrantes de la Oficina de Control Disciplinario Interno. De no hacerse efectiva la actividad de prevención establecida, por encontrarse observaciones o desviaciones en la misma, el Jefe de la Oficina deberá diseñar un plan de acción que conlleve a la mejora de dicha actividad y, de igual forma, deberá iniciar las actuaciones disciplinarias que en derecho corresponda, así como informar a las Autoridades competentes sobre la ocurrencia de dicha situación. Como evidencia de lo anterior quedan las directrices y parámetros, así como las actuaciones disciplinarias que se inicien y los informes a las Autoridades competentes.</t>
  </si>
  <si>
    <t>Jefe Oficina de Control Disciplinario Interno</t>
  </si>
  <si>
    <t>Prevenir que se presenten situaciones irregulares relacionadas con el ofrecimiento de dádivas u otro beneficio.</t>
  </si>
  <si>
    <t xml:space="preserve">Mediante memorandos o reuniones del Despacho. </t>
  </si>
  <si>
    <t>De no hacerse efectiva la aplicación de los controles y revisiones establecidos por encontrarse observaciones o desviaciones en el mismo, el Jefe de la Oficina deberá diseñar un plan de acción que conlleve a la mejora de dichos controles y revisiones, además deberá informar a las Autoridades competentes así como iniciar las actuaciones que en Derecho correspondan.</t>
  </si>
  <si>
    <t>Memorandos
Actas</t>
  </si>
  <si>
    <t>Evitar el vencimiento de los términos procesales y el desvío de las actuaciones disciplinarias.</t>
  </si>
  <si>
    <t>Integrantes de la Oficina de Control Disciplinario Interno que desempeñen el rol de gestor documental</t>
  </si>
  <si>
    <t>Presiones de otros sectores para formular políticas aerocomerciales en atención a intereses políticos y económicos.</t>
  </si>
  <si>
    <t xml:space="preserve">1. Imagen institucional afectada en el orden nacional o regional por actos o hechos de corrupción comprobados.
2. Pérdida de credibilidad del sector, de la Entidad y de la dependencia.
3. Afectaciones económicas a las empresas del sector.
4. Intervención por parte de un ente de control (Corte Constitucional en revisión de Exequibilidad). </t>
  </si>
  <si>
    <t>Para mitigar la materialización de riesgos de corrupción y para que los convenios aerocomerciales  se enmarquen dentro del modelo de acuerdo de servicios aéreos colombiano, los lineamientos de la Cancillería y otras entidades competentes y que cumplan con la normatividad colombiana prevista para tal fin</t>
  </si>
  <si>
    <t>1. Se realiza una evaluación inicial por el servidor público y/o contratista a cargo del tema 
2. En segunda instancia de manera conjunta entre el funcionario y el coordinador para evitar manipulación indebida o desviación en el establecimiento de un acuerdo o convenio aerocomercial. 
3. Posteriormente puede haber una revisión entre coordinador y el director de área si existiere un tema sensible a definir.</t>
  </si>
  <si>
    <t xml:space="preserve">En caso de encontrar inconsistencias en la formulación de acuerdos de servicios aéreos, se realizarían las correcciones necesarias que a haya a lugar y se deja una observación o nota sobre los cambios efectuados. 
</t>
  </si>
  <si>
    <t xml:space="preserve"> Mediante comunicaciones externas y cuadro de control de intercambio de comentarios; que reposan en carpeta física del Grupo y en versión electrónica en el servidor H del Grupo, y en las Propuestas de Negociación</t>
  </si>
  <si>
    <t xml:space="preserve">Coordinador Grupo Asuntos Internacionales </t>
  </si>
  <si>
    <t xml:space="preserve">El servidor público y/o contratista a cargo del tema  y el Coordinador Grupo Asuntos Internacionales </t>
  </si>
  <si>
    <t>Mediante comunicaciones externas y cuadro de control de intercambio de comentarios; que reposan en carpeta física del Grupo y en versión electrónica en el servidor H del Grupo, y en las Propuestas de Negociación</t>
  </si>
  <si>
    <t>Formular políticas aerocomerciales, considerando los criterios políticos, económicos y jurídicos y gestionar oportunamente las solicitudes y trámites para el desarrollo ordenado del transporte aéreo nacional  e internacional</t>
  </si>
  <si>
    <t>Que por acción u omisión, uso del poder, desviación de la gestión de lo público y un beneficio personal o de terceros, los convenios aerocomerciales obedezcan a decisiones externas no ajustadas a los lineamientos de política aerocomercial de la Aerocivil y a los intereses del sector aéreo</t>
  </si>
  <si>
    <t>El Coordinador del Grupo Asuntos Internacionales  y el servidor público y/o contratista a cargo del tema, por trámite, evalúan las propuestas de acuerdos de servicios aéreos. Esto se realiza para mitigar la materialización de riesgos de corrupción y para que los acuerdo a aerocomerciales se enmarquen en el modelo de acuerdo de servicios aéreos colombianos, los lineamientos de la Cancillería y las demás entidades competentes; además que cumplan con la normatividad colombiana prevista para tal fin. 
La evaluación se realiza primariamente por el servidor público y/o contratista a cargo del tema y en segunda instancia, de manera conjunta, entre el servidor público y/o contratista y el coordinador;  posteriormente, puede haber una revisión entre coordinador y director  de área, si existiere un tema sensible a definir; como resultado de la actividad de control se limpian y/o ajustan los textos, se presenta contrapropuestas a la otra parte o se definen posiciones que no pueden ser aceptadas y se remite el texto al Estado con el que se está negociando; dejando la evidencia mediante comunicaciones externas o el cuadro de control de intercambio de comentarios, que reposan en la carpeta física del Grupo y en versión electrónica en el servidor H del Grupo,  conforme la tabla de retención documental vigente.
Como resultado de realizar las actividades de control se puede: 
1. Consensuar el acuerdo bilateral o
2. Determinar que los mismos no se ajustan a las políticas y regulaciones del país. 
En caso de encontrar inconsistencias en la formulación de acuerdos de servicios aéreos, se realizarían las correcciones necesarias a que haya a lugar y se deja una observación o nota sobre los cambios efectuados.
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</si>
  <si>
    <t xml:space="preserve">Realizar seguimiento periódico a los indicadores del proceso:
- BOG- Fletamento
- BOG- Código Compartido
- BOG- % Atención de solicitudes.
- BOG - Acuerdos de Servicios Aéreos acordes con los lineamientos de política
Revisar como el riesgo se articula a los nuevos procesos del Sistema de Gestión. </t>
  </si>
  <si>
    <t xml:space="preserve">El coordinador de Grupo Asuntos Internacionales, cada vez que se requiera (por trámite), para mitigar la materialización de riesgos de corrupción y para que los acuerdos aerocomerciales se enmarquen dentro del modelo de acuerdo de servicios aéreos colombiano con los lineamientos de la Cancillería y otras entidades competentes y que cumplan con la normatividad colombiana prevista, gestiona las respectivas reuniones preparatorias con la industria, el sector y ministerios; solicita el acompañamiento y participación de la industria y el sector en las negociaciones como observadores y pone en práctica la guía de negociación establecida al momento de la formulación de políticas aerocomerciales con el objeto de prevenir intervención inadecuada de terceros  o cualquier error o inconsistencia, dejando como evidencia las invitaciones, listados de asistentes, correos electrónicos y comunicaciones internas y externas.
Si por alguna circunstancia exógena a la labor del grupo no se puede realizar ese control, se informa a la contraparte sobre observaciones de renegociación.
Como resultado de realizar  las actividades de renegociación se puede: 
1. Consensuar acuerdo bilateral 
2. Determinar que las condiciones  no se ajustan a las políticas y regulaciones del país.
En caso de encontrar errores e inconsistencias en la formulación de la política aerocomercial, se realizarían las correcciones necesarias que haya a lugar y se deja una observación o nota sobre los cambios efectuados.
Como evidencia se tienen comunicaciones externas o cuadro de control de intercambio de comentarios. Que reposan en carpeta física del Grupo  y en versión electrónica en el servidor H del Grupo. En Propuestas de Negociación.
</t>
  </si>
  <si>
    <t xml:space="preserve">
Probabilidad de que por acción u omisión, uso del poder o desviación de la gestión de lo público, se otorgue certificaciones, permisos, autorizaciones y/o aprobaciones que no cumplan con los requisitos normativos y RAC, con el fin de  obtener un beneficio particular o perjudicarlo.
</t>
  </si>
  <si>
    <t>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t>
  </si>
  <si>
    <t xml:space="preserve">
Manipulación del proceso y procedimientos por parte del servidor público que cuenta con las facultades para realizar la certificación, permisos, autorizaciones y/o aprobaciones </t>
  </si>
  <si>
    <t>Debilidades  en el control de los procesos de certificación por falta de componentes tecnológicos que automaticen el proceso.</t>
  </si>
  <si>
    <t xml:space="preserve">
Manipulación del proceso y procedimientos por parte del servidor público que cuenta con las facultades para realizar la certificación, permisos, autorizaciones y/o aprobaciones  </t>
  </si>
  <si>
    <t xml:space="preserve">
Manipulación del proceso y procedimientos por parte del servidor público inspector, médico examinador o personal que apoya el médico examinador, que cuenta con las facultades para realizar la certificación, permisos, autorizaciones y/o aprobaciones  </t>
  </si>
  <si>
    <t xml:space="preserve">1. Perdida de credibilidad y confianza hacia la autoridad aeronáutica y los  servidores públicos que lo certifican.
2. Participar en un acto de corrupción
3. Afectación de la Seguridad Operacional y Seguridad de Aviación Civil
4. Imagen institucional afectada en el orden nacional o regional por actos  o hechos de corrupción comprobados
.
5. Intervención por parte de un ente de control u otro ente regulador 
</t>
  </si>
  <si>
    <t xml:space="preserve">
Manipulación del proceso y procedimientos por parte del servidor público que cuenta con las facultades para realizar la certificación, permisos, autorizaciones y/o aprobaciones  
</t>
  </si>
  <si>
    <t xml:space="preserve">Coordinadores Grupo Inspección Aeronavegabilidad e Inspección de Operaciones. </t>
  </si>
  <si>
    <t xml:space="preserve">Verificar a través del procedimiento de revalidación. </t>
  </si>
  <si>
    <t>Los  auditores de los grupos de Inspección de Aeronavegabilidad e Inspección de Operaciones,  realizan la verificación del cumplimiento de la totalidad de los requisitos establecidos en la Norma y procedimiento de Certificación de Empresas Aeronáuticas, a través de  las listas de chequeo y demás formatos utilizados en los procesos de solicitud y certificación de permiso de operación y/o funcionamiento de empresas aeronáuticas</t>
  </si>
  <si>
    <t>En  caso de observar el incumplimiento de los requisitos, deberá devolver el caso al servidor público o inspector y se  realizará  análisis de las razones , y de considerarlo grave, pondrá en conocimiento de las respectivas dependencias para su investigación.</t>
  </si>
  <si>
    <t>Listas de chequeo para la verificación de los requisitos solicitud y certificación, archivo control de los procesos de certificación, asignaciones,  archivo digital a responsabilidad del inspector asignado,  oficios y comunicaciones entre los proveedores de servicios y la autoridad aeronáutica.</t>
  </si>
  <si>
    <t>Coordinador Grupo Asuntos Aerocomerciales</t>
  </si>
  <si>
    <t xml:space="preserve"> Revisar  el acto administrativo  y  verificar  que cumpla con lo indicado en los RAC.</t>
  </si>
  <si>
    <t xml:space="preserve">El Coordinador del Grupo de Asuntos Aerocomerciales, cada vez, que recibe la solicitud, asigna  un  profesional de manera aleatoria, para resolver el trámite de permiso de Operación y/o funcionamiento, el cual  evalúa la solicitud que este conforme a  los requisitos establecidos en la  norma y proyecta el acto administrativo.  Posteriormente el Coordinador de Grupo, revisa el acto administrativo  y  verifica   que cumpla con lo indicado en los RAC, en caso de observar  el incumplimiento de los requisitos devuelve para la respectiva corrección. </t>
  </si>
  <si>
    <t>Si se encuentra una alteración reiterativa,  se realizara  análisis , y de considerarlo grave, pondrá en conocimiento de las respectivas dependencia para su investigación.</t>
  </si>
  <si>
    <t>Coordinador Grupo Certificación Productos Aeronáuticos</t>
  </si>
  <si>
    <t>Validar las listas de verificación.</t>
  </si>
  <si>
    <t>El servidor público o inspector encargado  de evaluar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permitirá verificar el cumplimiento de la totalidad de los requisitos establecidos en la norma y en cumplimiento al  Manual ya mencionado, el Coordinador de Grupo realizará la validación de las listas de verificación y en el caso de  observar  el incumplimiento de los requisitos deberá devolver el caso al servidor público o inspector encargado para su revisión y ajustes</t>
  </si>
  <si>
    <t>En caso de observar  alguna inconsistencia, realizará  análisis de las razones , y de considerarlo grave, pondrá en conocimiento  del Secretario de Seguridad de la Aviación Civil  y de las dependencias correspondientes  para su investigación.</t>
  </si>
  <si>
    <t>Registro de las listas de  verificación para la  Evaluación de los requisitos de certificación  de acuerdo al manual, se cuenta con base de datos para llevar el control de los procesos de certificación de productos aeronáuticos, asignaciones. Archivo físico y digital en BOG7 a responsabilidad del inspector asignado, se cuenta con los oficios y comunicaciones entre los proveedores de servicios y la autoridad aeronáutica.</t>
  </si>
  <si>
    <t>Director de Autoridad a los Servicios Aeroportuarios</t>
  </si>
  <si>
    <t>Coordinador Medicina Aeronáutica</t>
  </si>
  <si>
    <t xml:space="preserve"> Verificar el cumplimiento acorde a los instructivos. En el caso de  detectar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t>
  </si>
  <si>
    <t xml:space="preserve">El servidor público, inspector o médico encargado de evaluar la historia médica para expedir la certificación Aero médica al personal aeronáutico deberá cumplir con el Procedimiento de certificación Aero médica, listas de chequeo e  instructivos que permitirá verificar el cumplimiento de la totalidad de los requisitos establecidos en la norma.  El Coordinador de Grupo, verifica el cumplimiento acorde a los instructivos.                                                   En el caso de  observar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t>
  </si>
  <si>
    <t>En caso de observar cualquier alteración se realizará análisis de las razones , y de considerarlo grave, pondrá en conocimiento de las respectivas dependencias para su investigación.</t>
  </si>
  <si>
    <t xml:space="preserve"> Formatos diligenciados en el procedimiento,  base de datos para llevar el control de los casos especiales,  Sistema de Información SIGA,   historias médicas, fichas médicas, archivo físico y digital a responsabilidad del servidor público, inspector o médico asignado, oficios y comunicaciones entre el personal aeronáutico, médicos designados, centros de instrucción y demás  proveedores de servicios y la autoridad aeronáutica.</t>
  </si>
  <si>
    <t>Directora de Autoridad a la Seguridad de Aviación Civil</t>
  </si>
  <si>
    <t xml:space="preserve">Verificar el  cumplimiento de la totalidad de los requisitos establecidos en la Norma. </t>
  </si>
  <si>
    <t>La Directora de Autoridad a la Seguridad de Aviación Civil, cada vez que recibe la solicitud, asigna al servidor público encargado del trámite de certificación del factor humano en seguridad de la aviación civil, evalúa la solicitud, verificando el cumplimiento de la totalidad de los requisitos establecidos en la norma y procede a emitir las certificaciones correspondientes. Posteriormente elaboran el acto administrativo correspondiente el cual es firmado por la Directora.</t>
  </si>
  <si>
    <t>Si se encuentra alteración se realizará análisis de las razones , y de considerarlo grave, pondrá en conocimiento de las respectivas dependencias para su investigación.</t>
  </si>
  <si>
    <t>El servidor público o inspector encargado  de evaluar la solicitud de una certificación, autorización, permiso deberá cumplir con los manuales, procedimientos y demás niveles documentales del proceso y diligenciar las listas de verificación que permitirá verificar el cumplimiento de la totalidad de los requisitos establecidos en la norma y en cumplimiento al  Manual ya mencionado.  El Coordinador de Grupo  valida  las listas de verificación y en el caso observar  el incumplimiento de los requisitos deberá devolver el caso al servidor público o inspector encargado, para su revisión y ajustes.                                                                                                     
En caso de observar  alguna inconsistencia, realizará  análisis de las razones , y de considerarlo grave, pondrá en conocimiento  del Secretario de Seguridad de la Aviación Civil  y de las dependencias correspondientes  para su investigación.
Evidencias: Registro listas de  verificación para la evaluación  de los requisitos de certificación  de acuerdo  con el  manual, base de datos (libro verde)  para llevar el control de las solicitudes de los procesos de certificación de productos aeronáuticos, asignaciones y  carpeta de la aeronave(cierre del proceso)  Archivo físico y digital en BOG7, oficios y comunicaciones entre los proveedores de servicios y la autoridad aeronáutica.</t>
  </si>
  <si>
    <t>La Directora de Autoridad a la Seguridad de Aviación Civil,  cada vez que recibe la solicitud, asigna al servidor público encargado del trámite de certificación del factor humano en seguridad de la aviación civil, quien evalúa la solicitud, verificando el cumplimiento de la totalidad de los requisitos establecidos en la norma y procede a emitir las certificaciones correspondientes. Posteriormente elabora  el acto administrativo correspondiente el cual es firmado por la Directora.
Si se encuentra alteración se realizará análisis de las razones , y de considerarlo grave, pondrá en conocimiento de las respectivas dependencias para su investigación.
Evidencias: Solicitudes recibidas junto con todos los requisitos exigidos conforme a la norma,  base de datos para llevar el control de las certificaciones emitidas, se cuenta con el archivo físico y digital a responsabilidad del servidor público asignado, se cuenta con los oficios y comunicaciones entre las partes interesadas y la Dirección de Operaciones a la Navegación Aérea y Dirección de Operaciones Aeroportuarias</t>
  </si>
  <si>
    <t>Solicitudes recibas junto con todos los requisitos exigidos conforme a la norma.                                                                  Base de datos para llevar el control de las certificaciones emitidas.   Archivo físico y digital a responsabilidad del servidor público asignado.                                                               Oficios y comunicaciones entre las partes interesadas y la Dirección de Operaciones a la Navegación Aérea y Dirección de Operaciones Aeroportuarias</t>
  </si>
  <si>
    <t>Los  auditores de los grupos de Inspección de Aeronavegabilidad e Inspección de Operaciones,  realizan la verificación del cumplimiento de la totalidad de los requisitos establecidos en la Norma y procedimiento de Certificación de Empresas Aeronáuticas, a través de  las listas de chequeo y demás formatos utilizados en los procesos de solicitud y certificación de permiso de operación y/o funcionamiento de empresas aeronáuticas. Los coordinadores AIR - OPS  realizan la verificación a través, del procedimiento de revalidación.
Los Coordinadores de Grupo de Inspección de Aeronavegabilidad e Inspección de Operaciones en el caso de observar el incumplimiento de los requisitos, deberá devolver el caso al servidor público o inspector y se  realizara  análisis de las razones  y de considerarlo grave, pondrá en conocimiento de las respectivas dependencia para su investigación.
Evidencias: Listas de chequeo para la verificación de los requisitos solicitud y certificación, Base de datos para llevar el control de los procesos de certificación, asignaciones,  archivo físico y digital a responsabilidad del inspector asignado,  oficios y comunicaciones entre los proveedores de servicios y la autoridad aeronáutica.</t>
  </si>
  <si>
    <t>El Coordinador del Grupo Asuntos Aerocomerciales, cada vez, que recibe la solicitud, asigna  un  profesional de manera aleatoria, para resolver el trámite de permiso de Operación y/o funcionamiento, el cual  evalúa la solicitud que este conforme a  los requisitos establecidos en la  norma y proyecta el acto administrativo.  
Posteriormente el Coordinador de Grupo, revisa el acto administrativo  y verifica que cumpla con lo indicado en los RAC, en caso de observar  el incumplimiento de los requisitos devuelve para la respectiva corrección. 
Si se encuentra una alteración reiterativa,  se realizara  análisis , y de considerarlo grave, pondrá en conocimiento de las respectivas dependencia para su investigación.
Evidencias: Resolución "Por medio del cual se otorga, se modifica o adiciona al  permiso de operación y/o funcionamiento..."   Correos electrónicos,  listas de chequeo, para la verificación de los requisitos ,  base de datos genérico y otro por servidor público,  Archivo ONE DRIVE, físico y digital  bog 7, oficios y comunicaciones entre los proveedores de servicios y el Grupo de Servicios Aerocomerciales.</t>
  </si>
  <si>
    <t xml:space="preserve"> Resolución "Por medio del cual se otorga, se modifica o adiciona al  permiso de operación y/o funcionamiento..."   Correos electrónicos,  listas de chequeo, para la verificación de los requisitos ,  base de datos genérico y otro por servidor público,  Archivo ONE DRIVE, físico y digital  bog 7, oficios y comunicaciones entre los proveedores de servicios y el Grupo de Servicios Aerocomerciales.</t>
  </si>
  <si>
    <t xml:space="preserve">El servidor público o inspector designado, por la Dirección de Autoridad a los Servicios Aeroportuarios, para realizar la inspección al aeródromo revisa la solicitud de permiso de operación y/o funcionamiento de aeródromos, teniendo en cuenta  los requisitos establecidos en el RAC, los cuales deberán verse reflejados en  la Resolución de Permiso de Operación y/o construcción, una vez finalizada la inspección.
                                                                                                                                                                                                                                                                                                                                      El Director de Área, verifica que los documentos aportados por el solicitante son los que se registran en la  Resolución.  
En caso que el Director de Área evidencie que la información de la Resolución está incompleta o errada, éste devolverá al servidor público, el estudio para los ajustes correspondientes.         
                                                                                                                                                                                                                                                                          Evidencias: Resolución en firme "Por la cual se otorga o renueva permiso de un Aeródromo" Sistema ALDIA , archivos físicos y digitales en BOG 7,  oficios y comunicaciones.         
Para el caso del proceso de certificación el Director de Autoridad a los Servicios Aeroportuarios delega a un servidor público y/o inspector líder, en compañía de un equipo de inspectores para realizar el proceso de certificación, quienes diligencian las listas de verificación, cumplen con el procedimiento de certificación de Aeródromos, procedimientos establecidos en el MIAGA (Manual del Inspector de Aeródromo) y demás requisitos establecidos en el RAC, finalmente se expide el certificado de aeródromo firmado por el Director de Autoridad a los Servicios Aeroportuarios, el Secretario de Autoridad Aeronáutica y el  Director General.
En caso que el Director de Área evidencie que los documentos asociados al proceso de certificación no cumple con lo establecido en el RAC, devolverá al servidor público encargado, para los ajustes correspondientes.         
                                                                                                                                                                                                                                                                          Evidencias: Listas de verificación, planes de acción y demás documentos relacionados y exigidos por los RAC, Certificado de Aeródromo, archivos físicos y digitales en BOG 7,  oficios y comunicaciones.                                                                                  </t>
  </si>
  <si>
    <t xml:space="preserve">El Director de Área, verifica que los documentos aportados por el solicitante son los que se registran en la  Resolución o certificado de aeródromo </t>
  </si>
  <si>
    <t xml:space="preserve">El servidor público o inspector designado, por  la  Dirección de Autoridad a los Servicios Aeroportuarios, para realizar la inspección al aeródromo revisa  la  solicitud de permiso de operación y/o funcionamiento de aeródromos,  teniendo en cuenta  los requisitos establecidos en el RAC, los cuales deberán verse reflejados en  la Resolución de Permiso de Operación y/o construcción, una vez finalizada la inspección.  
Para el caso del proceso de certificación el Director de Autoridad a los Servicios Aeroportuarios delega a un servidor público y/o inspector líder, en compañía de un equipo de inspectores para realizar el proceso de certificación, quienes diligencian las listas de verificación, cumplen con el procedimiento de certificación de Aeródromos, procedimientos establecidos en el MIAGA (Manual del Inspector de Aeródromo) y demás requisitos establecidos en el RAC, finalmente se expide el certificado de aeródromo firmado por el Director de Autoridad a los Servicios Aeroportuarios, el Secretario de Autoridad Aeronáutica y el  Director General.         </t>
  </si>
  <si>
    <t xml:space="preserve">En caso que el Director de Área evidencie que la información de la Resolución está incompleta o errada, éste devolverá al servidor público, el estudio para los ajustes correspondientes. 
En caso que el Director de Área evidencie que la información del certificado de aeródromo o los documentos asociados al proceso de certificación, devolverá al servidor público encargado, para los ajustes correspondientes.        </t>
  </si>
  <si>
    <t xml:space="preserve">Resolución en firme "Por la cual se otorga o renueva permiso de un Aeródromo" Sistema ALDIA , archivos  físicos en BOG 7,  oficios y comunicaciones.
Evidencias: Listas de verificación, planes de acción y demás documentos relacionados y exigidos por los RAC, Certificado de Aeródromo, archivos físicos y digitales en BOG 7,  oficios y comunicaciones.         
                                                                                                                                  </t>
  </si>
  <si>
    <t>El servidor público, inspector, médico examinador y personal de apoyo del médico examinar, de evaluar la historia médica para expedir la certificación Aero médica al personal aeronáutico deberá cumplir con el Procedimiento de certificación Aero médica, listas de chequeo e  instructivos que permitirá verificar el cumplimiento de la totalidad de los requisitos establecidos en la norma.  El Coordinador de Grupo, verifica el cumplimiento acorde a los instructivos.                                                   
En el caso de  detectar el incumplimiento de los requisitos deberá devolver el caso al servidor público o inspector o médico encargado para su revisión y ajustes. Si se demora, reitera la solicitud , si hay desacuerdo con el servidor público o inspector , se lleva a cabo  reunión periódica de casos especiales para resolver.                                        
                                                                                                                                                                                                                                                                                           En caso de observar cualquier alteración se realizará  análisis de las razones , y de considerarlo grave, pondrá en conocimiento de las respectivas dependencias para su investigación.
Evidencias:  Formatos diligenciados en el procedimiento,  base de datos para llevar el control de los casos especiales,  Sistema de Información SIGA,   historias médicas, fichas médicas, archivo físico y digital a responsabilidad del servidor público, inspector o médico asignado, oficios y comunicaciones entre el personal aeronáutico, médicos designados, centros de instrucción y demás  proveedores de servicios y la autoridad aeronáutica.</t>
  </si>
  <si>
    <t xml:space="preserve">Revisar la implementación del nuevo control:  
El servidor público o inspector encargado  de evaluar la solicitud de una certificación, autorización, permiso deberá cumplir con los manuales, procedimientos y demás niveles documentales del proceso y diligenciar los formatos y/o las listas de verificación que permitirá verificar el cumplimiento de la totalidad de los requisitos establecidos en la norma y en cumplimiento al  Manual ya mencionado.  El Coordinador de Grupo  valida  las listas de verificación y en el caso observar  el incumplimiento de los requisitos deberá devolver el caso al servidor público o inspector encargado, para su revisión y ajustes.                                                                                                     
En caso de observar  alguna inconsistencia, realizará  análisis de las razones , y de considerarlo grave, pondrá en conocimiento  del Secretario de Autoridad Aeronáutica   y de las dependencias correspondientes  para su investigación.
Evidencias: Registro listas de  verificación para la evaluación  de los requisitos de certificación  de acuerdo  con el  manual, base de datos (libro verde)  para llevar el control de las solicitudes de los procesos de certificación de productos aeronáuticos, asignaciones y  carpeta de la aeronave(cierre del proceso)  Archivo físico y digital en BOG7, oficios y comunicaciones entre los proveedores de servicios y la autoridad aeronáutica.
REVISAR SI ESTE CONTROL ES TRANSVERSAL CON TODAS LAS ÁREAS EN MATERIA DE FALTA DE HERRAMIENTA TECNOLÓGICA
Se implementará un nuevo control en el Grupo Licencias de Personal:
El coordinador del Grupo de Licencias Al personal, en los equipos de gerenciales trimestrales verificará de manera aleatoria el cumplimiento de la totalidad de los requisitos establecidos en la Norma y procedimiento de Certificación de centros de instrucción / entrenamiento de aeronáutica civil CIAC/ CEAC que se encuentren en fase 4, a través de  las listas de verificación y demás formatos utilizados en los procesos de transición o certificación de permiso de operación y/o funcionamiento. </t>
  </si>
  <si>
    <t xml:space="preserve">INSPECCIÓN, VIGILANCIA Y CONTROL </t>
  </si>
  <si>
    <t>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t>
  </si>
  <si>
    <t>Probabilidad de que por acción u omisión, uso del poder o desviación de la gestión de lo público,  el servidor público asignado para realizar la inspección, seguimiento, vigilancia y control, reciba dádivas o dinero adicional por conceptos de viáticos pagados por el operador para agilizar la actividad de vigilancia sin cumplir los requisitos establecidos</t>
  </si>
  <si>
    <t>Que el servidor publico que cuenta con las facultades para la inspección, vigilancia y control omita requisitos,  acepte dádivas o dinero adicional en las comisiones sin que sea reportado a la entidad.</t>
  </si>
  <si>
    <t>1.	Pérdida de credibilidad y confianza hacia la autoridad aeronáutica y los  servidores públicos que lo certifican.
2.	Participar en un acto de corrupción
3.	Imagen institucional afectada en el orden nacional o regional por actos  o hechos de corrupción comprobados.
4.	Intervención por parte de un ente de control u otro ente regulador.
5.	Afectación de la Seguridad Operacional.</t>
  </si>
  <si>
    <t xml:space="preserve">
Secretario de Autoridad Aeronáutica</t>
  </si>
  <si>
    <t xml:space="preserve">Verificar  que las comisiones cumplan  con  los requisitos de trámite y legalización establecidos en el Procedimiento de Comisiones al interior y exterior y su respectiva publicación en el BOG 7.  </t>
  </si>
  <si>
    <t>Registros de la solicitud de comisión, cumplido de comisión, informe de comisión, Resolución, Recibos o tiquetes terrestres, constancia de Pago, Informe de inspección / certificación, Pasabordos.</t>
  </si>
  <si>
    <t>Inoportuna</t>
  </si>
  <si>
    <r>
      <t xml:space="preserve">Seguimiento a los indicadores y revisión de la conveniencia de los indicadores actuales:
</t>
    </r>
    <r>
      <rPr>
        <sz val="8"/>
        <color theme="1"/>
        <rFont val="Arial"/>
        <family val="2"/>
      </rPr>
      <t xml:space="preserve">
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GIA-BOG- % Ejecución inspecciones totales empresas aeronáuticas (A)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r>
  </si>
  <si>
    <t>Probabilidad de que por acción u omisión,  uso del poder, o desviación de la gestión de lo público, no se reporten los  hallazgos, discrepancias, no conformidades, encontradas en el informe de inspección o vigilancia y no se cumpla los manuales, procedimientos, requisitos normativos y RAC para obtener un beneficio particular o perjudicarlo.</t>
  </si>
  <si>
    <t>Que el servidor publico que cuenta con las facultades para la inspección, vigilancia y control omita requisitos, altere documentos aprobados o en trámite de aprobación.</t>
  </si>
  <si>
    <t>Que el servidor publico que cuenta con las facultades para la inspección, vigilancia y control  omita requisitos, altere documentos aprobados o en tramite de aprobación.</t>
  </si>
  <si>
    <t xml:space="preserve">Que no se practiquen las pruebas solicitadas o que se denieguen sin fundamento legal.  Que no se practiquen las pruebas al Personal  de Seguridad  de la Aviación Civil y partes interesadas.       </t>
  </si>
  <si>
    <t>Falta de entrenamiento, reentrenamiento del servidor público para ejercer sus funciones de control y vigilancia</t>
  </si>
  <si>
    <t>1. Pérdida de credibilidad y confianza hacia la autoridad aeronáutica y los  servidores públicos que lo certifican.
2. Participar en un acto de corrupción
3.Imagen institucional afectada en el orden nacional o regional por actos  o hechos de corrupción comprobados
4.Intervención por parte de un ente de control.</t>
  </si>
  <si>
    <t>Coordinador Grupo Inspección de Operaciones
Coordinador Grupo Inspección de Aeronavegabilidad .</t>
  </si>
  <si>
    <t>Revisar las funciones del grupo, teniendo en cuenta las competencias, perfil, experiencia de los inspectores, realizar la distribución de los explotadores de servicios aéreos a vigilar en coordinación con el focal de vigilancia, se genera los oficios de asignación.</t>
  </si>
  <si>
    <t>Registros generados de la inspección, vigilancia y control, plan de vigilancia donde se establecen la programación de inspecciones, el inspector o servidor público asignado, archivos físicos o  digitales por inspector o servidor público asignado de acuerdo al proveedor de servicio a vigilar, comunicaciones internas y externas generados entre el proveedor de servicio y la autoridad aeronáutica con el procedimiento de programación y seguimiento a inspecciones.</t>
  </si>
  <si>
    <t>Verificar el equilibrio laboral entre los servidores públicos del grupo que realizan la vigilancia para lograr la  cobertura a todas las especialidades de aeródromos.</t>
  </si>
  <si>
    <t xml:space="preserve">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Indicadores de gestión cargados en ISOLUCION, Actas equipos de gerencia y el Manual Inspector de Aeródromo.
</t>
  </si>
  <si>
    <t>Director de Autoridad a los Servicios a la Navegación Aérea</t>
  </si>
  <si>
    <t>Verificar  la carga laboral para determinar el equilibrio laboral entre los contratistas del grupo que realizan la vigilancia para lograr la  cobertura a todos los servicios ANS</t>
  </si>
  <si>
    <t>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</si>
  <si>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Validar que el Plan de Vigilancia cuente con la disponibilidad de recursos,   para dar  cobertura a todos los aeropuertos y explotadores de aeronaves.</t>
  </si>
  <si>
    <t>La Directora de Autoridad a la Seguridad de Aviación Civil,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t>
  </si>
  <si>
    <t>Registros generados de la  vigilancia y control Pan de Vigilancia aprobado                    Comunicaciones internas y externas generados entre el proveedor de servicio y la autoridad aeronáutica,                                                           Comunicados mediante correo electrónico de la asignación de las actividades a realizar de acuerdo al Plan de Vigilancia aprobado y Programa Nacional de la Calidad de la Aviación Civil.</t>
  </si>
  <si>
    <t xml:space="preserve">Coordinadora Grupo Medicina Aeronáutica </t>
  </si>
  <si>
    <t>En caso de observar cualquier alteración se realizara un análisis de las razones del no cumplimiento y de considerarlo grave, pondrá en conocimiento de las respectivas dependencia para su investigación.</t>
  </si>
  <si>
    <t xml:space="preserve">Registros generados de la inspección, vigilancia y control.
Plan de vigilancia donde se establecen la programación de las auditorías de fichas médicas, el inspector o servidor público asignado.
Archivos físicos  o digitales generadas de las auditorías a fichas médicas.
Comunicaciones internas y externas generados entre el proveedor de servicio, personal médico y la autoridad aeronáutica.
</t>
  </si>
  <si>
    <t>Secretaria de Autoridad Aeronáutica</t>
  </si>
  <si>
    <t>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a los proveedores de servicios de seguridad operacional y de aviación civil;  de acuerdo, con las funciones de las áreas  y/o requisitos establecidos en el RAC 160 y/o en los demás requisitos que le apliquen a cada área.</t>
  </si>
  <si>
    <t>Se puede presentar que no  se cumpla con la totalidad de las capacitaciones programadas por condiciones de contratación,  recursos presupuestales, requisitos  de perfil del personal a capacitar y factores externos.</t>
  </si>
  <si>
    <t>La Directora de Autoridad a la Seguridad de Aviación Civil,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
Se realiza seguimiento trimestral de la ejecución del plan de vigilancia, se registran los resultados en los indicadores y en las actas de equipos de gerencia trimestrales del área verificando el cumplimiento del  Programa Nacional de la Calidad de la Aviación Civil.
En caso de observar cualquier alteración se realizara un análisis de las razones de la alteración, y de considerarlo grave, pondrá en conocimiento de las respectivas dependencia para su investigación.
Evidencias: Registros generados de la  vigilancia y control, plan de vigilancia aprobado, comunicaciones internas y externas generados entre el proveedor de servicio y la autoridad aeronáutica, Comunicados mediante correo electrónico de la asignación de las actividades a realizar de acuerdo al Plan de Vigilancia aprobado y Programa Nacional de la Calidad de la Aviación Civil.</t>
  </si>
  <si>
    <t>Probabilidad de que por acción u omisión, uso del poder o desviación de la gestión de lo público, se realice inspección o vigilancia de estándares o ítems que no se encuentren en los Reglamentos Aeronáuticos de Colombia (RAC) o sin el cumplimiento de los manuales de inspección, procedimientos u otros estándares nacionales o requisitos normativos.</t>
  </si>
  <si>
    <t xml:space="preserve">
Manipulación del proceso y procedimientos por parte del servidor público que cuenta con las facultades para realizar la inspección, vigilancia y control</t>
  </si>
  <si>
    <t xml:space="preserve">1. Pérdida de credibilidad y confianza hacia la autoridad aeronáutica y los  servidores públicos que lo certifican.
2. Participar en un acto de corrupción
3.Imagen institucional afectada en el orden nacional o regional por actos  o hechos de corrupción comprobados
.
4, Intervención por parte de un ente de control u otro ente regulador </t>
  </si>
  <si>
    <t>Coordinador Grupo Inspección de Aeronavegabilidad
Coordinador Grupo Inspección de Operaciones</t>
  </si>
  <si>
    <t>Revisar  el cumplimiento del cronograma de  revalidaciones por modalidad de inspección y la entrega de los informes correspondientes.</t>
  </si>
  <si>
    <t xml:space="preserve"> Probabilidad de que por acción u omisión, uso del poder o desviación de la gestión de lo público, se realice acompañamiento a los usuarios del transporte aéreo sin el cumplimiento  del RAC  Parte Tercera, para obtener un beneficio particular o perjudicarlo. </t>
  </si>
  <si>
    <t xml:space="preserve"> 1.Pérdida de credibilidad y confianza hacia la autoridad aeronáutica y los  servidores públicos que  realizan el acompañamiento.                                         2.Imagen institucional afectada en el orden nacional o regional por actos  o hechos de corrupción comprobados.</t>
  </si>
  <si>
    <t>Coordinador del Grupo Intermediación en Aeropuertos</t>
  </si>
  <si>
    <t>Verificar que los servidores públicos de la Aerocivil cuenten con las herramientas suficientes para prestar servicios de atención al usuario y con esto propender por el cumplimiento de los derechos y deberes de los usuarios de transporte aéreo y de sus contratos de transporte.</t>
  </si>
  <si>
    <t>Con respecto a las capacitaciones, se realizarán las convocatorias respectivas, se suministrará el material de apoyo correspondiente, se realizará la evaluación que aplique; por otra parte, se construirá diariamente la base de datos con la información suministrada por los servidores en los formatos de intermediación.</t>
  </si>
  <si>
    <t>En caso de observar cualquier irregularidad, se realizará un evaluación para determinar si el servidor público requiere capacitación adicional al respecto, de lo contrario y habiendo agotado la medida anterior, determinar si continúa adelantando actividades de servicio de atención al usuario.</t>
  </si>
  <si>
    <t>Formatos de intermediación diligenciados, base de datos de intermediaciones, Actas de reunión e Instrucción a los servidores de la Aerocivil y listados de asistencia.</t>
  </si>
  <si>
    <t>Probabilidad de que por acción u omisión, haciendo uso indebido del poder, o desviando la gestión de lo público,  el servidor público designado para la inspección, suspensión, cancelación o proceso sancionatorio altere el contenido de actas, informes o actos administrativos con el fin de obtener un beneficio privado</t>
  </si>
  <si>
    <t>Falta de principios éticos</t>
  </si>
  <si>
    <t>Desconocimiento del Código Único Disciplinario, Ley 734 de 2002</t>
  </si>
  <si>
    <t xml:space="preserve">
1. Pérdida de credibilidad y confianza hacia la autoridad aeronáutica y los  servidores públicos.  
2. Afectaciones en la seguridad operacional.  
3. Pérdida de competencia sancionatoria
4. Intervención por parte de un ente de control u otro ente regulador.
</t>
  </si>
  <si>
    <t xml:space="preserve">El servidor publico cada vez que va a realizar una comisión y con el objeto de controlar la actividad de la misma, debe diligenciar el formato establecido, gestiona los trámites para las firmas y aprobaciones por parte del Coordinador de grupo  (superior inmediato) y/o Director de Área y Secretario de Autoridad Aeronáutica. Una vez aprobada la comisión, la ejecuta, la legaliza, de acuerdo a los documentos y evidencias solicitadas en el formato informe de comisión establecido. Finalmente publica la trazabilidad documental generada de la comisión en BOG7.
El Servidor Público  delegado por  el  Coordinador del Grupo o Director de área para el seguimiento respectivo, verifica la legalización de la comisión con la publicación de los documentos en BOG7; así como la información registrada en los formatos de comisión, cumplido de comisión, informe de comisión que coincidan con las fechas, el objeto de la inspección, los viáticos y tiquetes asignado VS la legalización financiera correspondiente.
El servidor público designado por el Secretario de Autoridad Aeronáutica, recibe la documentación por parte de los inspectores y legaliza las comisiones de acuerdo a los  soportes para garantizar el control  de las comisiones. 
En caso de observar cualquier alteración se realizará  un análisis de las razones de la alteración, y de considerarlo grave, pondrá en conocimiento de las respectivas dependencias para su investigación.
Las evidencias son: Registros de la solicitud de comisión, cumplido de comisión, informe de comisión, Resolución, Recibos o tiquetes terrestres o aéreos, constancia de Pago, Informe de inspección / certificación, Pasabordos.		</t>
  </si>
  <si>
    <t xml:space="preserve">El servidor publico cada vez que va a realizar una comisión y con el objeto de controlar la actividad de la misma, debe diligenciar el formato establecido, gestiona los trámites para las firmas y aprobaciones por parte del Coordinador de grupo  (superior inmediato) y/o Director de Área y Secretario de Autoridad Aeronáutica. Una vez aprobada la comisión, la ejecuta, la legaliza, de acuerdo a los documentos y evidencias solicitadas en el formato informe de comisión establecido. Finalmente publica la trazabilidad documental generada de la comisión en BOG7.
El Servidor Público  delegado por  el  Coordinador del Grupo o Director de área para el seguimiento respectivo, verifica la legalización de la comisión con la publicación de los documentos en BOG7; así como la información registrada en los formatos de comisión, cumplido de comisión, informe de comisión que coincidan con las fechas, el objeto de la inspección, los viáticos y tiquetes asignado VS la legalización financiera correspondiente.
El servidor público designado por el Secretario de Autoridad Aeronáutica, recibe la documentación por parte de los inspectores y legaliza las comisiones de acuerdo a los  soportes para garantizar el control  de las comisiones. </t>
  </si>
  <si>
    <t>Los Coordinadores de los grupos Inspección de Operaciones e Inspección de Aeronavegabilidad , de la Secretaria Autoridad Aeronáutica, cada vez que sea necesario, revisan las funciones del grupo, teniendo en cuenta las competencias, perfil, experiencia de los inspectores,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Posteriormente, se identifican los recursos necesarios para llevar acabo la ejecución del mismo, que es revisado por el focal y coordinador de vigilancia y posteriormente se remite al Director del área, el consolidado del Programa de Inspección, vigilancia y Control, para revisión y aprobación.
Se realiza seguimiento trimestral de la ejecución del plan de vigilancia,  donde se registran los resultados en los indicadores y en las actas de equipos de gerencia trimestrales del área.
En caso de observar cualquier alteración se realizara un análisis de las razones de la alteración, y de considerarlo grave, pondrá en conocimiento de las respectivas dependencia para su investigación.
Evidencias: Registros generados de la inspección, vigilancia y control, plan de vigilancia donde se establecen la programación de inspecciones, el inspector o servidor público asignado, archivos físicos o  digitales por inspector o servidor público asignado de acuerdo al proveedor de servicio a vigilar, comunicaciones internas y externas generados entre el proveedor de servicio y la autoridad aeronáutica con el procedimiento de programación y seguimiento a inspecciones.</t>
  </si>
  <si>
    <t>Los Coordinadores de los grupos de Inspección de Operaciones y Aeronavegabilidad de la Secretaria Autoridad Aeronáutica, cada vez que sea necesario, revisan las funciones del grupo, teniendo en cuenta las competencias, perfil, experiencia de los inspectores, se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Se identifica los recursos necesarios para llevar a cabo la ejecución del mismo, que es revisado por el focal y coordinador de vigilancia y posteriormente se remite al Director del área el consolidado del Programa de Inspección, vigilancia y Control, para revisión y aprobación.</t>
  </si>
  <si>
    <t>Se implementará como nuevo control para el 2023 el siguiente, el cual aplica a todas las áreas que vigilan:
El servidor público o inspector deberá informar por escrito al Director de Área, Coordinador de área si tiene alguna relación familiar, de afinidad con algún vigilado de la sector de aviación civil , información que se deberá tener en cuenta al momento de planear la vigilancia por parte del área; así mismo al menos en un equipo de gerencia trimestral anual, el Director de Área o Coordinador de Área deberá retroalimentar la importancia del código de ética y la interiorización de su contenido al personal del área, esta sensibilización deberá quedar registra en el acta respectiva</t>
  </si>
  <si>
    <t>El Director de Autoridad a los Servicios Aeroportuarios, cada vez que sea necesario, revisa las funciones del grupo y la distribución de las mismas, a cada servidor público con las facultades de vigilar, con el fin de verificar el equilibrio laboral entre los servidores públicos, generando la redistribución de las funciones, formalizándolo a través de correo electrónico al personal  involucrado para cada vigilancia realizada, se genera el cronograma de vigilancia del grupo, contemplando la cobertura de todos las especialidades de aeródromos, se revisa los recursos disponibles para el plan de vigilancia, posteriormente se remite al Director del área para su aprobación, luego se envía al Secretario de Autoridad Aeronáutica para la revisión y aprobación. Finalmente a través de correo electrónico se divulga a los servidores públicos que realizan la  vigilancia.
Se realiza seguimiento trimestral de la ejecución del plan de vigilancia, se registran los resultados en los indicadores y en las actas de equipos de gerencia trimestrales del área verificando el cumplimiento del  Manual del Inspector de Aeródromo.
En caso de observar cualquier alteración se realizara un análisis de las razones de la alteración, y de considerarlo grave, pondrá en conocimiento de las respectivas dependencia para su investigación.
Evidencias: Registros generados de la inspección, vigilancia y control, asignación de inspector por correo electrónico, plan de vigilancia donde se establecen la programación de inspecciones con el inspector o servidor público asignado, archivos físicos y digitales por inspector o servidor público asignado de acuerdo, al proveedor de servicio a vigilar, comunicaciones internas y externas generados entre el proveedor de servicio y la autoridad aeronáutica, Indicadores de gestión cargados en ISOLUCION, actas equipos de gerencia y el Manual del Inspector de Aeródromo.</t>
  </si>
  <si>
    <t>El Director de Autoridad a los Servicios Aeroportuarios, cada vez que sea necesario, revisa las funciones del grupo y la distribución de las misma a cada servidor público con las facultades de vigilar, con el fin de verificar el equilibrio laboral entre los servidores públicos, generando la redistribución de las funciones, formalizándolo a través de correo electrónico al personal  involucrados para cada vigilancia realizada, se genera el cronograma de vigilancia del grupo, contemplando la cobertura de todos las especialidades de aeródromos, se revisa los recursos disponibles para el plan de vigilancia, posteriormente se remite al Director del área para su aprobación, luego se envía al Secretario de Seguridad Operacional y de la Aviación Civil para la revisión y aprobación, finalmente a través de correo electrónico se divulga a los servidores públicos que realizan vigilancia.</t>
  </si>
  <si>
    <t>El Director de Autoridad a los Servicios a la Navegación Aérea, cada vez que lo considere necesario, revisa las funciones del grupo y la distribución de las misma a cada contratista, con el fin de verificar la carga laboral y determinar el equilibrio laboral generando la redistribución de las funciones, formalizándolo a través de correo electrónico a los inspectores involucrados para cada  inspección realizada, se genera el cronograma de vigilancia del grupo, contemplando la cobertura de todos los servicios ANS, se revisa los recursos disponibles para el plan de vigilancia, posteriormente se remite al Director del área para su aprobación, luego se envía al Secretario de Autoridad Aeronáutica para la revisión y aprobación, finalmente a través de correo electrónico se divulga a los servidores públicos que realizan vigilancia.
Se realiza seguimiento trimestral de la ejecución del plan de vigilancia, se registran los resultados en los indicadores y en las actas de equipos de gerencia trimestrales del área verificando el cumplimiento del  Manual del Inspector de Navegación Aérea - MINAV
En caso de observar cualquier alteración se realizara un análisis de las razones de la alteración, y de considerarlo grave, pondrá en conocimiento de las respectivas dependencia para su investigación.
Evidencias: 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</si>
  <si>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El Director de Autoridad a los Servicios a la Navegación Aérea, cada vez que lo considere necesario, revisa las funciones del grupo y la distribución de las misma a cada contratista, con el fin de verificar la carga laboral y determinar el equilibrio laboral generando la redistribución de las funciones, formalizándolo a través de correo electrónico a los inspectores involucrados para cada  inspección realizada, se genera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electrónico se divulga a los servidores públicos que realizan vigilancia.</t>
  </si>
  <si>
    <t>La Coordinadora Grupo Medicina Aeronáutica , cada vez que sea necesario, revisa las funciones del grupo, la competencia del inspector y realiza la distribución de las inspecciones en coordinación con quien vigila, se genera el plan de vigilancia del grupo, contemplando la cobertura de la vigilancia en los servicios médicos y sus especialidades .Se revisa los recursos disponibles para el plan de vigilancia, posteriormente se remite al Secretario de Autoridad Aeronáutica para su aprobación. Posteriormente se envía al Secretario de Autoridad Aeronáutica para la revisión y aprobación, finalmente a través de correo electrónico se divulga a los inspectores.
Se realiza seguimiento trimestral de la ejecución del plan de vigilancia, se registran los resultados en los indicadores y en las actas de equipos de gerencia trimestrales del área. Procedimiento auditoría fichas médicas 
En caso de observar cualquier alteración se realizara un análisis de las razones del no cumplimiento, y de considerarlo grave, pondrá en conocimiento de las respectivas dependencia para su investigación.
Evidencias: Registros generados de la inspección, vigilancia y control,  plan de vigilancia donde se establecen la programación de inspecciones, archivos físicos y digitales  diligenciados por el  inspector o servidor público asignado de acuerdo, al proveedor de servicio a vigilar, comunicaciones internas y externas generados entre el proveedor de servicio y la autoridad aeronáutica.</t>
  </si>
  <si>
    <t>Revisar  las funciones del grupo, la competencia del inspector y realizar la distribución de las inspecciones en coordinación con quien vigila, se genera el plan de vigilancia del grupo, contemplando la cobertura de la vigilancia en los servicios médicos y sus especialidades, se revisan los recursos disponibles para el plan de vigilancia</t>
  </si>
  <si>
    <t>La Coordinadora Grupo Medicina Aeronáutica , cada vez que sea necesario, revisa las funciones del grupo, la competencia del inspector y realiza la distribución de las inspecciones en coordinación con quien vigila, se genera el plan de vigilancia del grupo, contemplando la cobertura de la vigilancia en los servicios médicos y sus especialidades, se revisa los recursos disponibles para el plan de vigilancia, posteriormente se remite al Secretario de Autoridad Aeronáutica para su aprobación. Posteriormente se envía al Secretario de Autoridad Aeronáutica para la revisión y aprobación, finalmente a través de correo electrónico se divulga a los inspectores.</t>
  </si>
  <si>
    <t>El Secretario de Autoridad Aeronáutica (SAA) junto con los Directores de Área y/o Coordinadores de área y el servidor público responsable de la Secretaria, revisan el Programa de instrucción y entrenamiento (PIESO) de la SAA establecido para cinco (5) años y el entrenamiento del personal de la Dirección de Autoridad a la Seguridad de Aviación Civil de acuerdo a lo establecido en el adjunto 23, para 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a los proveedores de servicios de seguridad operacional y de aviación civil;  de acuerdo, con las funciones de las áreas  y/o requisitos establecidos en el RAC 160 y/o en los demás requisitos que le apliquen a cada área.
Se puede presentar que no  se cumpla con la totalidad de las capacitaciones programadas por condiciones de contratación,  recursos presupuestales, requisitos  de perfil del personal a capacitar y factores externos.
Como evidencia se deja el PIESO modificado ( SI APLICA), registros generados en el cumplimiento del adjunto 23, registros de seguimiento del  Plan institucional de capacitación de la vigencia,  correos electrónicos y/o comunicaciones internas, registros de entrenamiento.</t>
  </si>
  <si>
    <t>El Secretario de Autoridad Aeronáutica junto con los Directores de Área y/o Coordinadores de área y el servidor público responsable de la Secretaria de Autoridad Aeronáutica (SAA), revisan el Programa de instrucción y entrenamiento (PIESO) de la SAA establecido para cinco (5) años y el entrenamiento del personal de la Dirección de Autoridad a la Seguridad de Aviación Civil de acuerdo a lo establecido en el adjunto 23, para verificar si en el plan institucional de capacitación de la vigencia anterior y la posible actualización de la vigencia actual se está cumpliendo con  las necesidades de capacitación  de  los inspectores o servidores públicos que realizan las actividades de inspección, vigilancia y control  a los proveedores de servicios de seguridad operacional y de aviación civil;  de acuerdo, con las funciones de las áreas  y/o requisitos establecidos en el RAC 160 y/o en los demás requisitos que le apliquen a cada área.</t>
  </si>
  <si>
    <t>Programa de Instrucción y Entrenamiento modificado ( SI APLICA), 
registros generados en el cumplimiento del adjunto 23   
Registros de seguimiento del  Plan institucional de capacitación de la vigencia,                                   
Correos electrónicos y/o comunicaciones internas,                                                                         Registros de entrenamiento.</t>
  </si>
  <si>
    <t>Los Coordinadores de los grupos Inspección de Aeronavegabilidad e Inspección de Operaciones de la Secretaria Autoridad Aeronáutica, selecciona al personal que realiza las revalidaciones de inspección, elabora el cronograma de revalidación. El inspector realiza la actividad de revalidación, diligencia el formato correspondiente  y lo entrega firmado al Coordinador del Grupo quien tabula, consolida la información y determina la necesidad de implementar acciones de mejora en los procesos de la autoridad aeronáutica.
En caso de observar cualquier alteración se realizara un análisis de las razones de la alteración, y de considerarlo grave, pondrá en conocimiento de las respectivas dependencia para su investigación.
Evidencias: 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revalidación y procedimiento revalidaciones</t>
  </si>
  <si>
    <t>Los Coordinadores de los grupos Inspección de Aeronavegabilidad e Inspección de Operaciones de la Secretaria Autoridad Aeronáutica, cada vez que sea necesario revisa el cumplimiento del cronograma de revalidaciones por modalidad de inspección  así: Seleccionan al personal que realiza las revalidaciones por modalidad de inspección, elabora el cronograma de revalidación por modalidad de inspección, el inspector validador realiza la actividad, diligencia el formato de revalidación y lo entrega firmado al Coordinador del Grupo quien tabula y consolida la información y entrega informe al Director Estándares de Vuelo, se determina la necesidad de implementar acciones de mejora en los procesos de la autoridad aeronáutica.</t>
  </si>
  <si>
    <t>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revalidación
Procedimiento revalidación</t>
  </si>
  <si>
    <t>Se implementará el control por parte de los servidores públicos o inspector encargado en publicar los registros de inspección o vigilancia en las carpetas de inspección o vigilancia en BOG7 o en las carpetas Team de cada área; posteriormente  el Coordinador de área o Director de Área  verifica el cumplimiento de la totalidad de los requisitos establecidos en la norma y en cumplimiento al  Manual, o procedimiento o requisitos normativos establecidos. 
Este control será socializado en el equipo de gerencia del último trimestre 2022 y será verificada su implementación en los próximos equipos de gerencia por parte de los Coordinadores de área y Directores de Área.</t>
  </si>
  <si>
    <t xml:space="preserve">Que al Servidor Público  no se le haya brindado la inducción que corresponde en  los aspectos operativos y normativos que nos regula. </t>
  </si>
  <si>
    <t xml:space="preserve">El Coordinador del Grupo Intermediación en Aeropuertos, verificará semestralmente que los servidores públicos de la Aerocivil que adelantan servicios de atención a usuarios hayan recibido la capacitación de inducción y actualizaciones periódicas sobre procedimientos, Decretos, Resoluciones, Reglamentos Aeronáuticos Colombianos y adjuntos aplicables, así mismo verificará el correcto diligenciamiento del formato de intermediación vigente (GIVC-1.0-12-451), lo anterior a través de actividades de supervisión presencial y evaluaciones periódicas de la gestión realizada. 
Se realizará seguimiento diario al diligenciamiento de los formatos de intermediación que sean recibidos en la oficina del GIA por parte de los Servidores de la Aerocivil que hayan adelantado esta actividad en su tiempo de servicio. 
Evidencias: Formatos de intermediación diligenciados, Archivo consolidado de actividades de intermediación, invitaciones a capacitaciones, listas de asistencia, actas de reunión, formatos de evaluaciones que se adelanten. </t>
  </si>
  <si>
    <t>Que el servidor público establezca contacto con los inspeccionados, investigados, suspendidos, y sancionados, con el fin de cambiar las decisiones dentro del proceso.</t>
  </si>
  <si>
    <t>Que el servidor público reciba dinero o dádiva  en beneficio propio o de terceros a cambio de modificar las decisiones dentro de las quejas u omitir algún trámite para que se falle a favor del inspeccionado,  investigado, suspendido y sancionado.</t>
  </si>
  <si>
    <t>DEFINICIÓN DE CONTROLES</t>
  </si>
  <si>
    <t xml:space="preserve">MANTENER  MONITOREO  Y  SEGUIMIENTO  PERMANENTE  A  LOS PLANES DE ACCIÓN </t>
  </si>
  <si>
    <t>Proteger la confidencialidad, integridad y disponibilidad de los activos de información de los procesos de la Aerocivil a través de un ciclo permanente de mejoramiento continuo de tratamiento de los riesgos de seguridad de la información que afecten el logro de los objetivos institucionales.</t>
  </si>
  <si>
    <t>El Grupo Seguridad de la Información planteará, revisará y actualizará los objetivos de la capacitación relacionada con el SGSI procurando que los resultados de sensibilización y aprendizaje sean claros y cuantificables y se tracen de acuerdo con las necesidades de la Entidad; esta información se remitirá a la Dirección de Gestión Humana para ser incluidos en el Plan Institucional de Capacitación PIC y a la Oficina de Comunicaciones y Relacionamiento Institucional para que puedan definirse y diseñarse estrategias de comunicación a los colaboradores de la Entidad y se definan mecanismos de evaluación de resultados, con el fin de determinar la eficacia en el alcance de los objetivos propuestos.</t>
  </si>
  <si>
    <t>Establecer las actividades para sensibilizar y capacitar al personal de la Aerocivil, con temas pertinentes a seguridad de la información tales como; políticas, procedimientos, controles, responsabilidades y buenas prácticas de seguridad de la información.</t>
  </si>
  <si>
    <t>Identificar las necesidades de sensibilización y capacitación, Generar plan de sensibilización y capacitación para el periodo en curso, Programar las jordanas de sensibilización y capacitación, colocar las que faltan del procedimiento. (OJO ISOLUCION)</t>
  </si>
  <si>
    <t xml:space="preserve"> ESTR-5.0-06-021 - PROCEDIMIENTO SENSIBILIZACIÓN Y CAPACITACIÓN DEL PERSONAL</t>
  </si>
  <si>
    <t>En equipo de gerencia, verificar el cumplimiento de los controles implementados y revisar la necesidad de actualizarlos o implementar nuevos controles.</t>
  </si>
  <si>
    <t>Posibilidad de que por acción u omisión, uso del poder, desviación de la gestión de lo público sea extraída, divulgada, manipulada o adulterada información confidencial en los activos de información de la Entidad para el Beneficio privado</t>
  </si>
  <si>
    <t>Coordinador Grupo Seguridad de la Información</t>
  </si>
  <si>
    <t>En caso de que se evidencien desviaciones en la ejecución del control se realizaran los análisis pertinentes y las denuncias ante las dependencias competentes y autoridades correspondientes.</t>
  </si>
  <si>
    <t>(PENDIENTE DE REVISIÓN)</t>
  </si>
  <si>
    <t>El Director de Telecomunicaciones y Ayudas a  la Navegación Aérea y coordinadores de grupo durante cada comité de seguimiento, para verificar los hechos de posibles eventos de corrupción en el Proceso Gestión de Tecnología CNS/MET/ENERGÍA/AYUDAS VISUALES convocará a mesas de trabajo para impartir las instrucciones necesarias para mantener una cultura de integridad, enfocada a desarrollar las funciones basadas en principios y valores. En caso de encontrar inconsistencias en la estructuración de proyectos, se solicita al responsable de la estructuración dar las explicaciones correspondientes, en caso de evidenciar un presunto evento de corrupción en este u otro sentido, el Director de Telecomunicaciones y Ayudas a  la Navegación Aérea o quien tenga conocimiento de ello, deberá denunciar ante las  dependencias competentes y autoridades correspondientes.
Las evidencias serán actas, informes o denuncias.</t>
  </si>
  <si>
    <t>El Director de Telecomunicaciones y Ayudas a  la Navegación Aérea y coordinadores de grupo durante cada estructuración de proyectos, para posibles eventos de corrupción en el Proceso Gestión de Tecnología CNS/MET/ENERGÍA/AYUDAS VISUALES convocará a mesas de trabajo para impartir las instrucciones necesarias para mantener una cultura de integridad, enfocada  a desarrollar las funciones basadas en principios y valores</t>
  </si>
  <si>
    <t>SEGUIMIENTO A LOS PROCESOS SANCIONATORIOS
REALIZACIÓN DE MESAS DE TRABAJO PARA LA PRESENTACIÓN DEL PROYECTO (ANÁLISIS JURÍDICO Y ESTUDIOS DE MERCADO)
DISPOSICIÓN DE HERRAMIENTAS DE CAPACITACIÓN PERMANENTES SOBRE ETAPAS DEL PROCESO DE CONTRATACIÓN EN  LINK DE ACCESO PRINCIPAL EN LA PÁGINA WEB DE LA ENTIDAD</t>
  </si>
  <si>
    <t xml:space="preserve">Monitoreos periódicos con el objeto de valorar si los riesgos se han materializado, si los controles son efectivos o se ve la necesidad de implementar nuevas acciones o controles para el riesgo </t>
  </si>
  <si>
    <t>El Coordinador del Grupo de Gestión Documental con el apoyo del Director de Gestión Humana y los coordinadores de los Grupos de Procesos Precontractuales y Procesos Contractuales (Según sea el caso), velarán por un riguroso proceso de selección de personal para gestión documental, asegurando un mínimo de valores y principios éticos de los funcionarios a ingresar. 
Así mismo el coordinador del Grupo de Gestión Documental, incluirá dentro del Plan Institucional de Capacitación y los procesos de Inducción, reinducción, capacitación y entrenamiento en puesto de trabajo, temas relacionados con la Gestión Documental, enfatizados como mecanismos de prevención la socialización de las sanciones jurídicas, penales o administrativas correspondientes para quien o quienes incumplan los principios éticos en materia de Gestión Documental al interior de la entidad.</t>
  </si>
  <si>
    <t>Coordinador del Grupo de Gestión Documental
Director de Gestión Humana
Coordinadores de los Grupos de Procesos Precontractuales y Contractuales</t>
  </si>
  <si>
    <t>El Coordinador del Grupo de Gestión Documental y el colaborador encargado de los préstamos documentales, velarán por hacer cumplir el procedimiento de Consulta y Préstamo de Documentos y el formato de Préstamos Documentales publicados en el Sistema de Gestión (ISOLUCION) al interior del Archivo Central y velarán por la implementación de los mismos en los Archivos de Gestión de la entidad.</t>
  </si>
  <si>
    <t>Coordinador del Grupo de Gestión Documental y colaborador encargado de los préstamos documentales</t>
  </si>
  <si>
    <t>El Coordinador del Grupo de Gestión Documental, los profesionales y colaboradores del Grupo velarán por hacer cumplir los lineamientos establecidos en la Guía para la Conformación y Organización de Expedientes publicada en el Sistema Integrado de Gestión (ISOLUCION) al interior del Archivo Central y velarán por la aplicación de la misma en los Archivos de Gestión de la entidad.</t>
  </si>
  <si>
    <t>Coordinador del Grupo de Gestión Documental,  profesionales y colaboradores del Grupo</t>
  </si>
  <si>
    <t>El Coordinador del Grupo de Gestión Documental, los profesionales y colaboradores del Grupo incluirán y realizarán dentro del Plan Institucional de Capacitación y los procesos de inducción, reinducción, capacitación y entrenamiento en puesto de trabajo, temas relacionados con la normatividad archivística, enfatizando como mecanismos de prevención la socialización de las sanciones jurídicas, penales o administrativas correspondientes para quien o quienes la incumplan.</t>
  </si>
  <si>
    <t>El Coordinador del Grupo de Gestión Documental y el colaborador encargado de la administración de la Ventanilla Única de Correspondencia velarán por hacer cumplir los lineamientos establecidos en el Manual para la Administración de Comunicaciones Oficiales, en la operación diaria de la Ventanilla Única de Correspondencia, con el monitoreo constante del Sistema de Gestión de Documentos Electrónicos de Archivo- SGDEA en el flujo documental, generando los reportes que se requieran para el control de la operación</t>
  </si>
  <si>
    <t>Coordinador del Grupo de Gestión Documental y colaborador encargado de la administración de la Ventanilla Única de Correspondencia</t>
  </si>
  <si>
    <t>A través de seguimientos semanales de la Dirección Administrativa y los Equipos de Gerencia Trimestrales del Grupo, se  verificará el cumplimiento de los controles y se evaluará la necesidad de actualizarlos o implementar nuevos controles.</t>
  </si>
  <si>
    <t>REPORTES DE USUARIOS DEL SISTEMA, FORMATOS DE AUTORIZACIÓN DE USUARIOS
DENUNCIAS Y SOLICITUDES DE INACTIVACIÓN</t>
  </si>
  <si>
    <t>Por acción, omisión o uso del poder se direccione en beneficio propio o de un tercero, el proceso de adquisición de bienes inmuebles en cualquiera de sus etapas.</t>
  </si>
  <si>
    <t>Detrimento Patrimonial
Implicaciones de tipo administrativo,  penal, legal o  disciplinario
Intervención por parte de un Ente de control u otro  Ente regulador
Incumplimiento en las metas y objetivos institucionales afectando de forma grave la ejecución presupuestal
Imagen institucional afectada en el orden nacional o regional por actos o hechos de corrupción comprobados</t>
  </si>
  <si>
    <t>Los ingenieros y topógrafos auxiliares de apoyo verifican por trámite y a través de  un control digital cartográfico (Google Earth / ARCGIS 10.6 / AUTOCAD )  la información precisa del bien a adquirir mediante el levantamiento topográfico y comparativo de los títulos, dejando evidencia de ello en los aplicativos SGDEA / ISOLUCION / Módulo Activos Fijos JDEdwards / Inmuebles y en el Servidor Bog 7 (I) (J) / AFI Activos fijos inmuebles / SCANI - Titulación Aeropuertos. 
En caso de presentarse diferencias o errores en la información técnica, se procederá a informar a la parte técnica por medio de correo electrónico o reunión, con el fin de realizar los ajuste a que haya lugar.</t>
  </si>
  <si>
    <t xml:space="preserve">mediante el levantamiento topográfico y comparativo de los títulos, dejando evidencia de ello en los aplicativos ADI / ISOLUCION / Módulo Activos Fijos JDEdwards / Inmuebles. y en el Servidor Bog 7 (I) (J) / AFI Activos fijos inmuebles / SCANI - Titulación Aeropuertos. </t>
  </si>
  <si>
    <t xml:space="preserve"> se procederá a informar a la parte técnica por medio de correo electrónico o reunión, con el fin de realizar los ajuste a que haya lugar.</t>
  </si>
  <si>
    <t>En caso de presentarse diferencias o errores en el estudio jurídico, se procederá a informar a la parte jurídica por medio de correo electrónico o reunión, con el fin de realizar los ajuste a que haya lugar.</t>
  </si>
  <si>
    <t>MESAS DE TRABAJO MENSUALES
INFORMES DE AVANCE FÍSICO Y PRESUPUESTAL DE LOS CONTRATOS CON QUE SE PROVEEN LOS SERVICIOS ADMINISTRATIVOS</t>
  </si>
  <si>
    <t xml:space="preserve">El Coordinador del Grupo Relación Estado - Ciudadano anualmente solicitará capacitación para los servidores públicos del grupo, en el manejo y reserva de la información de la entidad; para que sea tenido en cuenta en el PIC. Dado, que no toda la información puede ser divulgada y es importante protegerla. En caso de no ser aprobada la capacitación,  trimestralmente, buscará alternativas de sensibilización a nivel interno y externo en entidades como ESAP, DNP, DAFP o SENA quienes ofrecen capacitación gratuita y virtual. Como evidencia, se contará con los listados de asistencia o certificados de participación emitidos por estas entidades. </t>
  </si>
  <si>
    <t>Proteger la información de la entidad</t>
  </si>
  <si>
    <t>En caso de no ser aprobada la capacitación el coordinador del grupo buscará alternativas de capacitación a nivel interno y externo en entidades como ESAP, DNP, DAFP o SENA quienes ofrecen capacitación gratuita y virtual</t>
  </si>
  <si>
    <t>El Coordinador del Grupo Relación Estado Ciudadano será la persona encargada de canalizar las solicitudes de información recibidas diariamente, las cuales deben ser presentadas de forma escrita y justificada para su respectiva gestión, con el fin de evitar entregar información reservada. En caso de no poder canalizar todas las solicitudes, solicitará semestralmente los ajustes que se requieran a los roles y privilegios de los usuarios del grupo para asignar correctamente los permisos en el uso de las herramientas de consulta, controlando la restricción de acceso a la información. Las evidencias estarán registradas en el Sistema de Gestión Documental con los roles definidos.</t>
  </si>
  <si>
    <t xml:space="preserve">Minimizar la probabilidad de ocurrencia del riesgo que se puede presentar en el ejercicio de la función </t>
  </si>
  <si>
    <t>Controlando la restricción de acceso a la información</t>
  </si>
  <si>
    <t>En caso de no poder canalizar todas las solicitudes, solicitará semestralmente los ajustes que se requieran a los roles y privilegios de los usuarios del grupo para asignar correctamente los permisos en el uso de las herramientas de consulta,</t>
  </si>
  <si>
    <t>Restricción en el uso de en el uso de las herramientas de consulta</t>
  </si>
  <si>
    <t>Revisar que se lleven acabo actividades de sensibilización respecto a la seguridad de la información
Verificar que las solicitudes de información atendidas por el Grupo Relación Estado Ciudadano no divulguen datos de carácter privados, sensibles o reservados</t>
  </si>
  <si>
    <t xml:space="preserve"> - Desconocimiento de la normatividad vigente y de políticas, estándares, guías  y procedimientos asociados al Sistema de Gestión de Seguridad de la Información por parte de los colaboradores de la Entidad.
 - Falta de conciencia de parte de los servidores públicos y todos los colaboradores de la Entidad en seguridad de la información</t>
  </si>
  <si>
    <t>Semestralmente, el Coordinador del  Grupo Seguridad de la Información y su equipo de trabajo, con el objeto de establecer las actividades para hacer seguimiento a los usuarios en el cumplimiento de las Politicas de Seguridad y Privacidad de la Informació. Verifica a través de listas de chequeo el cumplimiento de las politicas establecidas en el SGSI. Como soporte de la actividad, permanecen las listas de chequeo y la politica de segyuridad de la información GINF-6.0-09-004</t>
  </si>
  <si>
    <t>Listas de chequeo y la politica de segyuridad de la información GINF-6.0-09-004</t>
  </si>
  <si>
    <t>Establecer las actividades para hacer seguimiento a los usuarios en el cumplimiento de las Politicas de Seguridad y Privacidad de la Información.</t>
  </si>
  <si>
    <t xml:space="preserve">Verificar a través de listas de chequeo el cumplimiento de las politicas establecidas en el SGSI. </t>
  </si>
  <si>
    <t xml:space="preserve"> - -</t>
  </si>
  <si>
    <t>No se investigan y resuelven oportunamente.</t>
  </si>
  <si>
    <t xml:space="preserve"> - Falta de seguimiento en la asignación de responsabilidades en el uso de la información por parte de los usuarios de los sistemas de información de la Entidad
 - Falta de monitoreo en la vigencia de los permisos de acceso.
 - Falta de seguimiento a la asignación de los perfiles de usuario para el acceso a la información de los sistemas de información.</t>
  </si>
  <si>
    <t xml:space="preserve">. Pérdida o  afectación de la confidencialidad e integridad de la información.
. Pérdida de información confidencial crítica que no puede ser recuperada.
. Violación a las políticas de seguridad y privacidad de la información.
. Afectación de la imagen y credibilidad institucional por incumplimiento en la prestación del servicio a los usuarios.
. Investigaciones y posibles sanciones penales, disciplinarias y fiscales.
. Detrimento patrimonial.
 - Interrupción de las operaciones de la Entidad por más de cinco (5) días.
 - Intervención por parte de un ente de control u otro ente regulador.
 - Incumplimiento en las metas y objetivos institucionales afectando de forma grave la ejecución presupuestal.
 - Imagen institucional afectada en el orden nacional o regional por actos o hechos de corrupción comprobados.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</si>
</sst>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0"/>
      <name val="Calibri"/>
      <family val="2"/>
      <scheme val="minor"/>
    </font>
    <font>
      <u/>
      <sz val="11"/>
      <color theme="10"/>
      <name val="Calibri"/>
      <family val="2"/>
      <scheme val="minor"/>
    </font>
    <font>
      <sz val="10"/>
      <color theme="1"/>
      <name val="Arial"/>
      <family val="2"/>
    </font>
    <font>
      <sz val="10"/>
      <color theme="1"/>
      <name val="Calibri"/>
      <family val="2"/>
      <scheme val="minor"/>
    </font>
    <font>
      <sz val="10"/>
      <color indexed="8"/>
      <name val="Arial"/>
      <family val="2"/>
    </font>
    <font>
      <b/>
      <sz val="10"/>
      <color theme="0"/>
      <name val="Arial"/>
      <family val="2"/>
    </font>
    <font>
      <b/>
      <sz val="10"/>
      <color indexed="8"/>
      <name val="Arial"/>
      <family val="2"/>
    </font>
    <font>
      <u/>
      <sz val="10"/>
      <color theme="10"/>
      <name val="Arial"/>
      <family val="2"/>
    </font>
    <font>
      <i/>
      <sz val="10"/>
      <color indexed="8"/>
      <name val="Arial"/>
      <family val="2"/>
    </font>
    <font>
      <sz val="10"/>
      <color theme="0"/>
      <name val="Calibri"/>
      <family val="2"/>
      <scheme val="minor"/>
    </font>
    <font>
      <sz val="10"/>
      <color theme="4" tint="-0.249977111117893"/>
      <name val="Arial"/>
      <family val="2"/>
    </font>
    <font>
      <b/>
      <sz val="14"/>
      <color theme="0"/>
      <name val="Arial"/>
      <family val="2"/>
    </font>
    <font>
      <sz val="11"/>
      <color theme="1"/>
      <name val="Arial"/>
      <family val="2"/>
    </font>
    <font>
      <b/>
      <sz val="14"/>
      <color theme="1"/>
      <name val="Arial"/>
      <family val="2"/>
    </font>
    <font>
      <sz val="28"/>
      <color theme="1"/>
      <name val="Arial"/>
      <family val="2"/>
    </font>
    <font>
      <sz val="14"/>
      <color theme="1"/>
      <name val="Arial"/>
      <family val="2"/>
    </font>
    <font>
      <sz val="10"/>
      <color theme="0"/>
      <name val="Arial"/>
      <family val="2"/>
    </font>
    <font>
      <sz val="7"/>
      <color theme="0"/>
      <name val="Arial"/>
      <family val="2"/>
    </font>
    <font>
      <sz val="8"/>
      <color theme="0"/>
      <name val="Arial"/>
      <family val="2"/>
    </font>
    <font>
      <sz val="24"/>
      <color theme="1"/>
      <name val="Arial"/>
      <family val="2"/>
    </font>
    <font>
      <b/>
      <sz val="10"/>
      <color theme="1"/>
      <name val="Arial"/>
      <family val="2"/>
    </font>
    <font>
      <sz val="9"/>
      <color theme="1"/>
      <name val="Arial"/>
      <family val="2"/>
    </font>
    <font>
      <sz val="8"/>
      <color theme="1"/>
      <name val="Arial"/>
      <family val="2"/>
    </font>
  </fonts>
  <fills count="2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rgb="FF002060"/>
        <bgColor indexed="64"/>
      </patternFill>
    </fill>
    <fill>
      <patternFill patternType="solid">
        <fgColor rgb="FF94456C"/>
        <bgColor indexed="64"/>
      </patternFill>
    </fill>
    <fill>
      <patternFill patternType="solid">
        <fgColor rgb="FF61997D"/>
        <bgColor indexed="64"/>
      </patternFill>
    </fill>
    <fill>
      <patternFill patternType="solid">
        <fgColor rgb="FF01ADCA"/>
        <bgColor indexed="64"/>
      </patternFill>
    </fill>
    <fill>
      <patternFill patternType="solid">
        <fgColor rgb="FFF36E3B"/>
        <bgColor indexed="64"/>
      </patternFill>
    </fill>
    <fill>
      <patternFill patternType="solid">
        <fgColor rgb="FF3794D7"/>
        <bgColor indexed="64"/>
      </patternFill>
    </fill>
    <fill>
      <patternFill patternType="solid">
        <fgColor rgb="FFB1B1B1"/>
        <bgColor indexed="64"/>
      </patternFill>
    </fill>
    <fill>
      <patternFill patternType="solid">
        <fgColor rgb="FFF0C920"/>
        <bgColor indexed="64"/>
      </patternFill>
    </fill>
    <fill>
      <patternFill patternType="solid">
        <fgColor theme="1"/>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4"/>
        <bgColor indexed="64"/>
      </patternFill>
    </fill>
    <fill>
      <patternFill patternType="solid">
        <fgColor theme="7"/>
        <bgColor indexed="64"/>
      </patternFill>
    </fill>
    <fill>
      <patternFill patternType="solid">
        <fgColor theme="9"/>
        <bgColor indexed="64"/>
      </patternFill>
    </fill>
    <fill>
      <patternFill patternType="solid">
        <fgColor theme="5" tint="0.59999389629810485"/>
        <bgColor indexed="64"/>
      </patternFill>
    </fill>
  </fills>
  <borders count="75">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medium">
        <color indexed="64"/>
      </bottom>
      <diagonal/>
    </border>
    <border>
      <left/>
      <right style="thin">
        <color indexed="64"/>
      </right>
      <top/>
      <bottom style="medium">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indexed="64"/>
      </left>
      <right style="hair">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s>
  <cellStyleXfs count="2">
    <xf numFmtId="0" fontId="0" fillId="0" borderId="0"/>
    <xf numFmtId="0" fontId="2" fillId="0" borderId="0" applyNumberFormat="0" applyFill="0" applyBorder="0" applyAlignment="0" applyProtection="0"/>
  </cellStyleXfs>
  <cellXfs count="288">
    <xf numFmtId="0" fontId="0" fillId="0" borderId="0" xfId="0"/>
    <xf numFmtId="0" fontId="3" fillId="2" borderId="0" xfId="0" applyFont="1" applyFill="1" applyAlignment="1">
      <alignment vertical="center"/>
    </xf>
    <xf numFmtId="0" fontId="4" fillId="0" borderId="0" xfId="0" applyFont="1"/>
    <xf numFmtId="0" fontId="3" fillId="3" borderId="1" xfId="0" applyFont="1" applyFill="1" applyBorder="1" applyAlignment="1">
      <alignment vertical="center"/>
    </xf>
    <xf numFmtId="0" fontId="3" fillId="3" borderId="2" xfId="0" applyFont="1" applyFill="1" applyBorder="1" applyAlignment="1">
      <alignment vertical="center"/>
    </xf>
    <xf numFmtId="0" fontId="3" fillId="3" borderId="3" xfId="0" applyFont="1" applyFill="1" applyBorder="1" applyAlignment="1">
      <alignment vertical="center"/>
    </xf>
    <xf numFmtId="0" fontId="3" fillId="4" borderId="0" xfId="0" applyFont="1" applyFill="1" applyAlignment="1">
      <alignment vertical="center"/>
    </xf>
    <xf numFmtId="0" fontId="3" fillId="3" borderId="4" xfId="0" applyFont="1" applyFill="1" applyBorder="1" applyAlignment="1">
      <alignment vertical="center"/>
    </xf>
    <xf numFmtId="0" fontId="3" fillId="3" borderId="5" xfId="0" applyFont="1" applyFill="1" applyBorder="1" applyAlignment="1">
      <alignment vertical="center"/>
    </xf>
    <xf numFmtId="0" fontId="3" fillId="3" borderId="0" xfId="0" applyFont="1" applyFill="1" applyAlignment="1">
      <alignment vertical="center"/>
    </xf>
    <xf numFmtId="0" fontId="3" fillId="3" borderId="0" xfId="0" applyFont="1" applyFill="1" applyAlignment="1">
      <alignment horizontal="center" vertical="center"/>
    </xf>
    <xf numFmtId="0" fontId="7" fillId="3" borderId="0" xfId="0" applyFont="1" applyFill="1" applyAlignment="1">
      <alignment horizontal="left" vertical="center" wrapText="1"/>
    </xf>
    <xf numFmtId="0" fontId="8" fillId="3" borderId="0" xfId="1" applyFont="1" applyFill="1" applyBorder="1" applyAlignment="1">
      <alignment horizontal="left" vertical="center"/>
    </xf>
    <xf numFmtId="0" fontId="7" fillId="3" borderId="0" xfId="0" applyFont="1" applyFill="1" applyAlignment="1">
      <alignment vertical="center" wrapText="1"/>
    </xf>
    <xf numFmtId="0" fontId="5" fillId="3" borderId="0" xfId="0" applyFont="1" applyFill="1" applyAlignment="1">
      <alignment horizontal="left" vertical="center"/>
    </xf>
    <xf numFmtId="0" fontId="5" fillId="3" borderId="0" xfId="0" applyFont="1" applyFill="1" applyAlignment="1">
      <alignment horizontal="left" vertical="center" wrapText="1"/>
    </xf>
    <xf numFmtId="0" fontId="9" fillId="3" borderId="0" xfId="0" applyFont="1" applyFill="1" applyAlignment="1">
      <alignment horizontal="left" vertical="center"/>
    </xf>
    <xf numFmtId="0" fontId="5" fillId="3" borderId="0" xfId="0" applyFont="1" applyFill="1" applyAlignment="1">
      <alignment vertical="center" wrapText="1"/>
    </xf>
    <xf numFmtId="0" fontId="8" fillId="3" borderId="0" xfId="1" applyFont="1" applyFill="1" applyBorder="1" applyAlignment="1">
      <alignment vertical="center"/>
    </xf>
    <xf numFmtId="0" fontId="4" fillId="3" borderId="0" xfId="0" applyFont="1" applyFill="1"/>
    <xf numFmtId="0" fontId="9" fillId="3" borderId="0" xfId="0" applyFont="1" applyFill="1" applyAlignment="1">
      <alignment vertical="center"/>
    </xf>
    <xf numFmtId="0" fontId="10" fillId="3" borderId="0" xfId="0" applyFont="1" applyFill="1" applyAlignment="1">
      <alignment vertical="center"/>
    </xf>
    <xf numFmtId="0" fontId="11" fillId="3" borderId="0" xfId="0" applyFont="1" applyFill="1" applyAlignment="1">
      <alignment horizontal="center" vertical="center"/>
    </xf>
    <xf numFmtId="0" fontId="10" fillId="3" borderId="0" xfId="0" applyFont="1" applyFill="1"/>
    <xf numFmtId="0" fontId="3" fillId="3" borderId="10" xfId="0" applyFont="1" applyFill="1" applyBorder="1" applyAlignment="1">
      <alignment vertical="center"/>
    </xf>
    <xf numFmtId="0" fontId="3" fillId="3" borderId="11" xfId="0" applyFont="1" applyFill="1" applyBorder="1" applyAlignment="1">
      <alignment vertical="center"/>
    </xf>
    <xf numFmtId="0" fontId="3" fillId="3" borderId="12" xfId="0" applyFont="1" applyFill="1" applyBorder="1" applyAlignment="1">
      <alignment vertical="center"/>
    </xf>
    <xf numFmtId="0" fontId="13" fillId="0" borderId="0" xfId="0" applyFont="1" applyAlignment="1">
      <alignment vertical="center"/>
    </xf>
    <xf numFmtId="0" fontId="3" fillId="0" borderId="0" xfId="0" applyFont="1"/>
    <xf numFmtId="0" fontId="3" fillId="0" borderId="0" xfId="0" applyFont="1" applyAlignment="1">
      <alignment vertical="center"/>
    </xf>
    <xf numFmtId="0" fontId="13" fillId="0" borderId="0" xfId="0" applyFont="1"/>
    <xf numFmtId="0" fontId="13" fillId="0" borderId="0" xfId="0" applyFont="1" applyAlignment="1">
      <alignment horizontal="center"/>
    </xf>
    <xf numFmtId="0" fontId="3" fillId="0" borderId="7" xfId="0" applyFont="1" applyBorder="1" applyAlignment="1">
      <alignment horizontal="center" vertical="center"/>
    </xf>
    <xf numFmtId="0" fontId="21" fillId="15" borderId="7" xfId="0" applyFont="1" applyFill="1" applyBorder="1" applyAlignment="1">
      <alignment horizontal="center" vertical="center" wrapText="1"/>
    </xf>
    <xf numFmtId="0" fontId="21" fillId="15" borderId="7" xfId="0" applyFont="1" applyFill="1" applyBorder="1" applyAlignment="1">
      <alignment vertical="center" wrapText="1"/>
    </xf>
    <xf numFmtId="0" fontId="22" fillId="0" borderId="7" xfId="0" applyFont="1" applyBorder="1" applyAlignment="1">
      <alignment horizontal="center" vertical="center" wrapText="1"/>
    </xf>
    <xf numFmtId="0" fontId="22" fillId="0" borderId="7" xfId="0" applyFont="1" applyBorder="1" applyAlignment="1">
      <alignment vertical="center" wrapText="1"/>
    </xf>
    <xf numFmtId="0" fontId="22" fillId="0" borderId="0" xfId="0" applyFont="1"/>
    <xf numFmtId="0" fontId="22" fillId="0" borderId="0" xfId="0" applyFont="1" applyAlignment="1">
      <alignment wrapText="1"/>
    </xf>
    <xf numFmtId="0" fontId="22" fillId="0" borderId="0" xfId="0" applyFont="1" applyAlignment="1">
      <alignment horizontal="center" wrapText="1"/>
    </xf>
    <xf numFmtId="0" fontId="22" fillId="0" borderId="0" xfId="0" applyFont="1" applyAlignment="1">
      <alignment horizontal="center"/>
    </xf>
    <xf numFmtId="0" fontId="13" fillId="0" borderId="0" xfId="0" applyFont="1" applyAlignment="1" applyProtection="1">
      <alignment vertical="center"/>
    </xf>
    <xf numFmtId="0" fontId="16" fillId="0" borderId="0" xfId="0" applyFont="1" applyAlignment="1" applyProtection="1">
      <alignment vertical="center"/>
    </xf>
    <xf numFmtId="0" fontId="3" fillId="0" borderId="0" xfId="0" applyFont="1" applyProtection="1"/>
    <xf numFmtId="0" fontId="3" fillId="0" borderId="0" xfId="0" applyFont="1" applyAlignment="1" applyProtection="1">
      <alignment horizontal="center"/>
    </xf>
    <xf numFmtId="0" fontId="3" fillId="0" borderId="0" xfId="0" applyFont="1" applyAlignment="1" applyProtection="1">
      <alignment vertical="center"/>
    </xf>
    <xf numFmtId="0" fontId="3" fillId="0" borderId="0" xfId="0" applyFont="1" applyAlignment="1" applyProtection="1">
      <alignment horizontal="center" vertical="center"/>
    </xf>
    <xf numFmtId="0" fontId="6" fillId="17" borderId="31" xfId="0" applyFont="1" applyFill="1" applyBorder="1" applyAlignment="1" applyProtection="1">
      <alignment horizontal="center" vertical="center"/>
    </xf>
    <xf numFmtId="0" fontId="17" fillId="18" borderId="31" xfId="0" applyFont="1" applyFill="1" applyBorder="1" applyAlignment="1" applyProtection="1">
      <alignment horizontal="center" vertical="center"/>
    </xf>
    <xf numFmtId="0" fontId="6" fillId="19" borderId="37" xfId="0" applyFont="1" applyFill="1" applyBorder="1" applyAlignment="1" applyProtection="1">
      <alignment horizontal="center" vertical="center" wrapText="1"/>
    </xf>
    <xf numFmtId="0" fontId="3" fillId="0" borderId="42" xfId="0" applyFont="1" applyBorder="1" applyAlignment="1" applyProtection="1">
      <alignment vertical="center" wrapText="1"/>
    </xf>
    <xf numFmtId="0" fontId="3" fillId="0" borderId="43" xfId="0" applyFont="1" applyBorder="1" applyAlignment="1" applyProtection="1">
      <alignment vertical="center" wrapText="1"/>
    </xf>
    <xf numFmtId="0" fontId="3" fillId="0" borderId="47" xfId="0" applyFont="1" applyBorder="1" applyAlignment="1" applyProtection="1">
      <alignment horizontal="center" vertical="center" wrapText="1"/>
    </xf>
    <xf numFmtId="0" fontId="3" fillId="0" borderId="48" xfId="0" applyFont="1" applyBorder="1" applyAlignment="1" applyProtection="1">
      <alignment vertical="center" wrapText="1"/>
    </xf>
    <xf numFmtId="0" fontId="3" fillId="0" borderId="48" xfId="0" applyFont="1" applyBorder="1" applyAlignment="1" applyProtection="1">
      <alignment horizontal="center" vertical="center" wrapText="1"/>
    </xf>
    <xf numFmtId="0" fontId="3" fillId="0" borderId="48" xfId="0" applyFont="1" applyBorder="1" applyAlignment="1" applyProtection="1">
      <alignment horizontal="center" vertical="center" textRotation="90" wrapText="1"/>
    </xf>
    <xf numFmtId="0" fontId="3" fillId="0" borderId="48" xfId="0" applyFont="1" applyBorder="1" applyAlignment="1" applyProtection="1">
      <alignment horizontal="center" vertical="center" wrapText="1"/>
    </xf>
    <xf numFmtId="0" fontId="3" fillId="0" borderId="0" xfId="0" applyFont="1" applyAlignment="1" applyProtection="1">
      <alignment vertical="center" wrapText="1"/>
    </xf>
    <xf numFmtId="0" fontId="3" fillId="3" borderId="53" xfId="0" applyFont="1" applyFill="1" applyBorder="1" applyAlignment="1" applyProtection="1">
      <alignment vertical="center" wrapText="1"/>
    </xf>
    <xf numFmtId="0" fontId="3" fillId="3" borderId="54" xfId="0" applyFont="1" applyFill="1" applyBorder="1" applyAlignment="1" applyProtection="1">
      <alignment vertical="center" wrapText="1"/>
    </xf>
    <xf numFmtId="0" fontId="3" fillId="3" borderId="57" xfId="0" applyFont="1" applyFill="1" applyBorder="1" applyAlignment="1" applyProtection="1">
      <alignment horizontal="center" vertical="center" wrapText="1"/>
    </xf>
    <xf numFmtId="0" fontId="3" fillId="3" borderId="58" xfId="0" applyFont="1" applyFill="1" applyBorder="1" applyAlignment="1" applyProtection="1">
      <alignment vertical="center" wrapText="1"/>
    </xf>
    <xf numFmtId="0" fontId="3" fillId="3" borderId="58" xfId="0" applyFont="1" applyFill="1" applyBorder="1" applyAlignment="1" applyProtection="1">
      <alignment horizontal="center" vertical="center" wrapText="1"/>
    </xf>
    <xf numFmtId="0" fontId="3" fillId="3" borderId="58" xfId="0" applyFont="1" applyFill="1" applyBorder="1" applyAlignment="1" applyProtection="1">
      <alignment horizontal="center" vertical="center" textRotation="90" wrapText="1"/>
    </xf>
    <xf numFmtId="0" fontId="3" fillId="0" borderId="53" xfId="0" applyFont="1" applyBorder="1" applyAlignment="1" applyProtection="1">
      <alignment vertical="center" wrapText="1"/>
    </xf>
    <xf numFmtId="0" fontId="3" fillId="0" borderId="54" xfId="0" applyFont="1" applyBorder="1" applyAlignment="1" applyProtection="1">
      <alignment vertical="center" wrapText="1"/>
    </xf>
    <xf numFmtId="0" fontId="3" fillId="0" borderId="57" xfId="0" applyFont="1" applyBorder="1" applyAlignment="1" applyProtection="1">
      <alignment horizontal="center" vertical="center" wrapText="1"/>
    </xf>
    <xf numFmtId="0" fontId="3" fillId="0" borderId="58" xfId="0" applyFont="1" applyBorder="1" applyAlignment="1" applyProtection="1">
      <alignment vertical="center" wrapText="1"/>
    </xf>
    <xf numFmtId="0" fontId="3" fillId="0" borderId="58" xfId="0" applyFont="1" applyBorder="1" applyAlignment="1" applyProtection="1">
      <alignment horizontal="center" vertical="center" wrapText="1"/>
    </xf>
    <xf numFmtId="0" fontId="3" fillId="0" borderId="58" xfId="0" applyFont="1" applyBorder="1" applyAlignment="1" applyProtection="1">
      <alignment horizontal="center" vertical="center" textRotation="90" wrapText="1"/>
    </xf>
    <xf numFmtId="0" fontId="3" fillId="0" borderId="61" xfId="0" applyFont="1" applyBorder="1" applyAlignment="1" applyProtection="1">
      <alignment vertical="center" wrapText="1"/>
    </xf>
    <xf numFmtId="0" fontId="3" fillId="3" borderId="64" xfId="0" applyFont="1" applyFill="1" applyBorder="1" applyAlignment="1" applyProtection="1">
      <alignment vertical="center" wrapText="1"/>
    </xf>
    <xf numFmtId="0" fontId="3" fillId="3" borderId="65" xfId="0" applyFont="1" applyFill="1" applyBorder="1" applyAlignment="1" applyProtection="1">
      <alignment vertical="center" wrapText="1"/>
    </xf>
    <xf numFmtId="0" fontId="3" fillId="3" borderId="69" xfId="0" applyFont="1" applyFill="1" applyBorder="1" applyAlignment="1" applyProtection="1">
      <alignment horizontal="center" vertical="center" wrapText="1"/>
    </xf>
    <xf numFmtId="0" fontId="3" fillId="3" borderId="70" xfId="0" applyFont="1" applyFill="1" applyBorder="1" applyAlignment="1" applyProtection="1">
      <alignment vertical="center" wrapText="1"/>
    </xf>
    <xf numFmtId="0" fontId="3" fillId="3" borderId="70" xfId="0" applyFont="1" applyFill="1" applyBorder="1" applyAlignment="1" applyProtection="1">
      <alignment horizontal="center" vertical="center" wrapText="1"/>
    </xf>
    <xf numFmtId="0" fontId="3" fillId="3" borderId="70" xfId="0" applyFont="1" applyFill="1" applyBorder="1" applyAlignment="1" applyProtection="1">
      <alignment horizontal="center" vertical="center" textRotation="90" wrapText="1"/>
    </xf>
    <xf numFmtId="0" fontId="13" fillId="0" borderId="0" xfId="0" applyFont="1" applyProtection="1"/>
    <xf numFmtId="0" fontId="13" fillId="0" borderId="0" xfId="0" applyFont="1" applyAlignment="1" applyProtection="1">
      <alignment horizontal="center"/>
    </xf>
    <xf numFmtId="0" fontId="3" fillId="14" borderId="54" xfId="0" applyFont="1" applyFill="1" applyBorder="1" applyAlignment="1" applyProtection="1">
      <alignment vertical="center" wrapText="1"/>
    </xf>
    <xf numFmtId="0" fontId="17" fillId="18" borderId="31" xfId="0" applyFont="1" applyFill="1" applyBorder="1" applyAlignment="1" applyProtection="1">
      <alignment horizontal="center" vertical="center"/>
    </xf>
    <xf numFmtId="0" fontId="6" fillId="19" borderId="37" xfId="0" applyFont="1" applyFill="1" applyBorder="1" applyAlignment="1" applyProtection="1">
      <alignment horizontal="center" vertical="center" wrapText="1"/>
    </xf>
    <xf numFmtId="0" fontId="3" fillId="0" borderId="48" xfId="0" applyFont="1" applyBorder="1" applyAlignment="1" applyProtection="1">
      <alignment horizontal="center" vertical="center" wrapText="1"/>
    </xf>
    <xf numFmtId="0" fontId="3" fillId="0" borderId="58" xfId="0" applyFont="1" applyBorder="1" applyAlignment="1" applyProtection="1">
      <alignment horizontal="center" vertical="center" wrapText="1"/>
    </xf>
    <xf numFmtId="0" fontId="17" fillId="18" borderId="31" xfId="0" applyFont="1" applyFill="1" applyBorder="1" applyAlignment="1" applyProtection="1">
      <alignment horizontal="center" vertical="center"/>
    </xf>
    <xf numFmtId="0" fontId="6" fillId="19" borderId="37" xfId="0" applyFont="1" applyFill="1" applyBorder="1" applyAlignment="1" applyProtection="1">
      <alignment horizontal="center" vertical="center" wrapText="1"/>
    </xf>
    <xf numFmtId="0" fontId="3" fillId="0" borderId="48" xfId="0" applyFont="1" applyBorder="1" applyAlignment="1" applyProtection="1">
      <alignment horizontal="center" vertical="center" wrapText="1"/>
    </xf>
    <xf numFmtId="0" fontId="3" fillId="0" borderId="58" xfId="0" applyFont="1" applyBorder="1" applyAlignment="1" applyProtection="1">
      <alignment horizontal="center" vertical="center" wrapText="1"/>
    </xf>
    <xf numFmtId="0" fontId="7" fillId="3" borderId="0" xfId="0" applyFont="1" applyFill="1" applyAlignment="1">
      <alignment horizontal="left" vertical="center" wrapText="1"/>
    </xf>
    <xf numFmtId="0" fontId="3" fillId="0" borderId="48" xfId="0" applyFont="1" applyBorder="1" applyAlignment="1" applyProtection="1">
      <alignment horizontal="center" vertical="center" wrapText="1"/>
    </xf>
    <xf numFmtId="0" fontId="3" fillId="0" borderId="58" xfId="0" applyFont="1" applyBorder="1" applyAlignment="1" applyProtection="1">
      <alignment horizontal="center" vertical="center" wrapText="1"/>
    </xf>
    <xf numFmtId="0" fontId="6" fillId="19" borderId="37" xfId="0" applyFont="1" applyFill="1" applyBorder="1" applyAlignment="1" applyProtection="1">
      <alignment horizontal="center" vertical="center" wrapText="1"/>
    </xf>
    <xf numFmtId="0" fontId="17" fillId="18" borderId="31" xfId="0" applyFont="1" applyFill="1" applyBorder="1" applyAlignment="1" applyProtection="1">
      <alignment horizontal="center" vertical="center"/>
    </xf>
    <xf numFmtId="0" fontId="6" fillId="17" borderId="37" xfId="0" applyFont="1" applyFill="1" applyBorder="1" applyAlignment="1" applyProtection="1">
      <alignment horizontal="center" vertical="center"/>
    </xf>
    <xf numFmtId="0" fontId="3" fillId="2" borderId="48" xfId="0" applyFont="1" applyFill="1" applyBorder="1" applyAlignment="1" applyProtection="1">
      <alignment vertical="center" wrapText="1"/>
    </xf>
    <xf numFmtId="0" fontId="5" fillId="3" borderId="2" xfId="0" applyFont="1" applyFill="1" applyBorder="1" applyAlignment="1">
      <alignment horizontal="center" vertical="center"/>
    </xf>
    <xf numFmtId="0" fontId="12" fillId="5" borderId="0" xfId="0" applyFont="1" applyFill="1" applyAlignment="1">
      <alignment horizontal="center" vertical="center"/>
    </xf>
    <xf numFmtId="0" fontId="3" fillId="3" borderId="0" xfId="0" applyFont="1" applyFill="1" applyAlignment="1">
      <alignment horizontal="left" vertical="center"/>
    </xf>
    <xf numFmtId="14" fontId="3" fillId="3" borderId="6" xfId="0" applyNumberFormat="1" applyFont="1" applyFill="1" applyBorder="1" applyAlignment="1">
      <alignment horizontal="center" vertical="center"/>
    </xf>
    <xf numFmtId="0" fontId="3" fillId="3" borderId="6" xfId="0" applyFont="1" applyFill="1" applyBorder="1" applyAlignment="1">
      <alignment horizontal="center" vertical="center"/>
    </xf>
    <xf numFmtId="0" fontId="6" fillId="6" borderId="0" xfId="0" applyFont="1" applyFill="1" applyAlignment="1">
      <alignment horizontal="center" vertical="center" wrapText="1"/>
    </xf>
    <xf numFmtId="0" fontId="6" fillId="7" borderId="0" xfId="0" applyFont="1" applyFill="1" applyAlignment="1">
      <alignment horizontal="center" vertical="center" wrapText="1"/>
    </xf>
    <xf numFmtId="0" fontId="6" fillId="8" borderId="0" xfId="0" applyFont="1" applyFill="1" applyAlignment="1">
      <alignment horizontal="center" vertical="center" wrapText="1"/>
    </xf>
    <xf numFmtId="0" fontId="6" fillId="9" borderId="0" xfId="0" applyFont="1" applyFill="1" applyAlignment="1">
      <alignment horizontal="center" vertical="center" wrapText="1"/>
    </xf>
    <xf numFmtId="0" fontId="6" fillId="10" borderId="0" xfId="0" applyFont="1" applyFill="1" applyAlignment="1">
      <alignment horizontal="center" vertical="center" wrapText="1"/>
    </xf>
    <xf numFmtId="0" fontId="6" fillId="11" borderId="0" xfId="0" applyFont="1" applyFill="1" applyAlignment="1">
      <alignment horizontal="center" vertical="center"/>
    </xf>
    <xf numFmtId="0" fontId="6" fillId="12" borderId="0" xfId="0" applyFont="1" applyFill="1" applyAlignment="1">
      <alignment horizontal="center" vertical="center" wrapText="1"/>
    </xf>
    <xf numFmtId="0" fontId="6" fillId="6" borderId="7"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9" borderId="9"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6" fillId="12" borderId="7" xfId="0" applyFont="1" applyFill="1" applyBorder="1" applyAlignment="1">
      <alignment horizontal="center" vertical="center" wrapText="1"/>
    </xf>
    <xf numFmtId="0" fontId="6" fillId="11" borderId="7" xfId="0" applyFont="1" applyFill="1" applyBorder="1" applyAlignment="1">
      <alignment horizontal="center" vertical="center"/>
    </xf>
    <xf numFmtId="0" fontId="2" fillId="3" borderId="7" xfId="1" applyFill="1" applyBorder="1" applyAlignment="1">
      <alignment horizontal="center" vertical="center"/>
    </xf>
    <xf numFmtId="0" fontId="6" fillId="9" borderId="7" xfId="0" applyFont="1" applyFill="1" applyBorder="1" applyAlignment="1">
      <alignment horizontal="center" vertical="center"/>
    </xf>
    <xf numFmtId="0" fontId="0" fillId="20" borderId="7" xfId="0" applyFill="1" applyBorder="1" applyAlignment="1">
      <alignment horizontal="center" vertical="center"/>
    </xf>
    <xf numFmtId="0" fontId="6" fillId="10" borderId="7" xfId="0" applyFont="1" applyFill="1" applyBorder="1" applyAlignment="1">
      <alignment horizontal="center" vertical="center"/>
    </xf>
    <xf numFmtId="0" fontId="6" fillId="6" borderId="7" xfId="0" applyFont="1" applyFill="1" applyBorder="1" applyAlignment="1">
      <alignment horizontal="center" vertical="center"/>
    </xf>
    <xf numFmtId="0" fontId="6" fillId="7" borderId="7" xfId="0" applyFont="1" applyFill="1" applyBorder="1" applyAlignment="1">
      <alignment horizontal="center" vertical="center"/>
    </xf>
    <xf numFmtId="0" fontId="6" fillId="8" borderId="7" xfId="0" applyFont="1" applyFill="1" applyBorder="1" applyAlignment="1">
      <alignment horizontal="center" vertical="center"/>
    </xf>
    <xf numFmtId="0" fontId="7" fillId="3" borderId="0" xfId="0" applyFont="1" applyFill="1" applyAlignment="1">
      <alignment horizontal="left" vertical="center" wrapText="1"/>
    </xf>
    <xf numFmtId="0" fontId="6" fillId="9" borderId="7" xfId="0" applyFont="1" applyFill="1" applyBorder="1" applyAlignment="1">
      <alignment horizontal="center" vertical="center" wrapText="1"/>
    </xf>
    <xf numFmtId="0" fontId="0" fillId="0" borderId="7" xfId="0" applyFill="1" applyBorder="1" applyAlignment="1">
      <alignment horizontal="center" vertical="center"/>
    </xf>
    <xf numFmtId="0" fontId="1" fillId="13" borderId="0" xfId="0" applyFont="1" applyFill="1" applyAlignment="1">
      <alignment horizontal="center"/>
    </xf>
    <xf numFmtId="0" fontId="1" fillId="13" borderId="0" xfId="1" applyFont="1" applyFill="1" applyAlignment="1">
      <alignment horizontal="center" vertical="center"/>
    </xf>
    <xf numFmtId="0" fontId="3" fillId="0" borderId="0" xfId="0" applyFont="1" applyAlignment="1" applyProtection="1">
      <alignment horizontal="right" vertical="center"/>
    </xf>
    <xf numFmtId="14" fontId="3" fillId="0" borderId="6" xfId="0" applyNumberFormat="1" applyFont="1" applyBorder="1" applyAlignment="1" applyProtection="1">
      <alignment horizontal="center" vertical="center"/>
    </xf>
    <xf numFmtId="0" fontId="3" fillId="0" borderId="6" xfId="0" applyFont="1" applyBorder="1" applyAlignment="1" applyProtection="1">
      <alignment horizontal="center" vertical="center"/>
    </xf>
    <xf numFmtId="0" fontId="6" fillId="16" borderId="20" xfId="0" applyFont="1" applyFill="1" applyBorder="1" applyAlignment="1" applyProtection="1">
      <alignment horizontal="center" vertical="center"/>
    </xf>
    <xf numFmtId="0" fontId="6" fillId="16" borderId="21" xfId="0" applyFont="1" applyFill="1" applyBorder="1" applyAlignment="1" applyProtection="1">
      <alignment horizontal="center" vertical="center"/>
    </xf>
    <xf numFmtId="0" fontId="6" fillId="16" borderId="22" xfId="0" applyFont="1" applyFill="1" applyBorder="1" applyAlignment="1" applyProtection="1">
      <alignment horizontal="center" vertical="center"/>
    </xf>
    <xf numFmtId="0" fontId="6" fillId="17" borderId="23" xfId="0" applyFont="1" applyFill="1" applyBorder="1" applyAlignment="1" applyProtection="1">
      <alignment horizontal="center" vertical="center"/>
    </xf>
    <xf numFmtId="0" fontId="6" fillId="17" borderId="24" xfId="0" applyFont="1" applyFill="1" applyBorder="1" applyAlignment="1" applyProtection="1">
      <alignment horizontal="center" vertical="center"/>
    </xf>
    <xf numFmtId="0" fontId="6" fillId="17" borderId="27" xfId="0" applyFont="1" applyFill="1" applyBorder="1" applyAlignment="1" applyProtection="1">
      <alignment horizontal="center" vertical="center"/>
    </xf>
    <xf numFmtId="0" fontId="6" fillId="18" borderId="23" xfId="0" applyFont="1" applyFill="1" applyBorder="1" applyAlignment="1" applyProtection="1">
      <alignment horizontal="center" vertical="center"/>
    </xf>
    <xf numFmtId="0" fontId="6" fillId="18" borderId="24" xfId="0" applyFont="1" applyFill="1" applyBorder="1" applyAlignment="1" applyProtection="1">
      <alignment horizontal="center" vertical="center"/>
    </xf>
    <xf numFmtId="0" fontId="17" fillId="18" borderId="25" xfId="0" applyFont="1" applyFill="1" applyBorder="1" applyAlignment="1" applyProtection="1">
      <alignment horizontal="center" vertical="center"/>
    </xf>
    <xf numFmtId="0" fontId="17" fillId="18" borderId="26" xfId="0" applyFont="1" applyFill="1" applyBorder="1" applyAlignment="1" applyProtection="1">
      <alignment horizontal="center" vertical="center"/>
    </xf>
    <xf numFmtId="0" fontId="13" fillId="0" borderId="13" xfId="0" applyFont="1" applyBorder="1" applyAlignment="1" applyProtection="1">
      <alignment horizontal="center" vertical="center"/>
    </xf>
    <xf numFmtId="0" fontId="13" fillId="0" borderId="14" xfId="0" applyFont="1" applyBorder="1" applyAlignment="1" applyProtection="1">
      <alignment horizontal="center" vertical="center"/>
    </xf>
    <xf numFmtId="0" fontId="13" fillId="0" borderId="15" xfId="0" applyFont="1" applyBorder="1" applyAlignment="1" applyProtection="1">
      <alignment horizontal="center" vertical="center"/>
    </xf>
    <xf numFmtId="0" fontId="13" fillId="0" borderId="16" xfId="0" applyFont="1" applyBorder="1" applyAlignment="1" applyProtection="1">
      <alignment horizontal="center" vertical="center"/>
    </xf>
    <xf numFmtId="0" fontId="13" fillId="0" borderId="0" xfId="0" applyFont="1" applyAlignment="1" applyProtection="1">
      <alignment horizontal="center" vertical="center"/>
    </xf>
    <xf numFmtId="0" fontId="13" fillId="0" borderId="17" xfId="0" applyFont="1" applyBorder="1" applyAlignment="1" applyProtection="1">
      <alignment horizontal="center" vertical="center"/>
    </xf>
    <xf numFmtId="0" fontId="13" fillId="0" borderId="18" xfId="0" applyFont="1" applyBorder="1" applyAlignment="1" applyProtection="1">
      <alignment horizontal="center" vertical="center"/>
    </xf>
    <xf numFmtId="0" fontId="13" fillId="0" borderId="6" xfId="0" applyFont="1" applyBorder="1" applyAlignment="1" applyProtection="1">
      <alignment horizontal="center" vertical="center"/>
    </xf>
    <xf numFmtId="0" fontId="13" fillId="0" borderId="19" xfId="0" applyFont="1" applyBorder="1" applyAlignment="1" applyProtection="1">
      <alignment horizontal="center" vertical="center"/>
    </xf>
    <xf numFmtId="0" fontId="14" fillId="15" borderId="7" xfId="0" applyFont="1" applyFill="1" applyBorder="1" applyAlignment="1" applyProtection="1">
      <alignment horizontal="center" vertical="center"/>
    </xf>
    <xf numFmtId="0" fontId="15" fillId="0" borderId="7" xfId="0" applyFont="1" applyBorder="1" applyAlignment="1" applyProtection="1">
      <alignment horizontal="center" vertical="center"/>
    </xf>
    <xf numFmtId="0" fontId="16" fillId="0" borderId="7" xfId="0" applyFont="1" applyBorder="1" applyAlignment="1" applyProtection="1">
      <alignment horizontal="center" vertical="center"/>
    </xf>
    <xf numFmtId="0" fontId="6" fillId="19" borderId="23" xfId="0" applyFont="1" applyFill="1" applyBorder="1" applyAlignment="1" applyProtection="1">
      <alignment horizontal="center" vertical="center" wrapText="1"/>
    </xf>
    <xf numFmtId="0" fontId="6" fillId="19" borderId="24" xfId="0" applyFont="1" applyFill="1" applyBorder="1" applyAlignment="1" applyProtection="1">
      <alignment horizontal="center" vertical="center" wrapText="1"/>
    </xf>
    <xf numFmtId="0" fontId="6" fillId="19" borderId="28" xfId="0" applyFont="1" applyFill="1" applyBorder="1" applyAlignment="1" applyProtection="1">
      <alignment horizontal="center" vertical="center" wrapText="1"/>
    </xf>
    <xf numFmtId="0" fontId="6" fillId="19" borderId="7" xfId="0" applyFont="1" applyFill="1" applyBorder="1" applyAlignment="1" applyProtection="1">
      <alignment horizontal="center" vertical="center" wrapText="1"/>
    </xf>
    <xf numFmtId="0" fontId="6" fillId="19" borderId="27" xfId="0" applyFont="1" applyFill="1" applyBorder="1" applyAlignment="1" applyProtection="1">
      <alignment horizontal="center" vertical="center" wrapText="1"/>
    </xf>
    <xf numFmtId="0" fontId="6" fillId="19" borderId="32" xfId="0" applyFont="1" applyFill="1" applyBorder="1" applyAlignment="1" applyProtection="1">
      <alignment horizontal="center" vertical="center" wrapText="1"/>
    </xf>
    <xf numFmtId="0" fontId="6" fillId="19" borderId="40" xfId="0" applyFont="1" applyFill="1" applyBorder="1" applyAlignment="1" applyProtection="1">
      <alignment horizontal="center" vertical="center" wrapText="1"/>
    </xf>
    <xf numFmtId="0" fontId="6" fillId="16" borderId="28" xfId="0" applyFont="1" applyFill="1" applyBorder="1" applyAlignment="1" applyProtection="1">
      <alignment horizontal="center" vertical="center"/>
    </xf>
    <xf numFmtId="0" fontId="6" fillId="16" borderId="35" xfId="0" applyFont="1" applyFill="1" applyBorder="1" applyAlignment="1" applyProtection="1">
      <alignment horizontal="center" vertical="center"/>
    </xf>
    <xf numFmtId="0" fontId="6" fillId="16" borderId="29" xfId="0" applyFont="1" applyFill="1" applyBorder="1" applyAlignment="1" applyProtection="1">
      <alignment horizontal="center" vertical="center"/>
    </xf>
    <xf numFmtId="0" fontId="6" fillId="16" borderId="36" xfId="0" applyFont="1" applyFill="1" applyBorder="1" applyAlignment="1" applyProtection="1">
      <alignment horizontal="center" vertical="center"/>
    </xf>
    <xf numFmtId="0" fontId="6" fillId="16" borderId="7" xfId="0" applyFont="1" applyFill="1" applyBorder="1" applyAlignment="1" applyProtection="1">
      <alignment horizontal="center" vertical="center"/>
    </xf>
    <xf numFmtId="0" fontId="6" fillId="16" borderId="37" xfId="0" applyFont="1" applyFill="1" applyBorder="1" applyAlignment="1" applyProtection="1">
      <alignment horizontal="center" vertical="center"/>
    </xf>
    <xf numFmtId="0" fontId="17" fillId="16" borderId="7" xfId="0" applyFont="1" applyFill="1" applyBorder="1" applyAlignment="1" applyProtection="1">
      <alignment horizontal="center" vertical="center" wrapText="1"/>
    </xf>
    <xf numFmtId="0" fontId="17" fillId="16" borderId="7" xfId="0" applyFont="1" applyFill="1" applyBorder="1" applyAlignment="1" applyProtection="1">
      <alignment horizontal="center" vertical="center"/>
    </xf>
    <xf numFmtId="0" fontId="17" fillId="16" borderId="37" xfId="0" applyFont="1" applyFill="1" applyBorder="1" applyAlignment="1" applyProtection="1">
      <alignment horizontal="center" vertical="center"/>
    </xf>
    <xf numFmtId="0" fontId="6" fillId="16" borderId="30" xfId="0" applyFont="1" applyFill="1" applyBorder="1" applyAlignment="1" applyProtection="1">
      <alignment horizontal="center" vertical="center"/>
    </xf>
    <xf numFmtId="0" fontId="6" fillId="16" borderId="33" xfId="0" applyFont="1" applyFill="1" applyBorder="1" applyAlignment="1" applyProtection="1">
      <alignment horizontal="center" vertical="center"/>
    </xf>
    <xf numFmtId="0" fontId="6" fillId="16" borderId="38" xfId="0" applyFont="1" applyFill="1" applyBorder="1" applyAlignment="1" applyProtection="1">
      <alignment horizontal="center" vertical="center"/>
    </xf>
    <xf numFmtId="0" fontId="6" fillId="17" borderId="28" xfId="0" applyFont="1" applyFill="1" applyBorder="1" applyAlignment="1" applyProtection="1">
      <alignment horizontal="center" vertical="center"/>
    </xf>
    <xf numFmtId="0" fontId="6" fillId="17" borderId="7" xfId="0" applyFont="1" applyFill="1" applyBorder="1" applyAlignment="1" applyProtection="1">
      <alignment horizontal="center" vertical="center"/>
    </xf>
    <xf numFmtId="0" fontId="6" fillId="17" borderId="32" xfId="0" applyFont="1" applyFill="1" applyBorder="1" applyAlignment="1" applyProtection="1">
      <alignment horizontal="center" vertical="center"/>
    </xf>
    <xf numFmtId="0" fontId="6" fillId="18" borderId="7" xfId="0" applyFont="1" applyFill="1" applyBorder="1" applyAlignment="1" applyProtection="1">
      <alignment horizontal="center" vertical="center" wrapText="1"/>
    </xf>
    <xf numFmtId="0" fontId="6" fillId="18" borderId="31" xfId="0" applyFont="1" applyFill="1" applyBorder="1" applyAlignment="1" applyProtection="1">
      <alignment horizontal="center" vertical="center" wrapText="1"/>
    </xf>
    <xf numFmtId="0" fontId="17" fillId="18" borderId="13" xfId="0" applyFont="1" applyFill="1" applyBorder="1" applyAlignment="1" applyProtection="1">
      <alignment horizontal="center" vertical="center"/>
    </xf>
    <xf numFmtId="0" fontId="17" fillId="18" borderId="14" xfId="0" applyFont="1" applyFill="1" applyBorder="1" applyAlignment="1" applyProtection="1">
      <alignment horizontal="center" vertical="center"/>
    </xf>
    <xf numFmtId="0" fontId="17" fillId="18" borderId="15" xfId="0" applyFont="1" applyFill="1" applyBorder="1" applyAlignment="1" applyProtection="1">
      <alignment horizontal="center" vertical="center"/>
    </xf>
    <xf numFmtId="0" fontId="17" fillId="18" borderId="18" xfId="0" applyFont="1" applyFill="1" applyBorder="1" applyAlignment="1" applyProtection="1">
      <alignment horizontal="center" vertical="center"/>
    </xf>
    <xf numFmtId="0" fontId="17" fillId="18" borderId="6" xfId="0" applyFont="1" applyFill="1" applyBorder="1" applyAlignment="1" applyProtection="1">
      <alignment horizontal="center" vertical="center"/>
    </xf>
    <xf numFmtId="0" fontId="17" fillId="18" borderId="19" xfId="0" applyFont="1" applyFill="1" applyBorder="1" applyAlignment="1" applyProtection="1">
      <alignment horizontal="center" vertical="center"/>
    </xf>
    <xf numFmtId="0" fontId="17" fillId="18" borderId="13" xfId="0" applyFont="1" applyFill="1" applyBorder="1" applyAlignment="1" applyProtection="1">
      <alignment horizontal="center" vertical="center" wrapText="1"/>
    </xf>
    <xf numFmtId="0" fontId="17" fillId="18" borderId="15" xfId="0" applyFont="1" applyFill="1" applyBorder="1" applyAlignment="1" applyProtection="1">
      <alignment horizontal="center" vertical="center" wrapText="1"/>
    </xf>
    <xf numFmtId="0" fontId="17" fillId="18" borderId="16" xfId="0" applyFont="1" applyFill="1" applyBorder="1" applyAlignment="1" applyProtection="1">
      <alignment horizontal="center" vertical="center" wrapText="1"/>
    </xf>
    <xf numFmtId="0" fontId="17" fillId="18" borderId="17" xfId="0" applyFont="1" applyFill="1" applyBorder="1" applyAlignment="1" applyProtection="1">
      <alignment horizontal="center" vertical="center" wrapText="1"/>
    </xf>
    <xf numFmtId="0" fontId="17" fillId="18" borderId="31" xfId="0" applyFont="1" applyFill="1" applyBorder="1" applyAlignment="1" applyProtection="1">
      <alignment horizontal="center" vertical="center"/>
    </xf>
    <xf numFmtId="0" fontId="17" fillId="18" borderId="34" xfId="0" applyFont="1" applyFill="1" applyBorder="1" applyAlignment="1" applyProtection="1">
      <alignment horizontal="center" vertical="center"/>
    </xf>
    <xf numFmtId="0" fontId="6" fillId="18" borderId="28" xfId="0" applyFont="1" applyFill="1" applyBorder="1" applyAlignment="1" applyProtection="1">
      <alignment horizontal="center" vertical="center"/>
    </xf>
    <xf numFmtId="0" fontId="6" fillId="18" borderId="39" xfId="0" applyFont="1" applyFill="1" applyBorder="1" applyAlignment="1" applyProtection="1">
      <alignment horizontal="center" vertical="center"/>
    </xf>
    <xf numFmtId="0" fontId="6" fillId="17" borderId="7" xfId="0" applyFont="1" applyFill="1" applyBorder="1" applyAlignment="1" applyProtection="1">
      <alignment horizontal="center" vertical="center" wrapText="1"/>
    </xf>
    <xf numFmtId="0" fontId="6" fillId="17" borderId="37" xfId="0" applyFont="1" applyFill="1" applyBorder="1" applyAlignment="1" applyProtection="1">
      <alignment horizontal="center" vertical="center" wrapText="1"/>
    </xf>
    <xf numFmtId="0" fontId="6" fillId="17" borderId="32" xfId="0" applyFont="1" applyFill="1" applyBorder="1" applyAlignment="1" applyProtection="1">
      <alignment horizontal="center" vertical="center" wrapText="1"/>
    </xf>
    <xf numFmtId="0" fontId="6" fillId="17" borderId="40" xfId="0" applyFont="1" applyFill="1" applyBorder="1" applyAlignment="1" applyProtection="1">
      <alignment horizontal="center" vertical="center" wrapText="1"/>
    </xf>
    <xf numFmtId="0" fontId="6" fillId="19" borderId="35" xfId="0" applyFont="1" applyFill="1" applyBorder="1" applyAlignment="1" applyProtection="1">
      <alignment horizontal="center" vertical="center" wrapText="1"/>
    </xf>
    <xf numFmtId="0" fontId="6" fillId="19" borderId="37" xfId="0" applyFont="1" applyFill="1" applyBorder="1" applyAlignment="1" applyProtection="1">
      <alignment horizontal="center" vertical="center" wrapText="1"/>
    </xf>
    <xf numFmtId="0" fontId="3" fillId="0" borderId="41" xfId="0" applyFont="1" applyBorder="1" applyAlignment="1" applyProtection="1">
      <alignment horizontal="center" vertical="center" wrapText="1"/>
    </xf>
    <xf numFmtId="0" fontId="3" fillId="0" borderId="28" xfId="0" applyFont="1" applyBorder="1" applyAlignment="1" applyProtection="1">
      <alignment horizontal="center" vertical="center" wrapText="1"/>
    </xf>
    <xf numFmtId="0" fontId="3" fillId="0" borderId="35" xfId="0" applyFont="1" applyBorder="1" applyAlignment="1" applyProtection="1">
      <alignment horizontal="center" vertical="center" wrapText="1"/>
    </xf>
    <xf numFmtId="0" fontId="3" fillId="0" borderId="19" xfId="0" applyFont="1" applyBorder="1" applyAlignment="1" applyProtection="1">
      <alignment horizontal="center" vertical="center" textRotation="90" wrapText="1"/>
    </xf>
    <xf numFmtId="0" fontId="3" fillId="0" borderId="9" xfId="0" applyFont="1" applyBorder="1" applyAlignment="1" applyProtection="1">
      <alignment horizontal="center" vertical="center" textRotation="90" wrapText="1"/>
    </xf>
    <xf numFmtId="0" fontId="3" fillId="0" borderId="62" xfId="0" applyFont="1" applyBorder="1" applyAlignment="1" applyProtection="1">
      <alignment horizontal="center" vertical="center" textRotation="90" wrapText="1"/>
    </xf>
    <xf numFmtId="0" fontId="3" fillId="0" borderId="34" xfId="0" applyFont="1" applyBorder="1" applyAlignment="1" applyProtection="1">
      <alignment horizontal="center" vertical="center" wrapText="1"/>
    </xf>
    <xf numFmtId="0" fontId="3" fillId="0" borderId="63" xfId="0" applyFont="1" applyBorder="1" applyAlignment="1" applyProtection="1">
      <alignment horizontal="center" vertical="center" wrapText="1"/>
    </xf>
    <xf numFmtId="0" fontId="19" fillId="16" borderId="7" xfId="0" applyFont="1" applyFill="1" applyBorder="1" applyAlignment="1" applyProtection="1">
      <alignment horizontal="center" vertical="center" wrapText="1"/>
    </xf>
    <xf numFmtId="0" fontId="19" fillId="16" borderId="37" xfId="0" applyFont="1" applyFill="1" applyBorder="1" applyAlignment="1" applyProtection="1">
      <alignment horizontal="center" vertical="center" wrapText="1"/>
    </xf>
    <xf numFmtId="0" fontId="6" fillId="17" borderId="35" xfId="0" applyFont="1" applyFill="1" applyBorder="1" applyAlignment="1" applyProtection="1">
      <alignment horizontal="center" vertical="center"/>
    </xf>
    <xf numFmtId="0" fontId="6" fillId="17" borderId="37" xfId="0" applyFont="1" applyFill="1" applyBorder="1" applyAlignment="1" applyProtection="1">
      <alignment horizontal="center" vertical="center"/>
    </xf>
    <xf numFmtId="0" fontId="17" fillId="18" borderId="31" xfId="0" applyFont="1" applyFill="1" applyBorder="1" applyAlignment="1" applyProtection="1">
      <alignment horizontal="center" vertical="center" wrapText="1"/>
    </xf>
    <xf numFmtId="0" fontId="17" fillId="18" borderId="34" xfId="0" applyFont="1" applyFill="1" applyBorder="1" applyAlignment="1" applyProtection="1">
      <alignment horizontal="center" vertical="center" wrapText="1"/>
    </xf>
    <xf numFmtId="0" fontId="6" fillId="18" borderId="34" xfId="0" applyFont="1" applyFill="1" applyBorder="1" applyAlignment="1" applyProtection="1">
      <alignment horizontal="center" vertical="center" wrapText="1"/>
    </xf>
    <xf numFmtId="0" fontId="6" fillId="18" borderId="13" xfId="0" applyFont="1" applyFill="1" applyBorder="1" applyAlignment="1" applyProtection="1">
      <alignment horizontal="center" vertical="center" wrapText="1"/>
    </xf>
    <xf numFmtId="0" fontId="6" fillId="18" borderId="16" xfId="0" applyFont="1" applyFill="1" applyBorder="1" applyAlignment="1" applyProtection="1">
      <alignment horizontal="center" vertical="center" wrapText="1"/>
    </xf>
    <xf numFmtId="0" fontId="3" fillId="0" borderId="45" xfId="0" applyFont="1" applyBorder="1" applyAlignment="1" applyProtection="1">
      <alignment horizontal="center" vertical="center" textRotation="90" wrapText="1"/>
    </xf>
    <xf numFmtId="0" fontId="3" fillId="0" borderId="56" xfId="0" applyFont="1" applyBorder="1" applyAlignment="1" applyProtection="1">
      <alignment horizontal="center" vertical="center" textRotation="90" wrapText="1"/>
    </xf>
    <xf numFmtId="0" fontId="3" fillId="0" borderId="67" xfId="0" applyFont="1" applyBorder="1" applyAlignment="1" applyProtection="1">
      <alignment horizontal="center" vertical="center" textRotation="90" wrapText="1"/>
    </xf>
    <xf numFmtId="0" fontId="3" fillId="0" borderId="46" xfId="0" applyFont="1" applyBorder="1" applyAlignment="1" applyProtection="1">
      <alignment horizontal="center" vertical="center" wrapText="1"/>
    </xf>
    <xf numFmtId="0" fontId="3" fillId="0" borderId="9" xfId="0" applyFont="1" applyBorder="1" applyAlignment="1" applyProtection="1">
      <alignment horizontal="center" vertical="center" wrapText="1"/>
    </xf>
    <xf numFmtId="0" fontId="3" fillId="0" borderId="62" xfId="0" applyFont="1" applyBorder="1" applyAlignment="1" applyProtection="1">
      <alignment horizontal="center" vertical="center" wrapText="1"/>
    </xf>
    <xf numFmtId="0" fontId="3" fillId="0" borderId="24" xfId="0" applyFont="1" applyBorder="1" applyAlignment="1" applyProtection="1">
      <alignment horizontal="center" vertical="center" wrapText="1"/>
    </xf>
    <xf numFmtId="0" fontId="3" fillId="0" borderId="7" xfId="0" applyFont="1" applyBorder="1" applyAlignment="1" applyProtection="1">
      <alignment horizontal="center" vertical="center" wrapText="1"/>
    </xf>
    <xf numFmtId="0" fontId="3" fillId="0" borderId="37" xfId="0" applyFont="1" applyBorder="1" applyAlignment="1" applyProtection="1">
      <alignment horizontal="center" vertical="center" wrapText="1"/>
    </xf>
    <xf numFmtId="0" fontId="3" fillId="0" borderId="33" xfId="0" applyFont="1" applyBorder="1" applyAlignment="1" applyProtection="1">
      <alignment horizontal="center" vertical="center" wrapText="1"/>
    </xf>
    <xf numFmtId="0" fontId="3" fillId="0" borderId="38" xfId="0" applyFont="1" applyBorder="1" applyAlignment="1" applyProtection="1">
      <alignment horizontal="center" vertical="center" wrapText="1"/>
    </xf>
    <xf numFmtId="0" fontId="3" fillId="0" borderId="44" xfId="0" applyFont="1" applyBorder="1" applyAlignment="1" applyProtection="1">
      <alignment horizontal="center" vertical="center" wrapText="1"/>
    </xf>
    <xf numFmtId="0" fontId="3" fillId="0" borderId="55" xfId="0" applyFont="1" applyBorder="1" applyAlignment="1" applyProtection="1">
      <alignment horizontal="center" vertical="center" wrapText="1"/>
    </xf>
    <xf numFmtId="0" fontId="3" fillId="0" borderId="66" xfId="0" applyFont="1" applyBorder="1" applyAlignment="1" applyProtection="1">
      <alignment horizontal="center" vertical="center" wrapText="1"/>
    </xf>
    <xf numFmtId="0" fontId="3" fillId="0" borderId="51" xfId="0" applyFont="1" applyBorder="1" applyAlignment="1" applyProtection="1">
      <alignment horizontal="center" vertical="center" wrapText="1"/>
    </xf>
    <xf numFmtId="0" fontId="3" fillId="0" borderId="52" xfId="0" applyFont="1" applyBorder="1" applyAlignment="1" applyProtection="1">
      <alignment horizontal="center" vertical="center" wrapText="1"/>
    </xf>
    <xf numFmtId="0" fontId="3" fillId="0" borderId="32" xfId="0" applyFont="1" applyBorder="1" applyAlignment="1" applyProtection="1">
      <alignment horizontal="center" vertical="center" wrapText="1"/>
    </xf>
    <xf numFmtId="0" fontId="3" fillId="0" borderId="40" xfId="0" applyFont="1" applyBorder="1" applyAlignment="1" applyProtection="1">
      <alignment horizontal="center" vertical="center" wrapText="1"/>
    </xf>
    <xf numFmtId="0" fontId="3" fillId="0" borderId="34" xfId="0" applyFont="1" applyBorder="1" applyAlignment="1" applyProtection="1">
      <alignment horizontal="center" vertical="center" textRotation="90" wrapText="1"/>
    </xf>
    <xf numFmtId="0" fontId="3" fillId="0" borderId="63" xfId="0" applyFont="1" applyBorder="1" applyAlignment="1" applyProtection="1">
      <alignment horizontal="center" vertical="center" textRotation="90" wrapText="1"/>
    </xf>
    <xf numFmtId="0" fontId="3" fillId="0" borderId="25" xfId="0" applyFont="1" applyBorder="1" applyAlignment="1" applyProtection="1">
      <alignment horizontal="center" vertical="center" wrapText="1"/>
    </xf>
    <xf numFmtId="0" fontId="3" fillId="0" borderId="8" xfId="0" applyFont="1" applyBorder="1" applyAlignment="1" applyProtection="1">
      <alignment horizontal="center" vertical="center" wrapText="1"/>
    </xf>
    <xf numFmtId="0" fontId="3" fillId="0" borderId="68" xfId="0" applyFont="1" applyBorder="1" applyAlignment="1" applyProtection="1">
      <alignment horizontal="center" vertical="center" wrapText="1"/>
    </xf>
    <xf numFmtId="0" fontId="3" fillId="0" borderId="48" xfId="0" applyFont="1" applyBorder="1" applyAlignment="1" applyProtection="1">
      <alignment horizontal="center" vertical="center" wrapText="1"/>
    </xf>
    <xf numFmtId="0" fontId="3" fillId="0" borderId="58" xfId="0" applyFont="1" applyBorder="1" applyAlignment="1" applyProtection="1">
      <alignment horizontal="center" vertical="center" wrapText="1"/>
    </xf>
    <xf numFmtId="0" fontId="3" fillId="0" borderId="70" xfId="0" applyFont="1" applyBorder="1" applyAlignment="1" applyProtection="1">
      <alignment horizontal="center" vertical="center" wrapText="1"/>
    </xf>
    <xf numFmtId="0" fontId="3" fillId="0" borderId="49" xfId="0" applyFont="1" applyBorder="1" applyAlignment="1" applyProtection="1">
      <alignment horizontal="center" vertical="center" wrapText="1"/>
    </xf>
    <xf numFmtId="0" fontId="3" fillId="0" borderId="59" xfId="0" applyFont="1" applyBorder="1" applyAlignment="1" applyProtection="1">
      <alignment horizontal="center" vertical="center" wrapText="1"/>
    </xf>
    <xf numFmtId="0" fontId="3" fillId="0" borderId="71" xfId="0" applyFont="1" applyBorder="1" applyAlignment="1" applyProtection="1">
      <alignment horizontal="center" vertical="center" wrapText="1"/>
    </xf>
    <xf numFmtId="0" fontId="3" fillId="0" borderId="50" xfId="0" applyFont="1" applyBorder="1" applyAlignment="1" applyProtection="1">
      <alignment horizontal="center" vertical="center" wrapText="1"/>
    </xf>
    <xf numFmtId="0" fontId="3" fillId="0" borderId="60" xfId="0" applyFont="1" applyBorder="1" applyAlignment="1" applyProtection="1">
      <alignment horizontal="center" vertical="center" wrapText="1"/>
    </xf>
    <xf numFmtId="0" fontId="3" fillId="0" borderId="72" xfId="0" applyFont="1" applyBorder="1" applyAlignment="1" applyProtection="1">
      <alignment horizontal="center" vertical="center" wrapText="1"/>
    </xf>
    <xf numFmtId="0" fontId="3" fillId="0" borderId="19" xfId="0" applyFont="1" applyBorder="1" applyAlignment="1" applyProtection="1">
      <alignment horizontal="center" vertical="center" wrapText="1"/>
    </xf>
    <xf numFmtId="0" fontId="3" fillId="0" borderId="24" xfId="0" applyFont="1" applyBorder="1" applyAlignment="1" applyProtection="1">
      <alignment horizontal="center" vertical="center" textRotation="90" wrapText="1"/>
    </xf>
    <xf numFmtId="0" fontId="3" fillId="0" borderId="7" xfId="0" applyFont="1" applyBorder="1" applyAlignment="1" applyProtection="1">
      <alignment horizontal="center" vertical="center" textRotation="90" wrapText="1"/>
    </xf>
    <xf numFmtId="0" fontId="3" fillId="0" borderId="37" xfId="0" applyFont="1" applyBorder="1" applyAlignment="1" applyProtection="1">
      <alignment horizontal="center" vertical="center" textRotation="90" wrapText="1"/>
    </xf>
    <xf numFmtId="0" fontId="3" fillId="0" borderId="44" xfId="0" applyFont="1" applyBorder="1" applyAlignment="1" applyProtection="1">
      <alignment horizontal="center" vertical="center" textRotation="90" wrapText="1"/>
    </xf>
    <xf numFmtId="0" fontId="3" fillId="0" borderId="55" xfId="0" applyFont="1" applyBorder="1" applyAlignment="1" applyProtection="1">
      <alignment horizontal="center" vertical="center" textRotation="90" wrapText="1"/>
    </xf>
    <xf numFmtId="0" fontId="3" fillId="0" borderId="66" xfId="0" applyFont="1" applyBorder="1" applyAlignment="1" applyProtection="1">
      <alignment horizontal="center" vertical="center" textRotation="90" wrapText="1"/>
    </xf>
    <xf numFmtId="0" fontId="3" fillId="0" borderId="50" xfId="0" applyFont="1" applyBorder="1" applyAlignment="1" applyProtection="1">
      <alignment horizontal="center" vertical="center" textRotation="90" wrapText="1"/>
    </xf>
    <xf numFmtId="0" fontId="3" fillId="0" borderId="60" xfId="0" applyFont="1" applyBorder="1" applyAlignment="1" applyProtection="1">
      <alignment horizontal="center" vertical="center" textRotation="90" wrapText="1"/>
    </xf>
    <xf numFmtId="0" fontId="3" fillId="0" borderId="72" xfId="0" applyFont="1" applyBorder="1" applyAlignment="1" applyProtection="1">
      <alignment horizontal="center" vertical="center" textRotation="90" wrapText="1"/>
    </xf>
    <xf numFmtId="0" fontId="3" fillId="0" borderId="73" xfId="0" applyFont="1" applyBorder="1" applyAlignment="1" applyProtection="1">
      <alignment horizontal="center" vertical="center" wrapText="1"/>
    </xf>
    <xf numFmtId="0" fontId="3" fillId="14" borderId="52" xfId="0" applyFont="1" applyFill="1" applyBorder="1" applyAlignment="1" applyProtection="1">
      <alignment horizontal="center" vertical="center" wrapText="1"/>
    </xf>
    <xf numFmtId="0" fontId="3" fillId="14" borderId="32" xfId="0" applyFont="1" applyFill="1" applyBorder="1" applyAlignment="1" applyProtection="1">
      <alignment horizontal="center" vertical="center" wrapText="1"/>
    </xf>
    <xf numFmtId="0" fontId="3" fillId="14" borderId="40" xfId="0" applyFont="1" applyFill="1" applyBorder="1" applyAlignment="1" applyProtection="1">
      <alignment horizontal="center" vertical="center" wrapText="1"/>
    </xf>
    <xf numFmtId="0" fontId="3" fillId="0" borderId="74" xfId="0" applyFont="1" applyBorder="1" applyAlignment="1" applyProtection="1">
      <alignment horizontal="center" vertical="center" wrapText="1"/>
    </xf>
    <xf numFmtId="0" fontId="3" fillId="0" borderId="2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37" xfId="0" applyFont="1" applyBorder="1" applyAlignment="1">
      <alignment horizontal="center" vertical="center" wrapText="1"/>
    </xf>
    <xf numFmtId="0" fontId="3" fillId="2" borderId="52" xfId="0" applyFont="1" applyFill="1" applyBorder="1" applyAlignment="1" applyProtection="1">
      <alignment horizontal="center" vertical="center" wrapText="1"/>
    </xf>
    <xf numFmtId="0" fontId="3" fillId="2" borderId="32" xfId="0" applyFont="1" applyFill="1" applyBorder="1" applyAlignment="1" applyProtection="1">
      <alignment horizontal="center" vertical="center" wrapText="1"/>
    </xf>
    <xf numFmtId="0" fontId="3" fillId="2" borderId="40" xfId="0" applyFont="1" applyFill="1" applyBorder="1" applyAlignment="1" applyProtection="1">
      <alignment horizontal="center" vertical="center" wrapText="1"/>
    </xf>
    <xf numFmtId="0" fontId="13" fillId="0" borderId="13" xfId="0" applyFont="1" applyBorder="1" applyAlignment="1">
      <alignment horizontal="center" vertical="center"/>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4" fillId="15" borderId="8" xfId="0" applyFont="1" applyFill="1" applyBorder="1" applyAlignment="1">
      <alignment horizontal="center" vertical="center"/>
    </xf>
    <xf numFmtId="0" fontId="14" fillId="15" borderId="29" xfId="0" applyFont="1" applyFill="1" applyBorder="1" applyAlignment="1">
      <alignment horizontal="center" vertical="center"/>
    </xf>
    <xf numFmtId="0" fontId="14" fillId="15" borderId="9" xfId="0" applyFont="1" applyFill="1" applyBorder="1" applyAlignment="1">
      <alignment horizontal="center" vertical="center"/>
    </xf>
    <xf numFmtId="0" fontId="20" fillId="0" borderId="8" xfId="0" applyFont="1" applyBorder="1" applyAlignment="1">
      <alignment horizontal="center" vertical="center"/>
    </xf>
    <xf numFmtId="0" fontId="20" fillId="0" borderId="29" xfId="0" applyFont="1" applyBorder="1" applyAlignment="1">
      <alignment horizontal="center" vertical="center"/>
    </xf>
    <xf numFmtId="0" fontId="20" fillId="0" borderId="9" xfId="0" applyFont="1" applyBorder="1" applyAlignment="1">
      <alignment horizontal="center" vertical="center"/>
    </xf>
    <xf numFmtId="0" fontId="3" fillId="0" borderId="7" xfId="0" applyFont="1" applyBorder="1" applyAlignment="1">
      <alignment horizontal="center" vertical="center"/>
    </xf>
    <xf numFmtId="0" fontId="21" fillId="15" borderId="7" xfId="0" applyFont="1" applyFill="1" applyBorder="1" applyAlignment="1">
      <alignment horizontal="center" vertical="center" wrapText="1"/>
    </xf>
    <xf numFmtId="0" fontId="6" fillId="17" borderId="9" xfId="0" applyFont="1" applyFill="1" applyBorder="1" applyAlignment="1" applyProtection="1">
      <alignment horizontal="center" vertical="center"/>
    </xf>
    <xf numFmtId="0" fontId="6" fillId="17" borderId="8" xfId="0" applyFont="1" applyFill="1" applyBorder="1" applyAlignment="1" applyProtection="1">
      <alignment horizontal="center" vertical="center"/>
    </xf>
    <xf numFmtId="0" fontId="6" fillId="17" borderId="31" xfId="0" applyFont="1" applyFill="1" applyBorder="1" applyAlignment="1" applyProtection="1">
      <alignment horizontal="center" vertical="center" wrapText="1"/>
    </xf>
    <xf numFmtId="0" fontId="6" fillId="17" borderId="8" xfId="0" applyFont="1" applyFill="1" applyBorder="1" applyAlignment="1" applyProtection="1">
      <alignment horizontal="center" vertical="center" wrapText="1"/>
    </xf>
    <xf numFmtId="0" fontId="6" fillId="17" borderId="13" xfId="0" applyFont="1" applyFill="1" applyBorder="1" applyAlignment="1" applyProtection="1">
      <alignment horizontal="center" vertical="center" wrapText="1"/>
    </xf>
    <xf numFmtId="0" fontId="6" fillId="17" borderId="15" xfId="0" applyFont="1" applyFill="1" applyBorder="1" applyAlignment="1" applyProtection="1">
      <alignment horizontal="center" vertical="center"/>
    </xf>
    <xf numFmtId="0" fontId="6" fillId="17" borderId="31" xfId="0" applyFont="1" applyFill="1" applyBorder="1" applyAlignment="1" applyProtection="1">
      <alignment horizontal="center" vertical="center"/>
    </xf>
  </cellXfs>
  <cellStyles count="2">
    <cellStyle name="Hipervínculo" xfId="1" builtinId="8"/>
    <cellStyle name="Normal" xfId="0" builtinId="0"/>
  </cellStyles>
  <dxfs count="636">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7" tint="-0.24994659260841701"/>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9" tint="-0.24994659260841701"/>
      </font>
      <fill>
        <patternFill>
          <bgColor theme="9" tint="0.79998168889431442"/>
        </patternFill>
      </fill>
    </dxf>
    <dxf>
      <font>
        <color rgb="FFC00000"/>
      </font>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3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3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PORTADA!A1"/></Relationships>
</file>

<file path=xl/drawings/drawing1.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C6DFCBD6-DAB8-4B54-8C92-5D2702FCD19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283ABAAF-B67F-481C-8196-4CBE07C654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470E089B-E969-401B-B2A8-33871E049F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D164C544-0E5F-46E7-8E08-2D211740A6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3912AA46-EB91-41EA-A582-4F6E2F54E3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0ABD2578-8311-486C-9215-441D0C6613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5F90B8F6-7214-4D95-8244-4ECAD5F825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B634988A-026B-4407-9111-73093A575C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F3F74508-35AE-41E9-B2E6-C3B960CB37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0691E958-AB90-43C2-9623-BDF88603E0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EB17B3FD-D39E-436A-B8E5-25AF0DA15F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D2EB7E8E-70F3-452E-8E4C-E1CA21FE5FF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2102485</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9E8381BF-639E-4DCC-A96D-4BC8203FB4F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2100580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EF9B0F60-0698-4ED0-B71F-7187DD6E18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2104390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BD4B62B1-096F-4CF3-8DCA-3DFC8667AC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2104390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516E0DB5-FC3A-41CC-8A8C-06CDC19357E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2102485</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3174B221-6686-4B25-940E-E21B5F37B9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2104390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4FDEE71D-1591-4D13-ACEC-0D25BF21CE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2098675</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A08AB78E-68D2-417D-AF59-F814D061AF3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2104390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9BCD838A-FCC7-4629-9907-979A85B740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2104390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D067A2B3-1DFC-4569-8AAF-973E620B70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2098675</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28AF379C-7338-4622-ADD9-ABCE19D95E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2098675</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BD9890B5-2437-4F33-8655-ED803A8A088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2800" y="257175"/>
          <a:ext cx="2600325" cy="158406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2104390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705FB4ED-B187-4B0B-AA18-BB7F6A0C03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2104390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8FD8C41F-7D73-4DA6-94CF-57368A82E6D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1</xdr:col>
      <xdr:colOff>574675</xdr:colOff>
      <xdr:row>13</xdr:row>
      <xdr:rowOff>9524</xdr:rowOff>
    </xdr:from>
    <xdr:to>
      <xdr:col>8</xdr:col>
      <xdr:colOff>1168399</xdr:colOff>
      <xdr:row>23</xdr:row>
      <xdr:rowOff>50800</xdr:rowOff>
    </xdr:to>
    <xdr:grpSp>
      <xdr:nvGrpSpPr>
        <xdr:cNvPr id="2" name="Grupo 1">
          <a:extLst>
            <a:ext uri="{FF2B5EF4-FFF2-40B4-BE49-F238E27FC236}">
              <a16:creationId xmlns:a16="http://schemas.microsoft.com/office/drawing/2014/main" id="{044DEBA8-F74D-474A-8172-D0BE76DA87FC}"/>
            </a:ext>
          </a:extLst>
        </xdr:cNvPr>
        <xdr:cNvGrpSpPr/>
      </xdr:nvGrpSpPr>
      <xdr:grpSpPr>
        <a:xfrm>
          <a:off x="727075" y="9748519"/>
          <a:ext cx="5548629" cy="4156076"/>
          <a:chOff x="2517680" y="5495924"/>
          <a:chExt cx="7169245" cy="3976809"/>
        </a:xfrm>
      </xdr:grpSpPr>
      <xdr:pic>
        <xdr:nvPicPr>
          <xdr:cNvPr id="3" name="Imagen 2">
            <a:extLst>
              <a:ext uri="{FF2B5EF4-FFF2-40B4-BE49-F238E27FC236}">
                <a16:creationId xmlns:a16="http://schemas.microsoft.com/office/drawing/2014/main" id="{4360E6A2-5D67-405A-B6BF-90933A6B9207}"/>
              </a:ext>
            </a:extLst>
          </xdr:cNvPr>
          <xdr:cNvPicPr>
            <a:picLocks noChangeAspect="1"/>
          </xdr:cNvPicPr>
        </xdr:nvPicPr>
        <xdr:blipFill rotWithShape="1">
          <a:blip xmlns:r="http://schemas.openxmlformats.org/officeDocument/2006/relationships" r:embed="rId1"/>
          <a:srcRect l="34640" t="13243" r="50035" b="55752"/>
          <a:stretch/>
        </xdr:blipFill>
        <xdr:spPr>
          <a:xfrm>
            <a:off x="2517680" y="5495924"/>
            <a:ext cx="1223413" cy="1418106"/>
          </a:xfrm>
          <a:prstGeom prst="rect">
            <a:avLst/>
          </a:prstGeom>
        </xdr:spPr>
      </xdr:pic>
      <xdr:grpSp>
        <xdr:nvGrpSpPr>
          <xdr:cNvPr id="4" name="Grupo 3">
            <a:extLst>
              <a:ext uri="{FF2B5EF4-FFF2-40B4-BE49-F238E27FC236}">
                <a16:creationId xmlns:a16="http://schemas.microsoft.com/office/drawing/2014/main" id="{78A43535-9820-46BA-B7AF-4A30A5FDF2FF}"/>
              </a:ext>
            </a:extLst>
          </xdr:cNvPr>
          <xdr:cNvGrpSpPr/>
        </xdr:nvGrpSpPr>
        <xdr:grpSpPr>
          <a:xfrm>
            <a:off x="4013226" y="5524261"/>
            <a:ext cx="5673699" cy="3948472"/>
            <a:chOff x="4013226" y="5524261"/>
            <a:chExt cx="5673699" cy="3948472"/>
          </a:xfrm>
        </xdr:grpSpPr>
        <xdr:pic>
          <xdr:nvPicPr>
            <xdr:cNvPr id="5" name="Imagen 4">
              <a:extLst>
                <a:ext uri="{FF2B5EF4-FFF2-40B4-BE49-F238E27FC236}">
                  <a16:creationId xmlns:a16="http://schemas.microsoft.com/office/drawing/2014/main" id="{AA3AB470-3942-4BC1-A15E-AD4075A1566E}"/>
                </a:ext>
              </a:extLst>
            </xdr:cNvPr>
            <xdr:cNvPicPr>
              <a:picLocks noChangeAspect="1"/>
            </xdr:cNvPicPr>
          </xdr:nvPicPr>
          <xdr:blipFill rotWithShape="1">
            <a:blip xmlns:r="http://schemas.openxmlformats.org/officeDocument/2006/relationships" r:embed="rId2"/>
            <a:srcRect l="5700" t="30178" r="63269" b="31691"/>
            <a:stretch/>
          </xdr:blipFill>
          <xdr:spPr>
            <a:xfrm>
              <a:off x="4013226" y="5524261"/>
              <a:ext cx="5673699" cy="3948472"/>
            </a:xfrm>
            <a:prstGeom prst="rect">
              <a:avLst/>
            </a:prstGeom>
          </xdr:spPr>
        </xdr:pic>
        <xdr:sp macro="" textlink="">
          <xdr:nvSpPr>
            <xdr:cNvPr id="6" name="Elipse 5">
              <a:extLst>
                <a:ext uri="{FF2B5EF4-FFF2-40B4-BE49-F238E27FC236}">
                  <a16:creationId xmlns:a16="http://schemas.microsoft.com/office/drawing/2014/main" id="{436E2CD5-563A-4889-9E45-25B224D5681F}"/>
                </a:ext>
              </a:extLst>
            </xdr:cNvPr>
            <xdr:cNvSpPr/>
          </xdr:nvSpPr>
          <xdr:spPr>
            <a:xfrm>
              <a:off x="8210550" y="6353175"/>
              <a:ext cx="295275" cy="2667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clientData/>
  </xdr:twoCellAnchor>
  <xdr:twoCellAnchor editAs="oneCell">
    <xdr:from>
      <xdr:col>1</xdr:col>
      <xdr:colOff>42863</xdr:colOff>
      <xdr:row>1</xdr:row>
      <xdr:rowOff>78581</xdr:rowOff>
    </xdr:from>
    <xdr:to>
      <xdr:col>2</xdr:col>
      <xdr:colOff>700088</xdr:colOff>
      <xdr:row>3</xdr:row>
      <xdr:rowOff>131445</xdr:rowOff>
    </xdr:to>
    <xdr:pic>
      <xdr:nvPicPr>
        <xdr:cNvPr id="7" name="Imagen 6">
          <a:extLst>
            <a:ext uri="{FF2B5EF4-FFF2-40B4-BE49-F238E27FC236}">
              <a16:creationId xmlns:a16="http://schemas.microsoft.com/office/drawing/2014/main" id="{0A039433-2695-467E-9413-E7F29B0427E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02883" y="253841"/>
          <a:ext cx="1449705" cy="86820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CD7A1DDE-5158-4615-8CF3-D96CDB978D0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twoCellAnchor>
    <xdr:from>
      <xdr:col>14</xdr:col>
      <xdr:colOff>57150</xdr:colOff>
      <xdr:row>2</xdr:row>
      <xdr:rowOff>533400</xdr:rowOff>
    </xdr:from>
    <xdr:to>
      <xdr:col>56</xdr:col>
      <xdr:colOff>74839</xdr:colOff>
      <xdr:row>10</xdr:row>
      <xdr:rowOff>38100</xdr:rowOff>
    </xdr:to>
    <xdr:sp macro="" textlink="">
      <xdr:nvSpPr>
        <xdr:cNvPr id="3" name="Rectángulo 2">
          <a:extLst>
            <a:ext uri="{FF2B5EF4-FFF2-40B4-BE49-F238E27FC236}">
              <a16:creationId xmlns:a16="http://schemas.microsoft.com/office/drawing/2014/main" id="{86CF1010-1594-4DA2-84DA-C3C11578BF30}"/>
            </a:ext>
          </a:extLst>
        </xdr:cNvPr>
        <xdr:cNvSpPr/>
      </xdr:nvSpPr>
      <xdr:spPr>
        <a:xfrm>
          <a:off x="17171670" y="1181100"/>
          <a:ext cx="38559649" cy="2034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s-CO" sz="13800">
              <a:solidFill>
                <a:schemeClr val="bg1">
                  <a:lumMod val="65000"/>
                </a:schemeClr>
              </a:solidFill>
              <a:latin typeface="Arial" panose="020B0604020202020204" pitchFamily="34" charset="0"/>
              <a:cs typeface="Arial" panose="020B0604020202020204" pitchFamily="34" charset="0"/>
            </a:rPr>
            <a:t>BORRADOR</a:t>
          </a:r>
          <a:r>
            <a:rPr lang="es-CO" sz="13800" baseline="0">
              <a:solidFill>
                <a:schemeClr val="bg1">
                  <a:lumMod val="65000"/>
                </a:schemeClr>
              </a:solidFill>
              <a:latin typeface="Arial" panose="020B0604020202020204" pitchFamily="34" charset="0"/>
              <a:cs typeface="Arial" panose="020B0604020202020204" pitchFamily="34" charset="0"/>
            </a:rPr>
            <a:t> / </a:t>
          </a:r>
          <a:r>
            <a:rPr lang="es-CO" sz="13800">
              <a:solidFill>
                <a:schemeClr val="bg1">
                  <a:lumMod val="65000"/>
                </a:schemeClr>
              </a:solidFill>
              <a:latin typeface="Arial" panose="020B0604020202020204" pitchFamily="34" charset="0"/>
              <a:cs typeface="Arial" panose="020B0604020202020204" pitchFamily="34" charset="0"/>
            </a:rPr>
            <a:t>PAAC 2023</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6C2A9987-7507-41FE-9A6F-2FABABCD43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24F17197-7EA0-4E56-88C4-62C97BB9A2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1970EF01-930D-4FE5-931B-18AB7482892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3990F6F0-AB60-409D-A2A2-A43FAC7208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7F05C73F-E99A-49C3-934A-001C2E87C9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260350</xdr:colOff>
      <xdr:row>1</xdr:row>
      <xdr:rowOff>76200</xdr:rowOff>
    </xdr:from>
    <xdr:to>
      <xdr:col>3</xdr:col>
      <xdr:colOff>2108200</xdr:colOff>
      <xdr:row>3</xdr:row>
      <xdr:rowOff>422014</xdr:rowOff>
    </xdr:to>
    <xdr:pic>
      <xdr:nvPicPr>
        <xdr:cNvPr id="2" name="Imagen 1">
          <a:hlinkClick xmlns:r="http://schemas.openxmlformats.org/officeDocument/2006/relationships" r:id="rId1"/>
          <a:extLst>
            <a:ext uri="{FF2B5EF4-FFF2-40B4-BE49-F238E27FC236}">
              <a16:creationId xmlns:a16="http://schemas.microsoft.com/office/drawing/2014/main" id="{0B6D8D7D-7C22-4DAB-B6F1-F02948114D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4230" y="251460"/>
          <a:ext cx="2625090" cy="15802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9784155\Desktop\GSAN-1.1-19-02%20Hta%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ERONAUTICA\AEROCIVIL%202017\GESTION%20PRESUPUESTO\Presupuesto%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alopez\Dropbox\BASES%20DNP\Principal%20Transpor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ualopez\Documents\Tableros%20de%20control\Tablero%20Control%20presidencia%20-%20Transpor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5960304\Downloads\Presupuesto%20universitario%20mensual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sheetName val="1-ACTIVIDADES"/>
      <sheetName val="2-ATRIBUTOS DE CALIDAD"/>
      <sheetName val="3-CALIDAD PROCESOS"/>
      <sheetName val="4-PANORAMA RIESGOS"/>
      <sheetName val="5-CLASIFICACION RIESGOS"/>
      <sheetName val="6-MATRIZ DE ANALISIS"/>
      <sheetName val="7-SOLIDEZ CONTROL"/>
      <sheetName val="8-FACTOR RIESGO RESIDUAL"/>
      <sheetName val="9-MAPA DE RIESGOS"/>
      <sheetName val="10-GRAFICA GESTIÓN"/>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 val="AEPTOS_INDIGENAS"/>
      <sheetName val="COMPROMISOS_ESTRATEGICOS"/>
      <sheetName val="PLAN_DE_ACCION"/>
      <sheetName val="META_$_2018"/>
      <sheetName val="DDA_COMPR"/>
      <sheetName val="DDA_OBL"/>
      <sheetName val="DDA_PAGOS"/>
      <sheetName val="DDA_RESER2017"/>
      <sheetName val="METAS_C-O"/>
      <sheetName val="PLAN_CHOQUE_PPTO_2016"/>
      <sheetName val="PLAN_DE_CHOQUE_RESER2015"/>
      <sheetName val="AJUSTE_DE_VIGENCIAS"/>
    </sheetNames>
    <sheetDataSet>
      <sheetData sheetId="0"/>
      <sheetData sheetId="1"/>
      <sheetData sheetId="2"/>
      <sheetData sheetId="3"/>
      <sheetData sheetId="4">
        <row r="39">
          <cell r="C39">
            <v>475313444751</v>
          </cell>
        </row>
      </sheetData>
      <sheetData sheetId="5"/>
      <sheetData sheetId="6"/>
      <sheetData sheetId="7">
        <row r="12">
          <cell r="D12">
            <v>6</v>
          </cell>
        </row>
      </sheetData>
      <sheetData sheetId="8"/>
      <sheetData sheetId="9"/>
      <sheetData sheetId="10"/>
      <sheetData sheetId="11">
        <row r="18">
          <cell r="G18">
            <v>6072000000</v>
          </cell>
        </row>
        <row r="19">
          <cell r="G19">
            <v>528000000</v>
          </cell>
        </row>
        <row r="20">
          <cell r="G20">
            <v>1380000000</v>
          </cell>
        </row>
        <row r="21">
          <cell r="G21">
            <v>120000000</v>
          </cell>
        </row>
        <row r="22">
          <cell r="G22">
            <v>13800000000</v>
          </cell>
        </row>
        <row r="23">
          <cell r="G23">
            <v>1200000000</v>
          </cell>
        </row>
        <row r="24">
          <cell r="G24">
            <v>5800000000</v>
          </cell>
        </row>
        <row r="25">
          <cell r="G25">
            <v>9200000000</v>
          </cell>
        </row>
        <row r="26">
          <cell r="G26">
            <v>800000000</v>
          </cell>
        </row>
        <row r="27">
          <cell r="G27">
            <v>4600000000</v>
          </cell>
        </row>
        <row r="28">
          <cell r="G28">
            <v>400000000</v>
          </cell>
        </row>
        <row r="29">
          <cell r="G29">
            <v>12880000000</v>
          </cell>
        </row>
        <row r="30">
          <cell r="G30">
            <v>1120000000</v>
          </cell>
        </row>
        <row r="31">
          <cell r="G31">
            <v>828000000</v>
          </cell>
        </row>
        <row r="32">
          <cell r="G32">
            <v>72000000</v>
          </cell>
        </row>
        <row r="33">
          <cell r="G33">
            <v>6000240000</v>
          </cell>
        </row>
        <row r="34">
          <cell r="G34">
            <v>521760000</v>
          </cell>
        </row>
        <row r="35">
          <cell r="G35">
            <v>11295760000</v>
          </cell>
        </row>
        <row r="36">
          <cell r="G36">
            <v>982240000</v>
          </cell>
        </row>
        <row r="37">
          <cell r="G37">
            <v>1840000000</v>
          </cell>
        </row>
        <row r="38">
          <cell r="G38">
            <v>1840000000</v>
          </cell>
        </row>
        <row r="39">
          <cell r="G39">
            <v>1840000000</v>
          </cell>
        </row>
        <row r="40">
          <cell r="G40">
            <v>1840000000</v>
          </cell>
        </row>
        <row r="41">
          <cell r="G41">
            <v>1840000000</v>
          </cell>
        </row>
        <row r="42">
          <cell r="G42">
            <v>1840000000</v>
          </cell>
        </row>
        <row r="43">
          <cell r="G43">
            <v>1840000000</v>
          </cell>
        </row>
        <row r="44">
          <cell r="G44">
            <v>160000000</v>
          </cell>
        </row>
        <row r="45">
          <cell r="G45">
            <v>160000000</v>
          </cell>
        </row>
        <row r="46">
          <cell r="G46">
            <v>160000000</v>
          </cell>
        </row>
        <row r="47">
          <cell r="G47">
            <v>160000000</v>
          </cell>
        </row>
        <row r="48">
          <cell r="G48">
            <v>160000000</v>
          </cell>
        </row>
        <row r="49">
          <cell r="G49">
            <v>160000000</v>
          </cell>
        </row>
        <row r="50">
          <cell r="G50">
            <v>160000000</v>
          </cell>
        </row>
        <row r="51">
          <cell r="G51">
            <v>708400000</v>
          </cell>
        </row>
        <row r="52">
          <cell r="G52">
            <v>708400000</v>
          </cell>
        </row>
        <row r="53">
          <cell r="G53">
            <v>708400000</v>
          </cell>
        </row>
        <row r="54">
          <cell r="G54">
            <v>708400000</v>
          </cell>
        </row>
        <row r="55">
          <cell r="G55">
            <v>708400000</v>
          </cell>
        </row>
        <row r="56">
          <cell r="G56">
            <v>708400000</v>
          </cell>
        </row>
        <row r="57">
          <cell r="G57">
            <v>708400000</v>
          </cell>
        </row>
        <row r="58">
          <cell r="G58">
            <v>708400000</v>
          </cell>
        </row>
        <row r="59">
          <cell r="G59">
            <v>708400000</v>
          </cell>
        </row>
        <row r="60">
          <cell r="G60">
            <v>708400000</v>
          </cell>
        </row>
        <row r="61">
          <cell r="G61">
            <v>708400000</v>
          </cell>
        </row>
        <row r="62">
          <cell r="G62">
            <v>708400000</v>
          </cell>
        </row>
        <row r="63">
          <cell r="G63">
            <v>708400000</v>
          </cell>
        </row>
        <row r="64">
          <cell r="G64">
            <v>61600000</v>
          </cell>
        </row>
        <row r="65">
          <cell r="G65">
            <v>61600000</v>
          </cell>
        </row>
        <row r="66">
          <cell r="G66">
            <v>61600000</v>
          </cell>
        </row>
        <row r="67">
          <cell r="G67">
            <v>61600000</v>
          </cell>
        </row>
        <row r="68">
          <cell r="G68">
            <v>61600000</v>
          </cell>
        </row>
        <row r="69">
          <cell r="G69">
            <v>61600000</v>
          </cell>
        </row>
        <row r="70">
          <cell r="G70">
            <v>61600000</v>
          </cell>
        </row>
        <row r="71">
          <cell r="G71">
            <v>61600000</v>
          </cell>
        </row>
        <row r="72">
          <cell r="G72">
            <v>61600000</v>
          </cell>
        </row>
        <row r="73">
          <cell r="G73">
            <v>61600000</v>
          </cell>
        </row>
        <row r="74">
          <cell r="G74">
            <v>61600000</v>
          </cell>
        </row>
        <row r="75">
          <cell r="G75">
            <v>61600000</v>
          </cell>
        </row>
        <row r="76">
          <cell r="G76">
            <v>61600000</v>
          </cell>
        </row>
        <row r="77">
          <cell r="G77">
            <v>7544000000</v>
          </cell>
        </row>
        <row r="78">
          <cell r="G78">
            <v>656000000</v>
          </cell>
        </row>
        <row r="79">
          <cell r="G79">
            <v>15000000000</v>
          </cell>
        </row>
        <row r="80">
          <cell r="G80">
            <v>0</v>
          </cell>
        </row>
      </sheetData>
      <sheetData sheetId="12"/>
      <sheetData sheetId="13"/>
      <sheetData sheetId="14">
        <row r="15">
          <cell r="N15">
            <v>11251286017</v>
          </cell>
        </row>
      </sheetData>
      <sheetData sheetId="15">
        <row r="16">
          <cell r="U16">
            <v>0</v>
          </cell>
        </row>
      </sheetData>
      <sheetData sheetId="16"/>
      <sheetData sheetId="17">
        <row r="123">
          <cell r="BM123">
            <v>134867152</v>
          </cell>
        </row>
      </sheetData>
      <sheetData sheetId="18"/>
      <sheetData sheetId="19"/>
      <sheetData sheetId="20"/>
      <sheetData sheetId="21">
        <row r="2">
          <cell r="AB2" t="str">
            <v>ENE</v>
          </cell>
          <cell r="AC2">
            <v>2017</v>
          </cell>
        </row>
        <row r="41">
          <cell r="B41">
            <v>0</v>
          </cell>
        </row>
        <row r="43">
          <cell r="D43">
            <v>0</v>
          </cell>
          <cell r="E43">
            <v>0</v>
          </cell>
          <cell r="F43">
            <v>0</v>
          </cell>
          <cell r="G43">
            <v>0</v>
          </cell>
          <cell r="H43">
            <v>0</v>
          </cell>
          <cell r="I43">
            <v>0</v>
          </cell>
          <cell r="J43">
            <v>0</v>
          </cell>
          <cell r="K43">
            <v>0</v>
          </cell>
          <cell r="L43">
            <v>0</v>
          </cell>
          <cell r="M43">
            <v>0</v>
          </cell>
          <cell r="N43">
            <v>0</v>
          </cell>
          <cell r="O43">
            <v>0</v>
          </cell>
          <cell r="P43">
            <v>0</v>
          </cell>
        </row>
      </sheetData>
      <sheetData sheetId="22">
        <row r="9">
          <cell r="F9">
            <v>95306.095222999997</v>
          </cell>
        </row>
      </sheetData>
      <sheetData sheetId="23">
        <row r="9">
          <cell r="F9">
            <v>1138.3475820000001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5">
          <cell r="N15">
            <v>11251286017</v>
          </cell>
        </row>
      </sheetData>
      <sheetData sheetId="46">
        <row r="16">
          <cell r="U16">
            <v>0</v>
          </cell>
        </row>
      </sheetData>
      <sheetData sheetId="47"/>
      <sheetData sheetId="48">
        <row r="123">
          <cell r="BM123">
            <v>134867152</v>
          </cell>
        </row>
      </sheetData>
      <sheetData sheetId="49">
        <row r="2">
          <cell r="AB2" t="str">
            <v>ENE</v>
          </cell>
        </row>
      </sheetData>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úmen de Aprobación"/>
      <sheetName val="Indicadores"/>
      <sheetName val="Avances antiguo"/>
      <sheetName val="Avances Indicadores"/>
      <sheetName val="Tablero Contro Presidencia"/>
      <sheetName val="Indicadores Regionales"/>
      <sheetName val="Base Reporte"/>
      <sheetName val="Base detallada"/>
      <sheetName val="Cuadro resúmen"/>
      <sheetName val="Guía"/>
    </sheetNames>
    <sheetDataSet>
      <sheetData sheetId="0"/>
      <sheetData sheetId="1"/>
      <sheetData sheetId="2"/>
      <sheetData sheetId="3"/>
      <sheetData sheetId="4"/>
      <sheetData sheetId="5"/>
      <sheetData sheetId="6">
        <row r="1">
          <cell r="D1" t="str">
            <v>Indicador</v>
          </cell>
          <cell r="E1" t="str">
            <v>Periodicidad</v>
          </cell>
          <cell r="F1" t="str">
            <v>Avance Cuantitativo</v>
          </cell>
          <cell r="G1" t="str">
            <v>Avance Cualitativo</v>
          </cell>
          <cell r="H1" t="str">
            <v>Fecha Corte</v>
          </cell>
          <cell r="I1" t="str">
            <v>Gerente de Meta</v>
          </cell>
          <cell r="J1" t="str">
            <v>Fecha de Reporte de Avance</v>
          </cell>
          <cell r="K1" t="str">
            <v>Estado</v>
          </cell>
          <cell r="L1" t="str">
            <v>Valor Vigente</v>
          </cell>
          <cell r="M1" t="str">
            <v>Sectorialista</v>
          </cell>
          <cell r="N1" t="str">
            <v>Fecha Revisión</v>
          </cell>
        </row>
        <row r="2">
          <cell r="D2" t="str">
            <v>Municipios capacitados y/o apoyados técnicamente para la revisión de los Planes de Ordenamiento Territorial (POT)</v>
          </cell>
          <cell r="E2" t="str">
            <v>Mensual</v>
          </cell>
          <cell r="F2">
            <v>90</v>
          </cell>
          <cell r="G2" t="str">
            <v>El día 11 de julio e realizó asistencia técnica en temas de revisión y ajuste de POT a los siguientes 53 municipios de Cundinamarca (53): Bogota D.C., Bojaca, Cachipay, Carmen De Carupa, Chaguani, Cogua, Cota, El Colegio, El Rosal, Fomeque, Gachala, Gama,</v>
          </cell>
          <cell r="H2">
            <v>42582</v>
          </cell>
          <cell r="I2" t="str">
            <v>emarino</v>
          </cell>
          <cell r="J2">
            <v>42586</v>
          </cell>
          <cell r="K2" t="str">
            <v>Aprobado</v>
          </cell>
          <cell r="L2" t="str">
            <v>SI</v>
          </cell>
          <cell r="M2" t="str">
            <v>jualopez</v>
          </cell>
          <cell r="N2">
            <v>42586</v>
          </cell>
        </row>
        <row r="3">
          <cell r="D3" t="str">
            <v>Municipios capacitados en la incorporación de la gestión del riesgo en la revisión de sus POT</v>
          </cell>
          <cell r="E3" t="str">
            <v>Mensual</v>
          </cell>
          <cell r="F3">
            <v>89</v>
          </cell>
          <cell r="G3" t="str">
            <v xml:space="preserve">El día 11 de julio e realizó asistencia técnica en temas relacionados con la incorporación del riesgo en los POT a los siguientes 53 municipios de Cundinamarca: Bogota D.C., Bojaca, Cachipay, Carmen De Carupa, Chaguani, Cogua, Cota, El Colegio, El Rosal, </v>
          </cell>
          <cell r="H3">
            <v>42582</v>
          </cell>
          <cell r="I3" t="str">
            <v>emarino</v>
          </cell>
          <cell r="J3">
            <v>42586</v>
          </cell>
          <cell r="K3" t="str">
            <v>Aprobado</v>
          </cell>
          <cell r="L3" t="str">
            <v>SI</v>
          </cell>
          <cell r="M3" t="str">
            <v>jualopez</v>
          </cell>
          <cell r="N3">
            <v>42586</v>
          </cell>
        </row>
        <row r="4">
          <cell r="D4" t="str">
            <v>Municipios capacitados en la elaboración del inventario de asentamientos en zonas de alto riesgo.</v>
          </cell>
          <cell r="E4" t="str">
            <v>Mensual</v>
          </cell>
          <cell r="F4">
            <v>71</v>
          </cell>
          <cell r="G4" t="str">
            <v>Los días 13 y 14 de julio se realizó una capacitación en la elaboración del inventario de asentamientos en zonas de alto riesgo a los siguientes 57 municipios de Santander: Aguada, Albania, Aratoca, Barrancabermeja, Betulia, Bolívar, Bucaramanga, Cabrera,</v>
          </cell>
          <cell r="H4">
            <v>42582</v>
          </cell>
          <cell r="I4" t="str">
            <v>emarino</v>
          </cell>
          <cell r="J4">
            <v>42586</v>
          </cell>
          <cell r="K4" t="str">
            <v>Aprobado</v>
          </cell>
          <cell r="L4" t="str">
            <v>SI</v>
          </cell>
          <cell r="M4" t="str">
            <v>jualopez</v>
          </cell>
          <cell r="N4">
            <v>42586</v>
          </cell>
        </row>
        <row r="5">
          <cell r="D5" t="str">
            <v>Porcentaje de hogares urbanos en condiciones de déficit de vivienda cualitativo</v>
          </cell>
          <cell r="E5" t="str">
            <v>Anual</v>
          </cell>
          <cell r="G5" t="str">
            <v>Con el fin de disminuir el déficit de vivienda urbana, y apoyar diversos segmentos de la población, con ingresos y capacidades de ahorro distintas, se han creado diferentes programas en la política de vivienda urbana como son VIPA, Mi Casa Ya, Cobertura a</v>
          </cell>
          <cell r="H5">
            <v>42582</v>
          </cell>
          <cell r="I5" t="str">
            <v>dbarrera</v>
          </cell>
          <cell r="J5">
            <v>42591</v>
          </cell>
          <cell r="K5" t="str">
            <v>Aprobado</v>
          </cell>
          <cell r="L5" t="str">
            <v>SI</v>
          </cell>
          <cell r="M5" t="str">
            <v>jualopez</v>
          </cell>
          <cell r="N5">
            <v>42591</v>
          </cell>
        </row>
        <row r="6">
          <cell r="D6" t="str">
            <v>Mejoramientos de vivienda  ejecutados</v>
          </cell>
          <cell r="E6" t="str">
            <v>Trimestral</v>
          </cell>
          <cell r="G6" t="str">
            <v>En el mes de julio 2016, se continúa con el proceso de intervención y asignación de mejoramiento de vivienda en los municipios y departamentos a nivel nacional, región pacífica y caribe.</v>
          </cell>
          <cell r="H6">
            <v>42582</v>
          </cell>
          <cell r="I6" t="str">
            <v>planeacionvivienda</v>
          </cell>
          <cell r="J6">
            <v>42591</v>
          </cell>
          <cell r="K6" t="str">
            <v>Aprobado</v>
          </cell>
          <cell r="L6" t="str">
            <v>SI</v>
          </cell>
          <cell r="M6" t="str">
            <v>jualopez</v>
          </cell>
          <cell r="N6">
            <v>42591</v>
          </cell>
        </row>
        <row r="7">
          <cell r="D7" t="str">
            <v>Porcentaje de hogares urbanos en situación de déficit de vivienda cuantitativo</v>
          </cell>
          <cell r="E7" t="str">
            <v>Anual</v>
          </cell>
          <cell r="G7" t="str">
            <v>Con el fin de disminuir el déficit de vivienda urbana, y apoyar diversos segmentos de la población, con ingresos y capacidades de ahorro distintas, se han creado diferentes programas en la política de vivienda urbana como son VIPA, Mi Casa Ya, Cobertura a</v>
          </cell>
          <cell r="H7">
            <v>42582</v>
          </cell>
          <cell r="I7" t="str">
            <v>dbarrera</v>
          </cell>
          <cell r="J7">
            <v>42591</v>
          </cell>
          <cell r="K7" t="str">
            <v>Aprobado</v>
          </cell>
          <cell r="L7" t="str">
            <v>SI</v>
          </cell>
          <cell r="M7" t="str">
            <v>jualopez</v>
          </cell>
          <cell r="N7">
            <v>42591</v>
          </cell>
        </row>
        <row r="8">
          <cell r="D8" t="str">
            <v>Viviendas de interés prioritario y  social iniciadas con apoyo de Fonvivienda</v>
          </cell>
          <cell r="E8" t="str">
            <v>Mensual</v>
          </cell>
          <cell r="G8" t="str">
            <v>Al mes de junio se han iniciado 19.362 soluciones de vivienda en el Programa de Cobertura a la Tasa - FRECH, habilitado 19.632 hogares en el Programa de Vivienda Mi Casa Ya y 2.399 soluciones de vivienda iniciadas en el Programa de Vivienda de Interés Pri</v>
          </cell>
          <cell r="H8">
            <v>42582</v>
          </cell>
          <cell r="I8" t="str">
            <v>alquintero</v>
          </cell>
          <cell r="J8">
            <v>42591</v>
          </cell>
          <cell r="K8" t="str">
            <v>Aprobado</v>
          </cell>
          <cell r="L8" t="str">
            <v>SI</v>
          </cell>
          <cell r="M8" t="str">
            <v>jualopez</v>
          </cell>
          <cell r="N8">
            <v>42591</v>
          </cell>
        </row>
        <row r="9">
          <cell r="D9" t="str">
            <v>Viviendas iniciadas de interés prioritario programa de vivienda gratis segunda fase</v>
          </cell>
          <cell r="E9" t="str">
            <v>Mensual</v>
          </cell>
          <cell r="F9">
            <v>0</v>
          </cell>
          <cell r="G9" t="str">
            <v>Durante el mes de julio no se presentaron iniciaciones en el Programa de Vivienda Gratuita Segunda Fase, esto debido a que las viviendas iniciadas durante el 2015 se encuentra en proceso de construcción, la demás soluciones de viviendas no han iniciado to</v>
          </cell>
          <cell r="H9">
            <v>42582</v>
          </cell>
          <cell r="I9" t="str">
            <v>alquintero</v>
          </cell>
          <cell r="J9">
            <v>42587</v>
          </cell>
          <cell r="K9" t="str">
            <v>Aprobado</v>
          </cell>
          <cell r="L9" t="str">
            <v>SI</v>
          </cell>
          <cell r="M9" t="str">
            <v>jualopez</v>
          </cell>
          <cell r="N9">
            <v>42587</v>
          </cell>
        </row>
        <row r="10">
          <cell r="D10" t="str">
            <v>Viviendas de interés prioritario iniciadas en el Programa de Vivienda - VIPA</v>
          </cell>
          <cell r="E10" t="str">
            <v>Mensual</v>
          </cell>
          <cell r="F10">
            <v>2399</v>
          </cell>
          <cell r="G10" t="str">
            <v>Durante el mes de julio se iniciaron 1.061 soluciones de vivienda en el marco del Programa de Vivienda de Interés Prioritario para Ahorradores - VIPA, para un acumulado en el año de 2.399</v>
          </cell>
          <cell r="H10">
            <v>42582</v>
          </cell>
          <cell r="I10" t="str">
            <v>alquintero</v>
          </cell>
          <cell r="J10">
            <v>42590</v>
          </cell>
          <cell r="K10" t="str">
            <v>Aprobado</v>
          </cell>
          <cell r="L10" t="str">
            <v>SI</v>
          </cell>
          <cell r="M10" t="str">
            <v>jualopez</v>
          </cell>
          <cell r="N10">
            <v>42591</v>
          </cell>
        </row>
        <row r="11">
          <cell r="D11" t="str">
            <v>Viviendas de interés social iniciadas en el Programa de promoción y acceso a vivienda de interés social - "Mi Casa Ya"</v>
          </cell>
          <cell r="E11" t="str">
            <v>Mensual</v>
          </cell>
          <cell r="F11">
            <v>19632</v>
          </cell>
          <cell r="G11" t="str">
            <v>En el mes de julio se habilitaron 2.867 hogares en el Programa Mi Casa Ya, para un acumulado de 19.632 habilitados durante el año 2016 en todo el país.</v>
          </cell>
          <cell r="H11">
            <v>42582</v>
          </cell>
          <cell r="I11" t="str">
            <v>alquintero</v>
          </cell>
          <cell r="J11">
            <v>42587</v>
          </cell>
          <cell r="K11" t="str">
            <v>Aprobado</v>
          </cell>
          <cell r="L11" t="str">
            <v>SI</v>
          </cell>
          <cell r="M11" t="str">
            <v>jualopez</v>
          </cell>
          <cell r="N11">
            <v>42587</v>
          </cell>
        </row>
        <row r="12">
          <cell r="D12" t="str">
            <v>Viviendas de interés prioritario y  social iniciadas en el Programa de Cobertura Condicionada para Créditos de Vivienda Segunda Generación - "Frech"</v>
          </cell>
          <cell r="E12" t="str">
            <v>Mensual</v>
          </cell>
          <cell r="F12">
            <v>19362</v>
          </cell>
          <cell r="G12" t="str">
            <v>Para el mes de julio se tiene un acumulado de 19.362 viviendas iniciadas en el marco del Programa de Cobertura Condicionada para Créditos de Vivienda Segunda Generación - "Frech", distribuidas así: 4.310 Viviendas de Interés Prioritario y 15.052 Viviendas</v>
          </cell>
          <cell r="H12">
            <v>42582</v>
          </cell>
          <cell r="I12" t="str">
            <v>ccortes</v>
          </cell>
          <cell r="J12">
            <v>42587</v>
          </cell>
          <cell r="K12" t="str">
            <v>Aprobado</v>
          </cell>
          <cell r="L12" t="str">
            <v>SI</v>
          </cell>
          <cell r="M12" t="str">
            <v>jualopez</v>
          </cell>
          <cell r="N12">
            <v>42587</v>
          </cell>
        </row>
        <row r="13">
          <cell r="D13" t="str">
            <v>Porcentaje de municipios que tratan adecuadamente los residuos sólidos</v>
          </cell>
          <cell r="E13" t="str">
            <v>Anual</v>
          </cell>
          <cell r="G13" t="str">
            <v>Asistencia técnicas: En el marco de la Mesa Técnica Ambiental del PDA (EMCASERVICIOS) con participación del VASB, CRC, Alcaldes y Operadores del Servicio Público de Aseo, tema: Disposición Final de Residuos Sólidos en el Nte del Cauca; taller de capacitac</v>
          </cell>
          <cell r="H13">
            <v>42582</v>
          </cell>
          <cell r="I13" t="str">
            <v>garcila</v>
          </cell>
          <cell r="J13">
            <v>42590</v>
          </cell>
          <cell r="K13" t="str">
            <v>Aprobado</v>
          </cell>
          <cell r="L13" t="str">
            <v>SI</v>
          </cell>
          <cell r="M13" t="str">
            <v>jualopez</v>
          </cell>
          <cell r="N13">
            <v>42591</v>
          </cell>
        </row>
        <row r="14">
          <cell r="D14" t="str">
            <v>Municipios que pasan a disponer en un nuevo sitio de disposición final</v>
          </cell>
          <cell r="E14" t="str">
            <v>Anual</v>
          </cell>
          <cell r="G14" t="str">
            <v>Asistencia técnicas: En el marco de la Mesa Técnica Ambiental del PDA (EMCASERVICIOS) con participación del VASB, CRC, Alcaldes y Operadores del Servicio Público de Aseo, tema: Disposición Final de Residuos Sólidos en el Nte del Cauca; taller de capacitac</v>
          </cell>
          <cell r="H14">
            <v>42582</v>
          </cell>
          <cell r="I14" t="str">
            <v>garcila</v>
          </cell>
          <cell r="J14">
            <v>42590</v>
          </cell>
          <cell r="K14" t="str">
            <v>Aprobado</v>
          </cell>
          <cell r="L14" t="str">
            <v>SI</v>
          </cell>
          <cell r="M14" t="str">
            <v>jualopez</v>
          </cell>
          <cell r="N14">
            <v>42591</v>
          </cell>
        </row>
        <row r="15">
          <cell r="D15" t="str">
            <v>Porcentaje de cupos asignados para vivienda urbana nueva  en la región Caribe</v>
          </cell>
          <cell r="E15" t="str">
            <v>Mensual</v>
          </cell>
          <cell r="F15">
            <v>55.57</v>
          </cell>
          <cell r="G15" t="str">
            <v>Mediante la Resolución 1082 de junio de 2015 "Por la cual se distribuyen los cupos de recursos para la asignación de los subsidios familiares de vivienda en especie de que trata la Resolución 0494 de 2015", se asignó porcentaje del 29,24% de cupos de recu</v>
          </cell>
          <cell r="H15">
            <v>42582</v>
          </cell>
          <cell r="I15" t="str">
            <v>alquintero</v>
          </cell>
          <cell r="J15">
            <v>42587</v>
          </cell>
          <cell r="K15" t="str">
            <v>Aprobado</v>
          </cell>
          <cell r="L15" t="str">
            <v>SI</v>
          </cell>
          <cell r="M15" t="str">
            <v>jualopez</v>
          </cell>
          <cell r="N15">
            <v>42587</v>
          </cell>
        </row>
        <row r="16">
          <cell r="D16" t="str">
            <v>Mejoramientos de vivienda ejecutados - Caribe</v>
          </cell>
          <cell r="E16" t="str">
            <v>Trimestral</v>
          </cell>
          <cell r="G16" t="str">
            <v>En el mes de julio 2016, se continúa con el proceso de intervención y asignación de mejoramiento en los municipios y departamentos a nivel región caribe.</v>
          </cell>
          <cell r="H16">
            <v>42582</v>
          </cell>
          <cell r="I16" t="str">
            <v>planeacionvivienda</v>
          </cell>
          <cell r="J16">
            <v>42591</v>
          </cell>
          <cell r="K16" t="str">
            <v>Aprobado</v>
          </cell>
          <cell r="L16" t="str">
            <v>SI</v>
          </cell>
          <cell r="M16" t="str">
            <v>jualopez</v>
          </cell>
          <cell r="N16">
            <v>42591</v>
          </cell>
        </row>
        <row r="17">
          <cell r="D17" t="str">
            <v>Nuevos cupos asignados para vivienda urbana nueva en la región Centro Oriente</v>
          </cell>
          <cell r="E17" t="str">
            <v>Mensual</v>
          </cell>
          <cell r="F17">
            <v>2169</v>
          </cell>
          <cell r="G17" t="str">
            <v>Durante el mes de julio se habilitaron 96 hogares en el marco del Programa Mi Casa, se iniciaron 148 soluciones de vivienda de interés social y prioritario en el programa frech para un total de 244 cupos nuevos para la región centro oriente, con un acumul</v>
          </cell>
          <cell r="H17">
            <v>42582</v>
          </cell>
          <cell r="I17" t="str">
            <v>alquintero</v>
          </cell>
          <cell r="J17">
            <v>42587</v>
          </cell>
          <cell r="K17" t="str">
            <v>Aprobado</v>
          </cell>
          <cell r="L17" t="str">
            <v>SI</v>
          </cell>
          <cell r="M17" t="str">
            <v>jualopez</v>
          </cell>
          <cell r="N17">
            <v>42587</v>
          </cell>
        </row>
        <row r="18">
          <cell r="D18" t="str">
            <v>Municipios que disponen en un  sitio adecuado de disposición final existente en la Región de los LLanos</v>
          </cell>
          <cell r="E18" t="str">
            <v>Anual</v>
          </cell>
          <cell r="G18" t="str">
            <v xml:space="preserve">Julio de 2016 • En las instalaciones del MVCT se reunieron el gestor del PDA de Meta y este Ministerio y se brindó asistencia técnica en materia de proyectos de disposición final de residuos sólidos en los municipios indicados </v>
          </cell>
          <cell r="H18">
            <v>42582</v>
          </cell>
          <cell r="I18" t="str">
            <v>garcila</v>
          </cell>
          <cell r="J18">
            <v>42590</v>
          </cell>
          <cell r="K18" t="str">
            <v>Aprobado</v>
          </cell>
          <cell r="L18" t="str">
            <v>SI</v>
          </cell>
          <cell r="M18" t="str">
            <v>jualopez</v>
          </cell>
          <cell r="N18">
            <v>42591</v>
          </cell>
        </row>
        <row r="19">
          <cell r="D19" t="str">
            <v>Porcentaje de municipios con sistemas de tratamiento adecuado de residuos en la región de los Llanos</v>
          </cell>
          <cell r="E19" t="str">
            <v>Anual</v>
          </cell>
          <cell r="G19" t="str">
            <v>Julio de 2016 • En las instalaciones del MVCT se reunieron el gestor del PDA de Meta y este Ministerio y se brindó asistencia técnica en materia de proyectos de disposición final de residuos sólidos en los municipios indicados.</v>
          </cell>
          <cell r="H19">
            <v>42582</v>
          </cell>
          <cell r="I19" t="str">
            <v>garcila</v>
          </cell>
          <cell r="J19">
            <v>42590</v>
          </cell>
          <cell r="K19" t="str">
            <v>Aprobado</v>
          </cell>
          <cell r="L19" t="str">
            <v>SI</v>
          </cell>
          <cell r="M19" t="str">
            <v>jualopez</v>
          </cell>
          <cell r="N19">
            <v>42591</v>
          </cell>
        </row>
        <row r="20">
          <cell r="D20" t="str">
            <v>Municipios que disponen de un sitio adecuado de disposición final en la región pacífica</v>
          </cell>
          <cell r="E20" t="str">
            <v>Anual</v>
          </cell>
          <cell r="G20" t="str">
            <v>Julio de 2016 • En las instalaciones de la Alcaldía de Nuquí se reunieron el Alcalde del municipio, Gerente de la empresa de servicios públicos de acueducto, alcantarillado y aseo, Consultoría Mott McDonald y este Ministerio, y se brindó soporte técnico e</v>
          </cell>
          <cell r="H20">
            <v>42582</v>
          </cell>
          <cell r="I20" t="str">
            <v>garcila</v>
          </cell>
          <cell r="J20">
            <v>42590</v>
          </cell>
          <cell r="K20" t="str">
            <v>Aprobado</v>
          </cell>
          <cell r="L20" t="str">
            <v>SI</v>
          </cell>
          <cell r="M20" t="str">
            <v>jualopez</v>
          </cell>
          <cell r="N20">
            <v>42591</v>
          </cell>
        </row>
        <row r="21">
          <cell r="D21" t="str">
            <v>Iniciaciones de vivienda con apoyo del SFV de Fonvivienda en pacífico</v>
          </cell>
          <cell r="E21" t="str">
            <v>Mensual</v>
          </cell>
          <cell r="F21">
            <v>4845</v>
          </cell>
          <cell r="G21" t="str">
            <v>Durante el mes de julio se habilitaron 4 hogares en el marco del programa "Mi Casa Ya" y se iniciaron 193 soluciones de vivienda de interés prioritario y social en el programa Frech para la región pacifica , para un total de 197 hogares habilitados e inic</v>
          </cell>
          <cell r="H21">
            <v>42582</v>
          </cell>
          <cell r="I21" t="str">
            <v>alquintero</v>
          </cell>
          <cell r="J21">
            <v>42587</v>
          </cell>
          <cell r="K21" t="str">
            <v>Aprobado</v>
          </cell>
          <cell r="L21" t="str">
            <v>SI</v>
          </cell>
          <cell r="M21" t="str">
            <v>jualopez</v>
          </cell>
          <cell r="N21">
            <v>42587</v>
          </cell>
        </row>
        <row r="22">
          <cell r="D22" t="str">
            <v>Mejoramientos de vivienda ejecutados - Pacífico</v>
          </cell>
          <cell r="E22" t="str">
            <v>Trimestral</v>
          </cell>
          <cell r="G22" t="str">
            <v xml:space="preserve">En el mes de julio 2016, se continúa con el proceso de intervención y asignación de mejoramiento en los municipios y departamentos a nivel región pacífica. </v>
          </cell>
          <cell r="H22">
            <v>42582</v>
          </cell>
          <cell r="I22" t="str">
            <v>planeacionvivienda</v>
          </cell>
          <cell r="J22">
            <v>42591</v>
          </cell>
          <cell r="K22" t="str">
            <v>Aprobado</v>
          </cell>
          <cell r="L22" t="str">
            <v>SI</v>
          </cell>
          <cell r="M22" t="str">
            <v>jualopez</v>
          </cell>
          <cell r="N22">
            <v>42591</v>
          </cell>
        </row>
        <row r="23">
          <cell r="D23" t="str">
            <v>Municipios capacitados y/o apoyados técnicamente para la revisión de los Planes de Ordenamiento Territorial (POT)</v>
          </cell>
          <cell r="E23" t="str">
            <v>Mensual</v>
          </cell>
          <cell r="F23">
            <v>37</v>
          </cell>
          <cell r="G23" t="str">
            <v xml:space="preserve">Los días 21 y 22 de junio se realizó asistencia técnica en temas de revisión y ajuste de POT a los siguientes 12 municipios de Antioquia (12): Amaga, Anorí, Anza, Don Matías, Ebejico, Fredonia, Giraldo, Mutata, Salgar, Sopetran, Támesis, Yolombó.El 17 de </v>
          </cell>
          <cell r="H23">
            <v>42551</v>
          </cell>
          <cell r="I23" t="str">
            <v>emarino</v>
          </cell>
          <cell r="J23">
            <v>42585</v>
          </cell>
          <cell r="K23" t="str">
            <v>Aprobado</v>
          </cell>
          <cell r="L23" t="str">
            <v>NO</v>
          </cell>
          <cell r="M23" t="str">
            <v>jualopez</v>
          </cell>
          <cell r="N23">
            <v>42585</v>
          </cell>
        </row>
        <row r="24">
          <cell r="D24" t="str">
            <v>Municipios capacitados en la incorporación de la gestión del riesgo en la revisión de sus POT</v>
          </cell>
          <cell r="E24" t="str">
            <v>Mensual</v>
          </cell>
          <cell r="F24">
            <v>36</v>
          </cell>
          <cell r="G24" t="str">
            <v>El día 21 de junio se realizó asistencia técnica en temas relacionados con la incorporación del riesgo en los POT a los siguientes 12 municipios de Antioquia (12): Amaga, Anorí, Anza, Don Matías, Ebejico, Fredonia, Giraldo, Mutata, Salgar, Sopetran, Támes</v>
          </cell>
          <cell r="H24">
            <v>42551</v>
          </cell>
          <cell r="I24" t="str">
            <v>emarino</v>
          </cell>
          <cell r="J24">
            <v>42585</v>
          </cell>
          <cell r="K24" t="str">
            <v>Aprobado</v>
          </cell>
          <cell r="L24" t="str">
            <v>NO</v>
          </cell>
          <cell r="M24" t="str">
            <v>jualopez</v>
          </cell>
          <cell r="N24">
            <v>42585</v>
          </cell>
        </row>
        <row r="25">
          <cell r="D25" t="str">
            <v>Municipios capacitados en la elaboración del inventario de asentamientos en zonas de alto riesgo.</v>
          </cell>
          <cell r="E25" t="str">
            <v>Mensual</v>
          </cell>
          <cell r="F25">
            <v>14</v>
          </cell>
          <cell r="G25" t="str">
            <v>El día 21 de junio se realizó una capacitación en la elaboración del inventario de asentamientos en zonas de alto riesgo a los siguientes 12 municipios de Antioquia (12): Amaga, Anorí, Anza, Don Matías, Ebejico, Fredonia, Giraldo, Mutata, Salgar, Sopetran</v>
          </cell>
          <cell r="H25">
            <v>42551</v>
          </cell>
          <cell r="I25" t="str">
            <v>emarino</v>
          </cell>
          <cell r="J25">
            <v>42585</v>
          </cell>
          <cell r="K25" t="str">
            <v>Aprobado</v>
          </cell>
          <cell r="L25" t="str">
            <v>NO</v>
          </cell>
          <cell r="M25" t="str">
            <v>jualopez</v>
          </cell>
          <cell r="N25">
            <v>42585</v>
          </cell>
        </row>
        <row r="26">
          <cell r="D26" t="str">
            <v>Municipios con lineamientos para incorporar  la gestión del riesgo en los POT</v>
          </cell>
          <cell r="E26" t="str">
            <v>Anual</v>
          </cell>
          <cell r="G26" t="str">
            <v>En el mes de junio no fueron realizadas actividades relacionadas a la meta</v>
          </cell>
          <cell r="H26">
            <v>42551</v>
          </cell>
          <cell r="I26" t="str">
            <v>emarino</v>
          </cell>
          <cell r="J26">
            <v>42586</v>
          </cell>
          <cell r="K26" t="str">
            <v>Aprobado</v>
          </cell>
          <cell r="L26" t="str">
            <v>SI</v>
          </cell>
          <cell r="M26" t="str">
            <v>jualopez</v>
          </cell>
          <cell r="N26">
            <v>42586</v>
          </cell>
        </row>
        <row r="27">
          <cell r="D27" t="str">
            <v>Nuevas personas beneficiadas con proyectos que mejoran provisión, calidad y/o continuidad de los servicios de acueducto y alcantarillado</v>
          </cell>
          <cell r="E27" t="str">
            <v>Anual</v>
          </cell>
          <cell r="G27" t="str">
            <v>JUNIO: Durante este periodo se terminaron proyectos financiados con PGN en los Departamentos de Amazonas, Atlántico, Bolivar, Boyacá, Caquetá, Cordoba y Magdalena con aportes de la nación por un total de 75.813 millones de pesos Beneficiando a 97.196 pers</v>
          </cell>
          <cell r="H27">
            <v>42551</v>
          </cell>
          <cell r="I27" t="str">
            <v>DROJAS</v>
          </cell>
          <cell r="J27">
            <v>42590</v>
          </cell>
          <cell r="K27" t="str">
            <v>Aprobado</v>
          </cell>
          <cell r="L27" t="str">
            <v>SI</v>
          </cell>
          <cell r="M27" t="str">
            <v>jualopez</v>
          </cell>
          <cell r="N27">
            <v>42591</v>
          </cell>
        </row>
        <row r="28">
          <cell r="D28" t="str">
            <v>PDA con planes de aseguramiento en implementación</v>
          </cell>
          <cell r="E28" t="str">
            <v>Semestral</v>
          </cell>
          <cell r="F28">
            <v>24</v>
          </cell>
          <cell r="G28" t="str">
            <v xml:space="preserve">Durante el mes de Junio del 2016 se realizó seguimiento a los planes de aseguramiento aprobados; así mismo se realizó acompañamiento a otros gestores del PDA pendientes de aprobación, en la estructuración del Plan de Aseguramiento, de conformidad con los </v>
          </cell>
          <cell r="H28">
            <v>42551</v>
          </cell>
          <cell r="I28" t="str">
            <v>jesilva</v>
          </cell>
          <cell r="J28">
            <v>42591</v>
          </cell>
          <cell r="K28" t="str">
            <v>Aprobado</v>
          </cell>
          <cell r="L28" t="str">
            <v>SI</v>
          </cell>
          <cell r="M28" t="str">
            <v>jualopez</v>
          </cell>
          <cell r="N28">
            <v>42591</v>
          </cell>
        </row>
        <row r="29">
          <cell r="D29" t="str">
            <v>Viviendas de interés prioritario y  social iniciadas con apoyo de Fonvivienda</v>
          </cell>
          <cell r="E29" t="str">
            <v>Mensual</v>
          </cell>
          <cell r="F29">
            <v>35048</v>
          </cell>
          <cell r="G29" t="str">
            <v>Al mes de junio se han iniciado 16.765 soluciones de vivienda en el Programa de Cobertura a la Tasa - FRECH, habilitado 17.145 hogares en el Programa de Vivienda Mi Casa Ya y 1.338 soluciones de vivienda iniciadas en el Programa de Vivienda de Interés Pri</v>
          </cell>
          <cell r="H29">
            <v>42551</v>
          </cell>
          <cell r="I29" t="str">
            <v>alquintero</v>
          </cell>
          <cell r="J29">
            <v>42590</v>
          </cell>
          <cell r="K29" t="str">
            <v>Aprobado</v>
          </cell>
          <cell r="L29" t="str">
            <v>NO</v>
          </cell>
          <cell r="M29" t="str">
            <v>jualopez</v>
          </cell>
          <cell r="N29">
            <v>42591</v>
          </cell>
        </row>
        <row r="30">
          <cell r="D30" t="str">
            <v>Viviendas de interés prioritario iniciadas en el Programa de Vivienda - VIPA</v>
          </cell>
          <cell r="E30" t="str">
            <v>Mensual</v>
          </cell>
          <cell r="F30">
            <v>1338</v>
          </cell>
          <cell r="G30" t="str">
            <v xml:space="preserve">Durante el mes de junio no se presentaron iniciaciones en el programa </v>
          </cell>
          <cell r="H30">
            <v>42551</v>
          </cell>
          <cell r="I30" t="str">
            <v>alquintero</v>
          </cell>
          <cell r="J30">
            <v>42587</v>
          </cell>
          <cell r="K30" t="str">
            <v>Aprobado</v>
          </cell>
          <cell r="L30" t="str">
            <v>NO</v>
          </cell>
          <cell r="M30" t="str">
            <v>jualopez</v>
          </cell>
          <cell r="N30">
            <v>42587</v>
          </cell>
        </row>
        <row r="31">
          <cell r="D31" t="str">
            <v>Vivienda VIS urbanas públicas y privadas Iniciadas</v>
          </cell>
          <cell r="E31" t="str">
            <v>Trimestral</v>
          </cell>
          <cell r="G31" t="str">
            <v>Con el fin de disminuir el déficit de vivienda urbana, y apoyar diversos segmentos de la población, con ingresos y capacidades de ahorro distintas, se han creado diferentes programas en la política de vivienda urbana como son VIPA, Mi Casa Ya, Cobertura a</v>
          </cell>
          <cell r="H31">
            <v>42551</v>
          </cell>
          <cell r="I31" t="str">
            <v>dbarrera</v>
          </cell>
          <cell r="J31">
            <v>42591</v>
          </cell>
          <cell r="K31" t="str">
            <v>Aprobado</v>
          </cell>
          <cell r="L31" t="str">
            <v>SI</v>
          </cell>
          <cell r="M31" t="str">
            <v>jualopez</v>
          </cell>
          <cell r="N31">
            <v>42591</v>
          </cell>
        </row>
        <row r="32">
          <cell r="D32" t="str">
            <v>Municipios que disponen en un  sitio disposición final existente</v>
          </cell>
          <cell r="E32" t="str">
            <v>Anual</v>
          </cell>
          <cell r="G32" t="str">
            <v>Asistencias técnicas: Mitú-Vaupés para el proyecto relleno sanitario; Alcalde de Dibulla en referencia a los procesos de consulta previa requeridos en el licenciamiento ambiental que otorgaría Corpoguajira al proyecto de relleno sanitario del Mun.; Mompos</v>
          </cell>
          <cell r="H32">
            <v>42551</v>
          </cell>
          <cell r="I32" t="str">
            <v>garcila</v>
          </cell>
          <cell r="J32">
            <v>42590</v>
          </cell>
          <cell r="K32" t="str">
            <v>Aprobado</v>
          </cell>
          <cell r="L32" t="str">
            <v>SI</v>
          </cell>
          <cell r="M32" t="str">
            <v>jualopez</v>
          </cell>
          <cell r="N32">
            <v>42591</v>
          </cell>
        </row>
        <row r="33">
          <cell r="D33" t="str">
            <v>Nuevas personas beneficiadas con proyectos que mejoran provisión, calidad y/o continuidad de los servicios de acueducto y alcantarillado en la Regíon Pacífica.</v>
          </cell>
          <cell r="E33" t="str">
            <v>Anual</v>
          </cell>
          <cell r="G33" t="str">
            <v>JUNIO: Durante este periodo no se terminaron proyectos.</v>
          </cell>
          <cell r="H33">
            <v>42551</v>
          </cell>
          <cell r="I33" t="str">
            <v>DROJAS</v>
          </cell>
          <cell r="J33">
            <v>42590</v>
          </cell>
          <cell r="K33" t="str">
            <v>Aprobado</v>
          </cell>
          <cell r="L33" t="str">
            <v>SI</v>
          </cell>
          <cell r="M33" t="str">
            <v>jualopez</v>
          </cell>
          <cell r="N33">
            <v>42591</v>
          </cell>
        </row>
        <row r="34">
          <cell r="D34" t="str">
            <v>Viviendas de interés prioritario y  social iniciadas con apoyo de Fonvivienda</v>
          </cell>
          <cell r="E34" t="str">
            <v>Mensual</v>
          </cell>
          <cell r="F34">
            <v>35248</v>
          </cell>
          <cell r="G34" t="str">
            <v>Al mes de junio se han iniciado 17.145 soluciones de vivienda en el Programa de Cobertura a la Tasa - FRECH, habilitado 16.765 hogares en el Programa de Vivienda Mi Casa Ya y 1.338 soluciones de vivienda iniciadas en el Programa de Vivienda de Interés Pri</v>
          </cell>
          <cell r="H34">
            <v>42521</v>
          </cell>
          <cell r="I34" t="str">
            <v>alquintero</v>
          </cell>
          <cell r="J34">
            <v>42590</v>
          </cell>
          <cell r="K34" t="str">
            <v>Aprobado</v>
          </cell>
          <cell r="L34" t="str">
            <v>NO</v>
          </cell>
          <cell r="M34" t="str">
            <v>jualopez</v>
          </cell>
          <cell r="N34">
            <v>42590</v>
          </cell>
        </row>
        <row r="35">
          <cell r="D35" t="str">
            <v>Subsidios familiares de vivienda de interés social asignados con apoyo de las CCF</v>
          </cell>
          <cell r="E35" t="str">
            <v>Trimestral</v>
          </cell>
          <cell r="G35" t="str">
            <v>En el mes de mayo se asignaron 6.196 SFV en el departamento de Antioquia, Atlántico, Bogotá, Boyacá, Caldas, Cauca, Cundinamarca, Huila, Norte de Santander, Quindío, Santander, Tolima y Valle por parte de las CCF. Para un acumulado de 17.590</v>
          </cell>
          <cell r="H35">
            <v>42521</v>
          </cell>
          <cell r="I35" t="str">
            <v>alquintero</v>
          </cell>
          <cell r="J35">
            <v>42591</v>
          </cell>
          <cell r="K35" t="str">
            <v>Aprobado</v>
          </cell>
          <cell r="L35" t="str">
            <v>SI</v>
          </cell>
          <cell r="M35" t="str">
            <v>jualopez</v>
          </cell>
          <cell r="N35">
            <v>42591</v>
          </cell>
        </row>
        <row r="36">
          <cell r="D36" t="str">
            <v>Viviendas terminadas del Programa de Vivienda Gratuita 1 y 2</v>
          </cell>
          <cell r="E36" t="str">
            <v>Mensual</v>
          </cell>
          <cell r="F36">
            <v>0</v>
          </cell>
          <cell r="G36" t="str">
            <v>Durante el mes de marzo no se presentaron viviendas terminadas en el marco del Programa de Vivienda Gratuita Segunda Fase, esto debido a que las viviendas iniciadas durante el 2015 se encuentra en proceso de construcción y las demás soluciones de vivienda</v>
          </cell>
          <cell r="H36">
            <v>42460</v>
          </cell>
          <cell r="I36" t="str">
            <v>alquintero</v>
          </cell>
          <cell r="J36">
            <v>42590</v>
          </cell>
          <cell r="K36" t="str">
            <v>Aprobado</v>
          </cell>
          <cell r="L36" t="str">
            <v>SI</v>
          </cell>
          <cell r="M36" t="str">
            <v>jualopez</v>
          </cell>
          <cell r="N36">
            <v>42591</v>
          </cell>
        </row>
        <row r="37">
          <cell r="D37" t="str">
            <v>Subsidios familiares de vivienda de interés social asignados con apoyo de las CCF</v>
          </cell>
          <cell r="E37" t="str">
            <v>Trimestral</v>
          </cell>
          <cell r="F37">
            <v>5821</v>
          </cell>
          <cell r="G37" t="str">
            <v>En el mes de marzo se asignaron 2.399 SFV en el departamento de Antioquia, Atlántico, Bogotá, Cundinamarca, Risaralda, Santander, Tolima y Valle por parte de las CCF. En el primer trimestre el año se han asignado 5.821 subsidios familiares de vivienda por</v>
          </cell>
          <cell r="H37">
            <v>42460</v>
          </cell>
          <cell r="I37" t="str">
            <v>alquintero</v>
          </cell>
          <cell r="J37">
            <v>42591</v>
          </cell>
          <cell r="K37" t="str">
            <v>Aprobado</v>
          </cell>
          <cell r="L37" t="str">
            <v>NO</v>
          </cell>
          <cell r="M37" t="str">
            <v>jualopez</v>
          </cell>
          <cell r="N37">
            <v>42591</v>
          </cell>
        </row>
        <row r="38">
          <cell r="D38" t="str">
            <v>Viviendas terminadas del Programa de Vivienda Gratuita 1 y 2</v>
          </cell>
          <cell r="E38" t="str">
            <v>Mensual</v>
          </cell>
          <cell r="F38">
            <v>0</v>
          </cell>
          <cell r="G38" t="str">
            <v xml:space="preserve">Durante el mes de febrero no se presentaron viviendas terminadas en el marco del Programa de Vivienda Gratuita Segunda Fase, esto debido a que las viviendas iniciadas durante el 2015 se encuentra en proceso de construcción. </v>
          </cell>
          <cell r="H38">
            <v>42429</v>
          </cell>
          <cell r="I38" t="str">
            <v>alquintero</v>
          </cell>
          <cell r="J38">
            <v>42587</v>
          </cell>
          <cell r="K38" t="str">
            <v>Aprobado</v>
          </cell>
          <cell r="L38" t="str">
            <v>NO</v>
          </cell>
          <cell r="M38" t="str">
            <v>jualopez</v>
          </cell>
          <cell r="N38">
            <v>42587</v>
          </cell>
        </row>
        <row r="39">
          <cell r="D39" t="str">
            <v>Viviendas terminadas del Programa de Vivienda Gratuita 1 y 2</v>
          </cell>
          <cell r="E39" t="str">
            <v>Mensual</v>
          </cell>
          <cell r="F39">
            <v>0</v>
          </cell>
          <cell r="G39" t="str">
            <v xml:space="preserve">Durante el mes de enero no se presentaron viviendas terminadas en el marco del Programa de Vivienda Gratuita Segunda Fase, esto debido a que las viviendas iniciadas durante el 2015 se encuentra en proceso de construcción. </v>
          </cell>
          <cell r="H39">
            <v>42400</v>
          </cell>
          <cell r="I39" t="str">
            <v>alquintero</v>
          </cell>
          <cell r="J39">
            <v>42587</v>
          </cell>
          <cell r="K39" t="str">
            <v>Aprobado</v>
          </cell>
          <cell r="L39" t="str">
            <v>NO</v>
          </cell>
          <cell r="M39" t="str">
            <v>jualopez</v>
          </cell>
          <cell r="N39">
            <v>42587</v>
          </cell>
        </row>
        <row r="40">
          <cell r="D40" t="str">
            <v>Viviendas escrituradas del Programa de Vivienda Gratuita 1 y 2</v>
          </cell>
          <cell r="E40" t="str">
            <v>Mensual</v>
          </cell>
          <cell r="F40">
            <v>11800</v>
          </cell>
          <cell r="G40" t="str">
            <v xml:space="preserve">Durante el mes de abril de 2015 se escrituraron 3.400 viviendas en el Programa de Vivienda Gratuita Fase I, para un acumulado en el año 2015 de 11.800 viviendas escrituradas y un acumulado en el Programa de 75.800 viviendas escrituradas. </v>
          </cell>
          <cell r="H40">
            <v>42124</v>
          </cell>
          <cell r="I40" t="str">
            <v>alquintero</v>
          </cell>
          <cell r="J40">
            <v>42591</v>
          </cell>
          <cell r="K40" t="str">
            <v>Aprobado</v>
          </cell>
          <cell r="L40" t="str">
            <v>SI</v>
          </cell>
          <cell r="M40" t="str">
            <v>jualopez</v>
          </cell>
          <cell r="N40">
            <v>42591</v>
          </cell>
        </row>
        <row r="41">
          <cell r="D41" t="str">
            <v>Viviendas escrituradas del Programa de Vivienda Gratuita 1 y 2</v>
          </cell>
          <cell r="E41" t="str">
            <v>Mensual</v>
          </cell>
          <cell r="F41">
            <v>8400</v>
          </cell>
          <cell r="G41" t="str">
            <v xml:space="preserve">Durante el mes de marzo de 2015 se escrituraron 2.500 viviendas en el Programa de Vivienda Gratuita Fase I, para un acumulado en el año 2015 de 8.400 viviendas escrituradas y un acumulado en el Programa de 72.400 viviendas escrituradas. </v>
          </cell>
          <cell r="H41">
            <v>42094</v>
          </cell>
          <cell r="I41" t="str">
            <v>alquintero</v>
          </cell>
          <cell r="J41">
            <v>42590</v>
          </cell>
          <cell r="K41" t="str">
            <v>Aprobado</v>
          </cell>
          <cell r="L41" t="str">
            <v>NO</v>
          </cell>
          <cell r="M41" t="str">
            <v>jualopez</v>
          </cell>
          <cell r="N41">
            <v>42591</v>
          </cell>
        </row>
        <row r="42">
          <cell r="D42" t="str">
            <v>Viviendas escrituradas del Programa de Vivienda Gratuita 1 y 2</v>
          </cell>
          <cell r="E42" t="str">
            <v>Mensual</v>
          </cell>
          <cell r="F42">
            <v>5900</v>
          </cell>
          <cell r="G42" t="str">
            <v xml:space="preserve">Durante el mes de Febrero de 2015 se escrituraron 3.000 viviendas en el Programa de Vivienda Gratuita Fase I, para un acumulado en el año 2015 de 5.900 viviendas escrituradas y un acumulado en el Programa de 69.900 viviendas escrituradas. </v>
          </cell>
          <cell r="H42">
            <v>42063</v>
          </cell>
          <cell r="I42" t="str">
            <v>alquintero</v>
          </cell>
          <cell r="J42">
            <v>42587</v>
          </cell>
          <cell r="K42" t="str">
            <v>Aprobado</v>
          </cell>
          <cell r="L42" t="str">
            <v>NO</v>
          </cell>
          <cell r="M42" t="str">
            <v>jualopez</v>
          </cell>
          <cell r="N42">
            <v>42587</v>
          </cell>
        </row>
        <row r="43">
          <cell r="D43" t="str">
            <v>Viviendas escrituradas del Programa de Vivienda Gratuita 1 y 2</v>
          </cell>
          <cell r="E43" t="str">
            <v>Mensual</v>
          </cell>
          <cell r="F43">
            <v>2900</v>
          </cell>
          <cell r="G43" t="str">
            <v>El año 2014 cerró con 64.000 soluciones de viviendas de interés prioritario escrituradas en el marco del Programa de Vivienda Gratuita Fase I. Durante el mes de enero de 2015 se escrituraron 2.900 viviendas en el programa, para un acumulado de 66.900 vivi</v>
          </cell>
          <cell r="H43">
            <v>42035</v>
          </cell>
          <cell r="I43" t="str">
            <v>alquintero</v>
          </cell>
          <cell r="J43">
            <v>42587</v>
          </cell>
          <cell r="K43" t="str">
            <v>Aprobado</v>
          </cell>
          <cell r="L43" t="str">
            <v>NO</v>
          </cell>
          <cell r="M43" t="str">
            <v>jualopez</v>
          </cell>
          <cell r="N43">
            <v>42587</v>
          </cell>
        </row>
        <row r="44">
          <cell r="D44" t="str">
            <v>Mejoramientos de vivienda  ejecutados</v>
          </cell>
          <cell r="E44" t="str">
            <v>Trimestral</v>
          </cell>
          <cell r="F44">
            <v>230</v>
          </cell>
          <cell r="G44" t="str">
            <v xml:space="preserve">En el mes de junio se iniciaron 80 mejoramientos por parte de las CCF. Para un acumulado en el 2016, 230 mejoramientos de vivienda. En el segundo trimestre de 2016, se iniciaron 149 . </v>
          </cell>
          <cell r="H44">
            <v>42551</v>
          </cell>
          <cell r="I44" t="str">
            <v>alquintero</v>
          </cell>
          <cell r="J44">
            <v>42591</v>
          </cell>
          <cell r="K44" t="str">
            <v>Propuesto</v>
          </cell>
          <cell r="L44" t="str">
            <v>SI</v>
          </cell>
        </row>
        <row r="45">
          <cell r="D45" t="str">
            <v>Viviendas urbanas públicas y privadas iniciadas</v>
          </cell>
          <cell r="E45" t="str">
            <v>Trimestral</v>
          </cell>
          <cell r="G45" t="str">
            <v>Con el fin de disminuir el déficit de vivienda urbana, y apoyar diversos segmentos de la población, con ingresos y capacidades de ahorro distintas, se han creado diferentes programas en la política de vivienda urbana como son VIPA, Mi Casa Ya, Cobertura a</v>
          </cell>
          <cell r="H45">
            <v>42551</v>
          </cell>
          <cell r="I45" t="str">
            <v>dbarrera</v>
          </cell>
          <cell r="J45">
            <v>42591</v>
          </cell>
          <cell r="K45" t="str">
            <v>Propuesto</v>
          </cell>
          <cell r="L45" t="str">
            <v>SI</v>
          </cell>
        </row>
        <row r="46">
          <cell r="D46" t="str">
            <v>Mejoramientos de vivienda  ejecutados</v>
          </cell>
          <cell r="E46" t="str">
            <v>Trimestral</v>
          </cell>
          <cell r="G46" t="str">
            <v xml:space="preserve">Avance Cualitativo En el mes de mayo se iniciaron 14 mejoramientos por parte de las CCF. Para un acumulado en el 2016, 150 mejoramientos de vivienda. </v>
          </cell>
          <cell r="H46">
            <v>42521</v>
          </cell>
          <cell r="I46" t="str">
            <v>alquintero</v>
          </cell>
          <cell r="J46">
            <v>42591</v>
          </cell>
          <cell r="K46" t="str">
            <v>Propuesto</v>
          </cell>
          <cell r="L46" t="str">
            <v>SI</v>
          </cell>
        </row>
        <row r="47">
          <cell r="D47" t="str">
            <v>Viviendas de interés prioritario y  social iniciadas con apoyo de Fonvivienda</v>
          </cell>
          <cell r="E47" t="str">
            <v>Mensual</v>
          </cell>
          <cell r="F47">
            <v>29356</v>
          </cell>
          <cell r="G47" t="str">
            <v>Al mes de mayo se han iniciado 14.162 soluciones de vivienda en el Programa de Cobertura a la Tasa - FRECH, habilitado 13.856 hogares en el Programa de Vivienda Mi Casa Ya y 1.338 soluciones de vivienda iniciadas en el Programa de Vivienda de Interés Prio</v>
          </cell>
          <cell r="H47">
            <v>42521</v>
          </cell>
          <cell r="I47" t="str">
            <v>alquintero</v>
          </cell>
          <cell r="J47">
            <v>42590</v>
          </cell>
          <cell r="K47" t="str">
            <v>Propuesto</v>
          </cell>
          <cell r="L47" t="str">
            <v>NO</v>
          </cell>
        </row>
        <row r="48">
          <cell r="D48" t="str">
            <v>Viviendas terminadas del Programa de Vivienda Gratuita 1 y 2</v>
          </cell>
          <cell r="E48" t="str">
            <v>Mensual</v>
          </cell>
          <cell r="G48" t="str">
            <v>Durante el mes de abril no se presentaron viviendas terminadas en el marco del Programa de Vivienda Gratuita Segunda Fase, esto debido a que las viviendas iniciadas durante el 2015 se encuentra en proceso de construcción y las demás soluciones de vivienda</v>
          </cell>
          <cell r="H48">
            <v>42490</v>
          </cell>
          <cell r="I48" t="str">
            <v>alquintero</v>
          </cell>
          <cell r="J48">
            <v>42591</v>
          </cell>
          <cell r="K48" t="str">
            <v>Propuesto</v>
          </cell>
          <cell r="L48" t="str">
            <v>SI</v>
          </cell>
        </row>
        <row r="49">
          <cell r="D49" t="str">
            <v>Mejoramientos de vivienda  ejecutados</v>
          </cell>
          <cell r="E49" t="str">
            <v>Trimestral</v>
          </cell>
          <cell r="G49" t="str">
            <v xml:space="preserve">En el mes de abril se iniciaron 55 mejoramientos por parte de las CCF. Para un acumulado en el 2016, 136 mejoramientos de vivienda. </v>
          </cell>
          <cell r="H49">
            <v>42490</v>
          </cell>
          <cell r="I49" t="str">
            <v>alquintero</v>
          </cell>
          <cell r="J49">
            <v>42591</v>
          </cell>
          <cell r="K49" t="str">
            <v>Propuesto</v>
          </cell>
          <cell r="L49" t="str">
            <v>SI</v>
          </cell>
        </row>
        <row r="50">
          <cell r="D50" t="str">
            <v>Mejoramientos de vivienda  ejecutados</v>
          </cell>
          <cell r="E50" t="str">
            <v>Trimestral</v>
          </cell>
          <cell r="F50">
            <v>81</v>
          </cell>
          <cell r="G50" t="str">
            <v xml:space="preserve">En el mes de marzo se iniciaron 19 mejoramientos por parte de las CCF. Para un acumulado en el primer trimestre de 2016, 81 mejoramientos de vivienda. </v>
          </cell>
          <cell r="H50">
            <v>42460</v>
          </cell>
          <cell r="I50" t="str">
            <v>alquintero</v>
          </cell>
          <cell r="J50">
            <v>42591</v>
          </cell>
          <cell r="K50" t="str">
            <v>Propuesto</v>
          </cell>
          <cell r="L50" t="str">
            <v>SI</v>
          </cell>
        </row>
        <row r="51">
          <cell r="D51" t="str">
            <v>Mejoramientos de vivienda  ejecutados</v>
          </cell>
          <cell r="E51" t="str">
            <v>Trimestral</v>
          </cell>
          <cell r="G51" t="str">
            <v xml:space="preserve">En el mes de febrero se asignaron 36 SFV para mejoramientos en los departamentos de Antioquia y Valle del Cauca por parte de las CCF </v>
          </cell>
          <cell r="H51">
            <v>42429</v>
          </cell>
          <cell r="I51" t="str">
            <v>alquintero</v>
          </cell>
          <cell r="J51">
            <v>42591</v>
          </cell>
          <cell r="K51" t="str">
            <v>Propuesto</v>
          </cell>
          <cell r="L51" t="str">
            <v>SI</v>
          </cell>
        </row>
        <row r="52">
          <cell r="D52" t="str">
            <v>PDA con planes de aseguramiento en implementación</v>
          </cell>
          <cell r="E52" t="str">
            <v>Semestral</v>
          </cell>
          <cell r="G52" t="str">
            <v xml:space="preserve">Durante el mes de Julio del 2016 se realizó seguimiento a los planes de aseguramiento aprobados; así mismo se realizó acompañamiento a otros gestores del PDA pendientes de aprobación, en la estructuración del Plan de Aseguramiento, de conformidad con los </v>
          </cell>
          <cell r="H52">
            <v>42582</v>
          </cell>
          <cell r="I52" t="str">
            <v>jesilva</v>
          </cell>
          <cell r="J52">
            <v>42591</v>
          </cell>
          <cell r="K52" t="str">
            <v>Rechazado</v>
          </cell>
          <cell r="L52" t="str">
            <v>SI</v>
          </cell>
          <cell r="M52" t="str">
            <v>jualopez</v>
          </cell>
          <cell r="N52">
            <v>42591</v>
          </cell>
        </row>
        <row r="53">
          <cell r="D53" t="str">
            <v>Viviendas de interés prioritario y  social iniciadas con apoyo de Fonvivienda</v>
          </cell>
          <cell r="E53" t="str">
            <v>Mensual</v>
          </cell>
          <cell r="F53">
            <v>33910</v>
          </cell>
          <cell r="G53" t="str">
            <v>Al mes de junio se han iniciado 16.765 soluciones de vivienda en el Programa de Cobertura a la Tasa - FRECH, y habilitado 17.145 hogares en el Programa de Vivienda Mi Casa Ya, para un acumulado al mes de mayo de 33.910 iniciaciones y habilitados con apoyo</v>
          </cell>
          <cell r="H53">
            <v>42551</v>
          </cell>
          <cell r="I53" t="str">
            <v>alquintero</v>
          </cell>
          <cell r="J53">
            <v>42587</v>
          </cell>
          <cell r="K53" t="str">
            <v>Rechazado</v>
          </cell>
          <cell r="L53" t="str">
            <v>SI</v>
          </cell>
          <cell r="M53" t="str">
            <v>jualopez</v>
          </cell>
          <cell r="N53">
            <v>42587</v>
          </cell>
        </row>
        <row r="54">
          <cell r="D54" t="str">
            <v>Mejoramientos de vivienda ejecutados - Caribe</v>
          </cell>
          <cell r="E54" t="str">
            <v>Trimestral</v>
          </cell>
          <cell r="G54" t="str">
            <v>En el mes de julio 2016, se continúa con el proceso de intervención y asignación de mejoramiento en los municipios y departamentos a nivel región caribe.</v>
          </cell>
          <cell r="H54">
            <v>42551</v>
          </cell>
          <cell r="I54" t="str">
            <v>planeacionvivienda</v>
          </cell>
          <cell r="J54">
            <v>42591</v>
          </cell>
          <cell r="K54" t="str">
            <v>Rechazado</v>
          </cell>
          <cell r="L54" t="str">
            <v>SI</v>
          </cell>
          <cell r="M54" t="str">
            <v>jualopez</v>
          </cell>
          <cell r="N54">
            <v>42591</v>
          </cell>
        </row>
        <row r="55">
          <cell r="D55" t="str">
            <v>Sistemas de tratamiento de aguas residuales</v>
          </cell>
          <cell r="E55" t="str">
            <v>Anual</v>
          </cell>
          <cell r="K55" t="str">
            <v>Sin Reportar</v>
          </cell>
          <cell r="L55" t="str">
            <v>NO</v>
          </cell>
        </row>
        <row r="56">
          <cell r="D56" t="str">
            <v>Personas con manejo adecuado de aguas residuales en la zona rural</v>
          </cell>
          <cell r="E56" t="str">
            <v>Anual</v>
          </cell>
          <cell r="K56" t="str">
            <v>Sin Reportar</v>
          </cell>
          <cell r="L56" t="str">
            <v>NO</v>
          </cell>
        </row>
        <row r="57">
          <cell r="D57" t="str">
            <v>Apoyo en la estructuración e implementación de planes y/o modelos para la provisión de agua potable y saneamiento básico para Pueblos y Comunidades Indígenas en sus territorios, con especial atención en zonas desérticas</v>
          </cell>
          <cell r="E57" t="str">
            <v>Anual</v>
          </cell>
          <cell r="K57" t="str">
            <v>Sin Reportar</v>
          </cell>
          <cell r="L57" t="str">
            <v>NO</v>
          </cell>
        </row>
        <row r="58">
          <cell r="D58" t="str">
            <v>Personas con acceso a agua potable</v>
          </cell>
          <cell r="E58" t="str">
            <v>Anual</v>
          </cell>
          <cell r="K58" t="str">
            <v>Sin Reportar</v>
          </cell>
          <cell r="L58" t="str">
            <v>NO</v>
          </cell>
        </row>
        <row r="59">
          <cell r="D59" t="str">
            <v>Personas con acceso a una solución de alcantarillado</v>
          </cell>
          <cell r="E59" t="str">
            <v>Anual</v>
          </cell>
          <cell r="K59" t="str">
            <v>Sin Reportar</v>
          </cell>
          <cell r="L59" t="str">
            <v>NO</v>
          </cell>
        </row>
        <row r="60">
          <cell r="D60" t="str">
            <v>Municipios con acciones de reducción de  riesgo por desabastecimiento en temportada seca ejecutadas</v>
          </cell>
          <cell r="E60" t="str">
            <v>Semestral</v>
          </cell>
          <cell r="K60" t="str">
            <v>Sin Reportar</v>
          </cell>
          <cell r="L60" t="str">
            <v>NO</v>
          </cell>
        </row>
        <row r="61">
          <cell r="D61" t="str">
            <v>Porcentaje de aguas residuales urbanas tratadas</v>
          </cell>
          <cell r="E61" t="str">
            <v>Anual</v>
          </cell>
          <cell r="K61" t="str">
            <v>Sin Reportar</v>
          </cell>
          <cell r="L61" t="str">
            <v>NO</v>
          </cell>
        </row>
        <row r="62">
          <cell r="D62" t="str">
            <v>Personas con acceso a agua potable en la zona rural</v>
          </cell>
          <cell r="E62" t="str">
            <v>Anual</v>
          </cell>
          <cell r="K62" t="str">
            <v>Sin Reportar</v>
          </cell>
          <cell r="L62" t="str">
            <v>NO</v>
          </cell>
        </row>
        <row r="63">
          <cell r="D63" t="str">
            <v>Porcentaje de Subsidios Familiares de Vivienda en Especie asignados a Población Desplazada en el Programa de Vivienda Gratuita</v>
          </cell>
          <cell r="E63" t="str">
            <v>Mensual</v>
          </cell>
          <cell r="K63" t="str">
            <v>Sin Reportar</v>
          </cell>
          <cell r="L63" t="str">
            <v>NO</v>
          </cell>
        </row>
        <row r="64">
          <cell r="D64" t="str">
            <v>Porcentaje de residuos sólidos municipales aprovechados</v>
          </cell>
          <cell r="E64" t="str">
            <v>Anual</v>
          </cell>
          <cell r="K64" t="str">
            <v>Sin Reportar</v>
          </cell>
          <cell r="L64" t="str">
            <v>NO</v>
          </cell>
        </row>
        <row r="65">
          <cell r="D65" t="str">
            <v>Nuevas personas con acceso a agua potable en la zona rural en la Región Caribe</v>
          </cell>
          <cell r="E65" t="str">
            <v>Anual</v>
          </cell>
          <cell r="K65" t="str">
            <v>Sin Reportar</v>
          </cell>
          <cell r="L65" t="str">
            <v>NO</v>
          </cell>
        </row>
        <row r="66">
          <cell r="D66" t="str">
            <v>Nuevas personas con manejo adecuado de aguas residuales en la zona rural en la región Caribe</v>
          </cell>
          <cell r="E66" t="str">
            <v>Anual</v>
          </cell>
          <cell r="K66" t="str">
            <v>Sin Reportar</v>
          </cell>
          <cell r="L66" t="str">
            <v>NO</v>
          </cell>
        </row>
        <row r="67">
          <cell r="D67" t="str">
            <v>Porcentaje de hogares urbanos en situación de déficit cuantitativo de vivienda - Centro Oriente</v>
          </cell>
          <cell r="E67" t="str">
            <v>Anual</v>
          </cell>
          <cell r="K67" t="str">
            <v>Sin Reportar</v>
          </cell>
          <cell r="L67" t="str">
            <v>NO</v>
          </cell>
        </row>
        <row r="68">
          <cell r="D68" t="str">
            <v>Porcentaje de aguas residuales urbanas tratadas - Eje Cafetero Antioquia</v>
          </cell>
          <cell r="E68" t="str">
            <v>Anual</v>
          </cell>
          <cell r="K68" t="str">
            <v>Sin Reportar</v>
          </cell>
          <cell r="L68" t="str">
            <v>NO</v>
          </cell>
        </row>
        <row r="69">
          <cell r="D69" t="str">
            <v>Porcentaje de hogares en déficit de vivienda cualitativo  - Pacífico</v>
          </cell>
          <cell r="E69" t="str">
            <v>Anual</v>
          </cell>
          <cell r="K69" t="str">
            <v>Sin Reportar</v>
          </cell>
          <cell r="L69" t="str">
            <v>NO</v>
          </cell>
        </row>
        <row r="70">
          <cell r="D70" t="str">
            <v>Personas con manejo adecuado de aguas residuales en la zona rural en la Región Pacífica</v>
          </cell>
          <cell r="E70" t="str">
            <v>Anual</v>
          </cell>
          <cell r="K70" t="str">
            <v>Sin Reportar</v>
          </cell>
          <cell r="L70" t="str">
            <v>NO</v>
          </cell>
        </row>
        <row r="71">
          <cell r="D71" t="str">
            <v>Personas con acceso a agua potable en la zona rural en la Región Pacífica</v>
          </cell>
          <cell r="E71" t="str">
            <v>Anual</v>
          </cell>
          <cell r="K71" t="str">
            <v>Sin Reportar</v>
          </cell>
          <cell r="L71" t="str">
            <v>NO</v>
          </cell>
        </row>
        <row r="72">
          <cell r="D72" t="str">
            <v>Porcentaje de Residuos Sólidos Municipales Aprovechados en la Región Pacífica</v>
          </cell>
          <cell r="E72" t="str">
            <v>Anual</v>
          </cell>
          <cell r="K72" t="str">
            <v>Sin Reportar</v>
          </cell>
          <cell r="L72" t="str">
            <v>NO</v>
          </cell>
        </row>
      </sheetData>
      <sheetData sheetId="7">
        <row r="3">
          <cell r="H3" t="str">
            <v>Indicador</v>
          </cell>
          <cell r="I3" t="str">
            <v>Tipo Indicador</v>
          </cell>
          <cell r="J3" t="str">
            <v>Nivel Indicador</v>
          </cell>
          <cell r="K3" t="str">
            <v>Indicador Básico</v>
          </cell>
          <cell r="L3" t="str">
            <v>Departamentalizado</v>
          </cell>
          <cell r="M3" t="str">
            <v>Es Privado</v>
          </cell>
          <cell r="N3" t="str">
            <v>Vigente</v>
          </cell>
          <cell r="O3" t="str">
            <v>Unidad Medida</v>
          </cell>
          <cell r="P3" t="str">
            <v>Periodicidad</v>
          </cell>
          <cell r="Q3" t="str">
            <v>Acumulación</v>
          </cell>
          <cell r="R3" t="str">
            <v>Línea Base</v>
          </cell>
          <cell r="S3" t="str">
            <v>Meta 2015</v>
          </cell>
          <cell r="T3" t="str">
            <v>Meta 2016</v>
          </cell>
          <cell r="U3" t="str">
            <v>Meta 2017</v>
          </cell>
          <cell r="V3" t="str">
            <v>Meta 2018</v>
          </cell>
          <cell r="W3" t="str">
            <v>Meta Cuatrienio</v>
          </cell>
          <cell r="X3" t="str">
            <v>Avance Anual</v>
          </cell>
          <cell r="Y3" t="str">
            <v>% Avance Anual</v>
          </cell>
          <cell r="Z3" t="str">
            <v>Avance Cuatrienio</v>
          </cell>
          <cell r="AA3" t="str">
            <v xml:space="preserve">Porcentaje Avance Cuatrienio
</v>
          </cell>
          <cell r="AB3" t="str">
            <v>Fecha Corte</v>
          </cell>
          <cell r="AC3" t="str">
            <v>Fecha Modificación</v>
          </cell>
          <cell r="AD3" t="str">
            <v>Avance Cualitativo</v>
          </cell>
          <cell r="AE3" t="str">
            <v>Fecha Corte Avance Cualitativo</v>
          </cell>
          <cell r="AF3" t="str">
            <v>Fecha Actualización Avance Cualitativo</v>
          </cell>
          <cell r="AG3" t="str">
            <v>Gerente de Meta</v>
          </cell>
          <cell r="AH3" t="str">
            <v>Correo Electrónico</v>
          </cell>
          <cell r="AI3" t="str">
            <v>Días Rezago</v>
          </cell>
          <cell r="AJ3" t="str">
            <v>Próximo Corte</v>
          </cell>
          <cell r="AK3" t="str">
            <v>Días Atraso</v>
          </cell>
        </row>
        <row r="4">
          <cell r="H4" t="str">
            <v>Aeropuertos con obras de construcción y ampliación de aeropuertos terminados - Aerocivil</v>
          </cell>
          <cell r="I4" t="str">
            <v>Producto</v>
          </cell>
          <cell r="J4" t="str">
            <v>Sectorial</v>
          </cell>
          <cell r="K4" t="str">
            <v>SI</v>
          </cell>
          <cell r="L4" t="str">
            <v>SI</v>
          </cell>
          <cell r="M4" t="str">
            <v>NO</v>
          </cell>
          <cell r="N4" t="str">
            <v>SI</v>
          </cell>
          <cell r="O4" t="str">
            <v>Número</v>
          </cell>
          <cell r="P4" t="str">
            <v>Mensual</v>
          </cell>
          <cell r="Q4" t="str">
            <v>Acumulado</v>
          </cell>
          <cell r="R4">
            <v>16</v>
          </cell>
          <cell r="S4">
            <v>3</v>
          </cell>
          <cell r="T4">
            <v>8</v>
          </cell>
          <cell r="U4">
            <v>3</v>
          </cell>
          <cell r="V4">
            <v>3</v>
          </cell>
          <cell r="W4">
            <v>17</v>
          </cell>
          <cell r="X4">
            <v>2</v>
          </cell>
          <cell r="Y4">
            <v>25</v>
          </cell>
          <cell r="Z4">
            <v>5</v>
          </cell>
          <cell r="AA4">
            <v>29.411999999999999</v>
          </cell>
          <cell r="AB4">
            <v>42582.208333333299</v>
          </cell>
          <cell r="AC4">
            <v>42591.750854629601</v>
          </cell>
          <cell r="AD4" t="str">
            <v>VIGENCIA 2016: TERMINADO: BUCARAMANGA (Construccion franjas de seguridad y cuartel SEI); EL DORADO (TWR, Obras de urbanismo, Cuartel SEI) Total 2 EN EJECUCION: AGUACHICA (Construcción de Pista, Plataforma y Obras Complementarias); CÚCUTA (Construcción Cal</v>
          </cell>
          <cell r="AE4">
            <v>42582.208333333299</v>
          </cell>
          <cell r="AF4">
            <v>42591.7508544792</v>
          </cell>
          <cell r="AG4" t="str">
            <v>Jairo Suárez</v>
          </cell>
          <cell r="AH4" t="str">
            <v>jairo.suarez@aerocivil.gov.co</v>
          </cell>
          <cell r="AI4">
            <v>0</v>
          </cell>
          <cell r="AJ4">
            <v>42613.208333333299</v>
          </cell>
          <cell r="AK4">
            <v>-21</v>
          </cell>
        </row>
        <row r="5">
          <cell r="H5" t="str">
            <v>Intervenciones terminadas en mantenimiento de infraestructura aeroportuaria  (iguales o superiores a $800 millones)</v>
          </cell>
          <cell r="I5" t="str">
            <v>Producto</v>
          </cell>
          <cell r="J5" t="str">
            <v>Sectorial</v>
          </cell>
          <cell r="K5" t="str">
            <v>SI</v>
          </cell>
          <cell r="L5" t="str">
            <v>NO</v>
          </cell>
          <cell r="M5" t="str">
            <v>NO</v>
          </cell>
          <cell r="N5" t="str">
            <v>SI</v>
          </cell>
          <cell r="O5" t="str">
            <v>Número</v>
          </cell>
          <cell r="P5" t="str">
            <v>Trimestral</v>
          </cell>
          <cell r="Q5" t="str">
            <v>Capacidad</v>
          </cell>
          <cell r="R5">
            <v>82</v>
          </cell>
          <cell r="S5">
            <v>109</v>
          </cell>
          <cell r="T5">
            <v>122</v>
          </cell>
          <cell r="U5">
            <v>130</v>
          </cell>
          <cell r="V5">
            <v>137</v>
          </cell>
          <cell r="W5">
            <v>137</v>
          </cell>
          <cell r="X5">
            <v>99</v>
          </cell>
          <cell r="Y5">
            <v>42.5</v>
          </cell>
          <cell r="Z5">
            <v>99</v>
          </cell>
          <cell r="AA5">
            <v>30.908999999999999</v>
          </cell>
          <cell r="AB5">
            <v>42551.208333333299</v>
          </cell>
          <cell r="AC5">
            <v>42559.654485995401</v>
          </cell>
          <cell r="AD5" t="str">
            <v>VIGENCIA 2015: TERMINADO: VILLAVICENCIO (Mtto. Pista, Plataforma); FLORENCIA (Mtto. Terminal, Cuartel SEI, Infra complementaria) EN EJECUCION: GUAPI (Mtto Pista) PENDIENTE: En proceso administrativo: FLORENCIA (Mtto Pista, Plataforma y Calle rodaje); GUAY</v>
          </cell>
          <cell r="AE5">
            <v>42582.208333333299</v>
          </cell>
          <cell r="AF5">
            <v>42591.752159490701</v>
          </cell>
          <cell r="AG5" t="str">
            <v>Jairo Suárez</v>
          </cell>
          <cell r="AH5" t="str">
            <v>jairo.suarez@aerocivil.gov.co</v>
          </cell>
          <cell r="AI5">
            <v>0</v>
          </cell>
          <cell r="AJ5">
            <v>42643.208333333299</v>
          </cell>
          <cell r="AK5">
            <v>-50</v>
          </cell>
        </row>
        <row r="6">
          <cell r="H6" t="str">
            <v>Aeropuertos para la prosperidad intervenidos - Aerocivil</v>
          </cell>
          <cell r="I6" t="str">
            <v>Producto</v>
          </cell>
          <cell r="J6" t="str">
            <v>Sectorial</v>
          </cell>
          <cell r="K6" t="str">
            <v>SI</v>
          </cell>
          <cell r="L6" t="str">
            <v>SI</v>
          </cell>
          <cell r="M6" t="str">
            <v>NO</v>
          </cell>
          <cell r="N6" t="str">
            <v>SI</v>
          </cell>
          <cell r="O6" t="str">
            <v>Número</v>
          </cell>
          <cell r="P6" t="str">
            <v>Mensual</v>
          </cell>
          <cell r="Q6" t="str">
            <v>Acumulado</v>
          </cell>
          <cell r="R6">
            <v>32</v>
          </cell>
          <cell r="S6">
            <v>7</v>
          </cell>
          <cell r="T6">
            <v>6</v>
          </cell>
          <cell r="U6">
            <v>6</v>
          </cell>
          <cell r="V6">
            <v>15</v>
          </cell>
          <cell r="W6">
            <v>34</v>
          </cell>
          <cell r="X6">
            <v>5</v>
          </cell>
          <cell r="Y6">
            <v>83.332999999999998</v>
          </cell>
          <cell r="Z6">
            <v>5</v>
          </cell>
          <cell r="AA6">
            <v>14.706</v>
          </cell>
          <cell r="AB6">
            <v>42582.208333333299</v>
          </cell>
          <cell r="AC6">
            <v>42591.7529881597</v>
          </cell>
          <cell r="AD6" t="str">
            <v>VIGENCIA 2015: TERMINADOS: CAPURGANÁ (Mtto Pista, Plataforma), BAHIA SOLANO (Mtto Pista, Plataforma), PUERTO INIRIDA (Mtto Pista), SOGAMOSO (Mtto Pista), SAN JOSE GUAVIARE (Mtto Pista, Plataforma). PENDIENTE: PUERTO LEGUIZAMO (Mtto Pista) en proceso admin</v>
          </cell>
          <cell r="AE6">
            <v>42582.208333333299</v>
          </cell>
          <cell r="AF6">
            <v>42591.752988043998</v>
          </cell>
          <cell r="AG6" t="str">
            <v>Jairo Suárez</v>
          </cell>
          <cell r="AH6" t="str">
            <v>jairo.suarez@aerocivil.gov.co</v>
          </cell>
          <cell r="AI6">
            <v>0</v>
          </cell>
          <cell r="AJ6">
            <v>42613.208333333299</v>
          </cell>
          <cell r="AK6">
            <v>-21</v>
          </cell>
        </row>
        <row r="7">
          <cell r="H7" t="str">
            <v>Aeropuertos intervenidos con obras de construcción (torres de control,  terminales, pistas, plataformas, calles de rodaje, cuartel de bomberos, cerramientos) y/o mantenimiento de infraestructura aeroportuaria</v>
          </cell>
          <cell r="I7" t="str">
            <v>Producto</v>
          </cell>
          <cell r="J7" t="str">
            <v>Sectorial</v>
          </cell>
          <cell r="K7" t="str">
            <v>NO</v>
          </cell>
          <cell r="L7" t="str">
            <v>SI</v>
          </cell>
          <cell r="M7" t="str">
            <v>NO</v>
          </cell>
          <cell r="N7" t="str">
            <v>SI</v>
          </cell>
          <cell r="O7" t="str">
            <v>Número</v>
          </cell>
          <cell r="P7" t="str">
            <v>Mensual</v>
          </cell>
          <cell r="Q7" t="str">
            <v>Acumulado</v>
          </cell>
          <cell r="R7">
            <v>11</v>
          </cell>
          <cell r="S7">
            <v>17</v>
          </cell>
          <cell r="T7">
            <v>16</v>
          </cell>
          <cell r="U7">
            <v>7</v>
          </cell>
          <cell r="V7">
            <v>8</v>
          </cell>
          <cell r="W7">
            <v>48</v>
          </cell>
          <cell r="X7">
            <v>7</v>
          </cell>
          <cell r="Y7">
            <v>43.75</v>
          </cell>
          <cell r="Z7">
            <v>13</v>
          </cell>
          <cell r="AA7">
            <v>27.082999999999998</v>
          </cell>
          <cell r="AB7">
            <v>42582.208333333299</v>
          </cell>
          <cell r="AC7">
            <v>42591.760610682897</v>
          </cell>
          <cell r="AD7" t="str">
            <v>VIGENCIA 2015: TERMINADOS: IPIALES (Constr Pista, Obras complementarias); POPAYAN (Mtto Terminal); NUQUI (Constr Cerramiento); VILLAGARZON (Mtto Pista); TRINIDAD (Mtto Pista plataforma y zonas de seguridad); PTO ASIS (Mtto Plataforma y calle de rodaje); A</v>
          </cell>
          <cell r="AE7">
            <v>42582.208333333299</v>
          </cell>
          <cell r="AF7">
            <v>42591.7606105671</v>
          </cell>
          <cell r="AG7" t="str">
            <v>Jairo Suárez</v>
          </cell>
          <cell r="AH7" t="str">
            <v>jairo.suarez@aerocivil.gov.co</v>
          </cell>
          <cell r="AI7">
            <v>0</v>
          </cell>
          <cell r="AJ7">
            <v>42613.208333333299</v>
          </cell>
          <cell r="AK7">
            <v>-21</v>
          </cell>
        </row>
        <row r="8">
          <cell r="H8" t="str">
            <v>Pasajeros movilizados por años entre los aeropuertos del país (millones)</v>
          </cell>
          <cell r="I8" t="str">
            <v>Resultado</v>
          </cell>
          <cell r="J8" t="str">
            <v>Sectorial</v>
          </cell>
          <cell r="K8" t="str">
            <v>NO</v>
          </cell>
          <cell r="L8" t="str">
            <v>NO</v>
          </cell>
          <cell r="M8" t="str">
            <v>NO</v>
          </cell>
          <cell r="N8" t="str">
            <v>SI</v>
          </cell>
          <cell r="O8" t="str">
            <v>Pasajeros</v>
          </cell>
          <cell r="P8" t="str">
            <v>Mensual</v>
          </cell>
          <cell r="Q8" t="str">
            <v>Flujo</v>
          </cell>
          <cell r="R8">
            <v>31</v>
          </cell>
          <cell r="S8">
            <v>34.700000000000003</v>
          </cell>
          <cell r="T8">
            <v>38.700000000000003</v>
          </cell>
          <cell r="U8">
            <v>42.5</v>
          </cell>
          <cell r="V8">
            <v>46</v>
          </cell>
          <cell r="W8">
            <v>46</v>
          </cell>
          <cell r="X8">
            <v>17.11</v>
          </cell>
          <cell r="Y8">
            <v>44.212000000000003</v>
          </cell>
          <cell r="Z8">
            <v>34.130000000000003</v>
          </cell>
          <cell r="AA8">
            <v>74.195999999999998</v>
          </cell>
          <cell r="AB8">
            <v>42551.208333333299</v>
          </cell>
          <cell r="AC8">
            <v>42586.635671909702</v>
          </cell>
          <cell r="AD8" t="str">
            <v>En el primer semestre de 2016, los pasajeros Origen-Destino se incrementaron en 6,3% con respecto a igual periodo de 2015.</v>
          </cell>
          <cell r="AE8">
            <v>42551.208333333299</v>
          </cell>
          <cell r="AF8">
            <v>42586.635671794</v>
          </cell>
          <cell r="AG8" t="str">
            <v>Eduardo Enrique Tovar Añez</v>
          </cell>
          <cell r="AH8" t="str">
            <v>eduardo.tovar@aerocivil.gov.co</v>
          </cell>
          <cell r="AI8">
            <v>30</v>
          </cell>
          <cell r="AJ8">
            <v>42581.208333333299</v>
          </cell>
          <cell r="AK8">
            <v>-20</v>
          </cell>
        </row>
        <row r="9">
          <cell r="H9" t="str">
            <v>Kilómetros de calzadas construidas a través de concesión</v>
          </cell>
          <cell r="I9" t="str">
            <v>Producto</v>
          </cell>
          <cell r="J9" t="str">
            <v>Sectorial</v>
          </cell>
          <cell r="K9" t="str">
            <v>SI</v>
          </cell>
          <cell r="L9" t="str">
            <v>NO</v>
          </cell>
          <cell r="M9" t="str">
            <v>NO</v>
          </cell>
          <cell r="N9" t="str">
            <v>SI</v>
          </cell>
          <cell r="O9" t="str">
            <v>Kilómetros</v>
          </cell>
          <cell r="P9" t="str">
            <v>Mensual</v>
          </cell>
          <cell r="Q9" t="str">
            <v>Capacidad</v>
          </cell>
          <cell r="R9">
            <v>1796</v>
          </cell>
          <cell r="S9">
            <v>2126</v>
          </cell>
          <cell r="T9">
            <v>2456</v>
          </cell>
          <cell r="U9">
            <v>2786</v>
          </cell>
          <cell r="V9">
            <v>3116</v>
          </cell>
          <cell r="W9">
            <v>3116</v>
          </cell>
          <cell r="X9">
            <v>2125.7600000000002</v>
          </cell>
          <cell r="Y9">
            <v>49.963999999999999</v>
          </cell>
          <cell r="Z9">
            <v>2125.7600000000002</v>
          </cell>
          <cell r="AA9">
            <v>24.981999999999999</v>
          </cell>
          <cell r="AB9">
            <v>42551.208333333299</v>
          </cell>
          <cell r="AC9">
            <v>42585.727220949098</v>
          </cell>
          <cell r="AD9" t="str">
            <v>Se lleva el 22 % de la meta del año, de los cuales se lleva construcción de 62,58 km de doble calzada y 10,40 km en calzada sencilla en la red concesionada.</v>
          </cell>
          <cell r="AE9">
            <v>42551.208333333299</v>
          </cell>
          <cell r="AF9">
            <v>42585.727220752298</v>
          </cell>
          <cell r="AG9" t="str">
            <v>Poldy Paola Osorio</v>
          </cell>
          <cell r="AH9" t="str">
            <v>posorio@ani.gov.co</v>
          </cell>
          <cell r="AI9">
            <v>30</v>
          </cell>
          <cell r="AJ9">
            <v>42581.208333333299</v>
          </cell>
          <cell r="AK9">
            <v>-20</v>
          </cell>
        </row>
        <row r="10">
          <cell r="H10" t="str">
            <v>Kilómetros de Vías intervenidas bajo esquema de APP</v>
          </cell>
          <cell r="I10" t="str">
            <v>Producto</v>
          </cell>
          <cell r="J10" t="str">
            <v>Sectorial</v>
          </cell>
          <cell r="K10" t="str">
            <v>SI</v>
          </cell>
          <cell r="L10" t="str">
            <v>NO</v>
          </cell>
          <cell r="M10" t="str">
            <v>NO</v>
          </cell>
          <cell r="N10" t="str">
            <v>SI</v>
          </cell>
          <cell r="O10" t="str">
            <v>Kilómetros</v>
          </cell>
          <cell r="P10" t="str">
            <v>Mensual</v>
          </cell>
          <cell r="Q10" t="str">
            <v>Capacidad</v>
          </cell>
          <cell r="R10">
            <v>6595</v>
          </cell>
          <cell r="S10">
            <v>8083</v>
          </cell>
          <cell r="T10">
            <v>10160</v>
          </cell>
          <cell r="U10">
            <v>10861</v>
          </cell>
          <cell r="V10">
            <v>11698</v>
          </cell>
          <cell r="W10">
            <v>11698</v>
          </cell>
          <cell r="X10">
            <v>10335</v>
          </cell>
          <cell r="Y10">
            <v>100</v>
          </cell>
          <cell r="Z10">
            <v>10335</v>
          </cell>
          <cell r="AA10">
            <v>73.290000000000006</v>
          </cell>
          <cell r="AB10">
            <v>42551.208333333299</v>
          </cell>
          <cell r="AC10">
            <v>42585.725524502297</v>
          </cell>
          <cell r="AD10" t="str">
            <v>En el mes de Junio no se firmaron actas de inicio de proyectos 4G</v>
          </cell>
          <cell r="AE10">
            <v>42551.208333333299</v>
          </cell>
          <cell r="AF10">
            <v>42585.725524340298</v>
          </cell>
          <cell r="AG10" t="str">
            <v>Poldy Paola Osorio</v>
          </cell>
          <cell r="AH10" t="str">
            <v>posorio@ani.gov.co</v>
          </cell>
          <cell r="AI10">
            <v>30</v>
          </cell>
          <cell r="AJ10">
            <v>42581.208333333299</v>
          </cell>
          <cell r="AK10">
            <v>-20</v>
          </cell>
        </row>
        <row r="11">
          <cell r="H11" t="str">
            <v>Inversión privada en infraestructura de carretera (billones de $ acumulados en el cuatrienio) - ANI</v>
          </cell>
          <cell r="I11" t="str">
            <v>Resultado</v>
          </cell>
          <cell r="J11" t="str">
            <v>Sectorial</v>
          </cell>
          <cell r="K11" t="str">
            <v>SI</v>
          </cell>
          <cell r="L11" t="str">
            <v>NO</v>
          </cell>
          <cell r="M11" t="str">
            <v>NO</v>
          </cell>
          <cell r="N11" t="str">
            <v>SI</v>
          </cell>
          <cell r="O11" t="str">
            <v>Billones de pesos</v>
          </cell>
          <cell r="P11" t="str">
            <v>Trimestral</v>
          </cell>
          <cell r="Q11" t="str">
            <v>Acumulado</v>
          </cell>
          <cell r="R11">
            <v>11.4</v>
          </cell>
          <cell r="S11">
            <v>3.5</v>
          </cell>
          <cell r="T11">
            <v>5</v>
          </cell>
          <cell r="U11">
            <v>7</v>
          </cell>
          <cell r="V11">
            <v>8.5</v>
          </cell>
          <cell r="W11">
            <v>24</v>
          </cell>
          <cell r="X11">
            <v>1.7</v>
          </cell>
          <cell r="Y11">
            <v>34</v>
          </cell>
          <cell r="Z11">
            <v>5.15</v>
          </cell>
          <cell r="AA11">
            <v>21.457999999999998</v>
          </cell>
          <cell r="AB11">
            <v>42551.208333333299</v>
          </cell>
          <cell r="AC11">
            <v>42587.390519444401</v>
          </cell>
          <cell r="AD11" t="str">
            <v>Se estima una inversión acumulada a Junio de 216 de 1.7 billones en el modo carretero.</v>
          </cell>
          <cell r="AE11">
            <v>42551.208333333299</v>
          </cell>
          <cell r="AF11">
            <v>42587.390519294</v>
          </cell>
          <cell r="AG11" t="str">
            <v>Poldy Paola Osorio</v>
          </cell>
          <cell r="AH11" t="str">
            <v>posorio@ani.gov.co</v>
          </cell>
          <cell r="AI11">
            <v>90</v>
          </cell>
          <cell r="AJ11">
            <v>42643.208333333299</v>
          </cell>
          <cell r="AK11">
            <v>-140</v>
          </cell>
        </row>
        <row r="12">
          <cell r="H12" t="str">
            <v>Inversión privada en infraestructura férrea, aeroportuaria y portuaria  (billones de $ acumulados en el cuatrienio) - ANI</v>
          </cell>
          <cell r="I12" t="str">
            <v>Resultado</v>
          </cell>
          <cell r="J12" t="str">
            <v>Sectorial</v>
          </cell>
          <cell r="K12" t="str">
            <v>SI</v>
          </cell>
          <cell r="L12" t="str">
            <v>NO</v>
          </cell>
          <cell r="M12" t="str">
            <v>NO</v>
          </cell>
          <cell r="N12" t="str">
            <v>SI</v>
          </cell>
          <cell r="O12" t="str">
            <v>Billones de pesos</v>
          </cell>
          <cell r="P12" t="str">
            <v>Trimestral</v>
          </cell>
          <cell r="Q12" t="str">
            <v>Acumulado</v>
          </cell>
          <cell r="R12">
            <v>4.18</v>
          </cell>
          <cell r="S12">
            <v>1.05</v>
          </cell>
          <cell r="T12">
            <v>1.08</v>
          </cell>
          <cell r="U12">
            <v>1.1399999999999999</v>
          </cell>
          <cell r="V12">
            <v>1.5</v>
          </cell>
          <cell r="W12">
            <v>4.7699999999999996</v>
          </cell>
          <cell r="X12">
            <v>0.54</v>
          </cell>
          <cell r="Y12">
            <v>50</v>
          </cell>
          <cell r="Z12">
            <v>1.94</v>
          </cell>
          <cell r="AA12">
            <v>40.670999999999999</v>
          </cell>
          <cell r="AB12">
            <v>42551.208333333299</v>
          </cell>
          <cell r="AC12">
            <v>42587.390177465299</v>
          </cell>
          <cell r="AD12" t="str">
            <v>Se estima una inversión acumulada a junio de 2016 de 0.54 billones en los modos portuarios, aeroportuario y férreo.</v>
          </cell>
          <cell r="AE12">
            <v>42551.208333333299</v>
          </cell>
          <cell r="AF12">
            <v>42587.390177349502</v>
          </cell>
          <cell r="AG12" t="str">
            <v>Poldy Paola Osorio</v>
          </cell>
          <cell r="AH12" t="str">
            <v>posorio@ani.gov.co</v>
          </cell>
          <cell r="AI12">
            <v>90</v>
          </cell>
          <cell r="AJ12">
            <v>42643.208333333299</v>
          </cell>
          <cell r="AK12">
            <v>-140</v>
          </cell>
        </row>
        <row r="13">
          <cell r="H13" t="str">
            <v>Número de proyectos en ejecución Programa 4G</v>
          </cell>
          <cell r="I13" t="str">
            <v>Producto</v>
          </cell>
          <cell r="J13" t="str">
            <v>Sectorial</v>
          </cell>
          <cell r="K13" t="str">
            <v>NO</v>
          </cell>
          <cell r="L13" t="str">
            <v>NO</v>
          </cell>
          <cell r="M13" t="str">
            <v>NO</v>
          </cell>
          <cell r="N13" t="str">
            <v>SI</v>
          </cell>
          <cell r="O13" t="str">
            <v>Número</v>
          </cell>
          <cell r="P13" t="str">
            <v>Mensual</v>
          </cell>
          <cell r="Q13" t="str">
            <v>Capacidad</v>
          </cell>
          <cell r="R13">
            <v>6</v>
          </cell>
          <cell r="S13">
            <v>20</v>
          </cell>
          <cell r="T13">
            <v>36</v>
          </cell>
          <cell r="W13">
            <v>36</v>
          </cell>
          <cell r="X13">
            <v>26</v>
          </cell>
          <cell r="Y13">
            <v>66.667000000000002</v>
          </cell>
          <cell r="Z13">
            <v>26</v>
          </cell>
          <cell r="AA13">
            <v>66.667000000000002</v>
          </cell>
          <cell r="AB13">
            <v>42551.208333333299</v>
          </cell>
          <cell r="AC13">
            <v>42585.725321759302</v>
          </cell>
          <cell r="AD13" t="str">
            <v>En el mes de junio no se firmaron actas de inicio de los proyectos del programa de 4G.</v>
          </cell>
          <cell r="AE13">
            <v>42551.208333333299</v>
          </cell>
          <cell r="AF13">
            <v>42585.725321608799</v>
          </cell>
          <cell r="AG13" t="str">
            <v>Poldy Paola Osorio</v>
          </cell>
          <cell r="AH13" t="str">
            <v>posorio@ani.gov.co</v>
          </cell>
          <cell r="AI13">
            <v>30</v>
          </cell>
          <cell r="AJ13">
            <v>42581.208333333299</v>
          </cell>
          <cell r="AK13">
            <v>-20</v>
          </cell>
        </row>
        <row r="14">
          <cell r="H14" t="str">
            <v>Número de Proyectos Adjudicados</v>
          </cell>
          <cell r="I14" t="str">
            <v>Producto</v>
          </cell>
          <cell r="J14" t="str">
            <v>Sectorial</v>
          </cell>
          <cell r="K14" t="str">
            <v>NO</v>
          </cell>
          <cell r="L14" t="str">
            <v>NO</v>
          </cell>
          <cell r="M14" t="str">
            <v>NO</v>
          </cell>
          <cell r="N14" t="str">
            <v>SI</v>
          </cell>
          <cell r="O14" t="str">
            <v>Número</v>
          </cell>
          <cell r="P14" t="str">
            <v>Mensual</v>
          </cell>
          <cell r="Q14" t="str">
            <v>Capacidad</v>
          </cell>
          <cell r="R14">
            <v>10</v>
          </cell>
          <cell r="S14">
            <v>26</v>
          </cell>
          <cell r="T14">
            <v>36</v>
          </cell>
          <cell r="W14">
            <v>36</v>
          </cell>
          <cell r="X14">
            <v>29</v>
          </cell>
          <cell r="Y14">
            <v>73.076999999999998</v>
          </cell>
          <cell r="Z14">
            <v>29</v>
          </cell>
          <cell r="AA14">
            <v>73.076999999999998</v>
          </cell>
          <cell r="AB14">
            <v>42551.208333333299</v>
          </cell>
          <cell r="AC14">
            <v>42585.724911770798</v>
          </cell>
          <cell r="AD14" t="str">
            <v>No se adjudicaron proyectos de APP en el mes de junio</v>
          </cell>
          <cell r="AE14">
            <v>42551.208333333299</v>
          </cell>
          <cell r="AF14">
            <v>42585.724911608799</v>
          </cell>
          <cell r="AG14" t="str">
            <v>Poldy Paola Osorio</v>
          </cell>
          <cell r="AH14" t="str">
            <v>posorio@ani.gov.co</v>
          </cell>
          <cell r="AI14">
            <v>30</v>
          </cell>
          <cell r="AJ14">
            <v>42581.208333333299</v>
          </cell>
          <cell r="AK14">
            <v>-20</v>
          </cell>
        </row>
        <row r="15">
          <cell r="H15" t="str">
            <v>Kilómetros de red férrea en operación - ANI</v>
          </cell>
          <cell r="I15" t="str">
            <v>Producto</v>
          </cell>
          <cell r="J15" t="str">
            <v>Sectorial</v>
          </cell>
          <cell r="K15" t="str">
            <v>SI</v>
          </cell>
          <cell r="L15" t="str">
            <v>NO</v>
          </cell>
          <cell r="M15" t="str">
            <v>NO</v>
          </cell>
          <cell r="N15" t="str">
            <v>SI</v>
          </cell>
          <cell r="O15" t="str">
            <v>Kilómetros</v>
          </cell>
          <cell r="P15" t="str">
            <v>Mensual</v>
          </cell>
          <cell r="Q15" t="str">
            <v>Capacidad</v>
          </cell>
          <cell r="R15">
            <v>628</v>
          </cell>
          <cell r="S15">
            <v>1026</v>
          </cell>
          <cell r="T15">
            <v>1283</v>
          </cell>
          <cell r="W15">
            <v>1283</v>
          </cell>
          <cell r="X15">
            <v>1507</v>
          </cell>
          <cell r="Y15">
            <v>100</v>
          </cell>
          <cell r="Z15">
            <v>1507</v>
          </cell>
          <cell r="AA15">
            <v>100</v>
          </cell>
          <cell r="AB15">
            <v>42551.208333333299</v>
          </cell>
          <cell r="AC15">
            <v>42585.724713738397</v>
          </cell>
          <cell r="AD15" t="str">
            <v>Se cumplió con la meta del Cuatrienio y no se tiene previsto dejar mas Km en condiciones de operación para este año.</v>
          </cell>
          <cell r="AE15">
            <v>42551.208333333299</v>
          </cell>
          <cell r="AF15">
            <v>42585.724713576397</v>
          </cell>
          <cell r="AG15" t="str">
            <v>Poldy Paola Osorio</v>
          </cell>
          <cell r="AH15" t="str">
            <v>posorio@ani.gov.co</v>
          </cell>
          <cell r="AI15">
            <v>30</v>
          </cell>
          <cell r="AJ15">
            <v>42581.208333333299</v>
          </cell>
          <cell r="AK15">
            <v>-20</v>
          </cell>
        </row>
        <row r="16">
          <cell r="H16" t="str">
            <v>Kilómetros de corredor fluvial mantenidos</v>
          </cell>
          <cell r="I16" t="str">
            <v>Producto</v>
          </cell>
          <cell r="J16" t="str">
            <v>Sectorial</v>
          </cell>
          <cell r="K16" t="str">
            <v>SI</v>
          </cell>
          <cell r="L16" t="str">
            <v>NO</v>
          </cell>
          <cell r="M16" t="str">
            <v>NO</v>
          </cell>
          <cell r="N16" t="str">
            <v>SI</v>
          </cell>
          <cell r="O16" t="str">
            <v>Kilómetros</v>
          </cell>
          <cell r="P16" t="str">
            <v>Mensual</v>
          </cell>
          <cell r="Q16" t="str">
            <v>Stock</v>
          </cell>
          <cell r="R16">
            <v>1025</v>
          </cell>
          <cell r="S16">
            <v>1023</v>
          </cell>
          <cell r="T16">
            <v>1023</v>
          </cell>
          <cell r="U16">
            <v>1023</v>
          </cell>
          <cell r="V16">
            <v>1023</v>
          </cell>
          <cell r="W16">
            <v>1023</v>
          </cell>
          <cell r="X16">
            <v>1023</v>
          </cell>
          <cell r="Y16">
            <v>100</v>
          </cell>
          <cell r="Z16">
            <v>1023</v>
          </cell>
          <cell r="AA16">
            <v>100</v>
          </cell>
          <cell r="AB16">
            <v>42582.208333333299</v>
          </cell>
          <cell r="AC16">
            <v>42585.729070833302</v>
          </cell>
          <cell r="AD16" t="str">
            <v xml:space="preserve">El indicador reporta los kilómetros de canal navegable mantenidos. </v>
          </cell>
          <cell r="AE16">
            <v>42582.208333333299</v>
          </cell>
          <cell r="AF16">
            <v>42585.7290707176</v>
          </cell>
          <cell r="AG16" t="str">
            <v>Lyda Patricia Alvarez</v>
          </cell>
          <cell r="AH16" t="str">
            <v>Lyda.alvarez@cormagdalena.gov.co</v>
          </cell>
          <cell r="AI16">
            <v>7</v>
          </cell>
          <cell r="AJ16">
            <v>42613.208333333299</v>
          </cell>
          <cell r="AK16">
            <v>-28</v>
          </cell>
        </row>
        <row r="17">
          <cell r="H17" t="str">
            <v>Kilómetros de vías con pavimento - Invías</v>
          </cell>
          <cell r="I17" t="str">
            <v>Producto</v>
          </cell>
          <cell r="J17" t="str">
            <v>Sectorial</v>
          </cell>
          <cell r="K17" t="str">
            <v>SI</v>
          </cell>
          <cell r="L17" t="str">
            <v>NO</v>
          </cell>
          <cell r="M17" t="str">
            <v>NO</v>
          </cell>
          <cell r="N17" t="str">
            <v>SI</v>
          </cell>
          <cell r="O17" t="str">
            <v>Kilómetros</v>
          </cell>
          <cell r="P17" t="str">
            <v>Mensual</v>
          </cell>
          <cell r="Q17" t="str">
            <v>Capacidad</v>
          </cell>
          <cell r="R17">
            <v>8454</v>
          </cell>
          <cell r="S17">
            <v>8569</v>
          </cell>
          <cell r="T17">
            <v>8676</v>
          </cell>
          <cell r="U17">
            <v>8680</v>
          </cell>
          <cell r="V17">
            <v>8680</v>
          </cell>
          <cell r="W17">
            <v>8680</v>
          </cell>
          <cell r="X17">
            <v>8547.9699999999993</v>
          </cell>
          <cell r="Y17">
            <v>42.329000000000001</v>
          </cell>
          <cell r="Z17">
            <v>8547.9699999999993</v>
          </cell>
          <cell r="AA17">
            <v>41.58</v>
          </cell>
          <cell r="AB17">
            <v>42551.208333333299</v>
          </cell>
          <cell r="AC17">
            <v>42586.635491435198</v>
          </cell>
          <cell r="AD17" t="str">
            <v>La línea base de los Km de vías con pavimento es de 8.454 Km. En año 2015 se realizó 78,3 Km, de para un Acumulado de 8.532,30 kilómetros. De Enero a Junio de 2016 se han ejecutado 15,67 Km para un acumulado de 8.547,97 Km, a través de los contratos en ej</v>
          </cell>
          <cell r="AE17">
            <v>42551.208333333299</v>
          </cell>
          <cell r="AF17">
            <v>42586.635491203699</v>
          </cell>
          <cell r="AG17" t="str">
            <v>Ernesto  Correo Valderrama</v>
          </cell>
          <cell r="AH17" t="str">
            <v>ecorreav@invias.gov.co</v>
          </cell>
          <cell r="AI17">
            <v>30</v>
          </cell>
          <cell r="AJ17">
            <v>42581.208333333299</v>
          </cell>
          <cell r="AK17">
            <v>-20</v>
          </cell>
        </row>
        <row r="18">
          <cell r="H18" t="str">
            <v>Kilómetros de placa huella construida</v>
          </cell>
          <cell r="I18" t="str">
            <v>Producto</v>
          </cell>
          <cell r="J18" t="str">
            <v>Sectorial</v>
          </cell>
          <cell r="K18" t="str">
            <v>SI</v>
          </cell>
          <cell r="L18" t="str">
            <v>NO</v>
          </cell>
          <cell r="M18" t="str">
            <v>NO</v>
          </cell>
          <cell r="N18" t="str">
            <v>SI</v>
          </cell>
          <cell r="O18" t="str">
            <v>Kilómetros</v>
          </cell>
          <cell r="P18" t="str">
            <v>Mensual</v>
          </cell>
          <cell r="Q18" t="str">
            <v>Capacidad</v>
          </cell>
          <cell r="R18">
            <v>1300</v>
          </cell>
          <cell r="S18">
            <v>1461</v>
          </cell>
          <cell r="T18">
            <v>1597</v>
          </cell>
          <cell r="U18">
            <v>1672</v>
          </cell>
          <cell r="V18">
            <v>1800</v>
          </cell>
          <cell r="W18">
            <v>1800</v>
          </cell>
          <cell r="X18">
            <v>1620.83</v>
          </cell>
          <cell r="Y18">
            <v>100</v>
          </cell>
          <cell r="Z18">
            <v>1620.83</v>
          </cell>
          <cell r="AA18">
            <v>64.165999999999997</v>
          </cell>
          <cell r="AB18">
            <v>42551.208333333299</v>
          </cell>
          <cell r="AC18">
            <v>42586.635146527798</v>
          </cell>
          <cell r="AD18" t="str">
            <v>La línea base de los Km de vías con Placa Huella es de1,300 Km. Avance año 2015: se reporto la construcción acumulada de 159,27 Km de placa huella. Entre Enero y Junio se reporta 161,56 Km a través de los Convenios en ejecución suscritos con las entidades</v>
          </cell>
          <cell r="AE18">
            <v>42551.208333333299</v>
          </cell>
          <cell r="AF18">
            <v>42586.635146377303</v>
          </cell>
          <cell r="AG18" t="str">
            <v>Ernesto  Correo Valderrama</v>
          </cell>
          <cell r="AH18" t="str">
            <v>ecorreav@invias.gov.co</v>
          </cell>
          <cell r="AI18">
            <v>30</v>
          </cell>
          <cell r="AJ18">
            <v>42581.208333333299</v>
          </cell>
          <cell r="AK18">
            <v>-20</v>
          </cell>
        </row>
        <row r="19">
          <cell r="H19" t="str">
            <v>Kilómetros de calzadas construidas no concesionadas</v>
          </cell>
          <cell r="I19" t="str">
            <v>Producto</v>
          </cell>
          <cell r="J19" t="str">
            <v>Sectorial</v>
          </cell>
          <cell r="K19" t="str">
            <v>SI</v>
          </cell>
          <cell r="L19" t="str">
            <v>NO</v>
          </cell>
          <cell r="M19" t="str">
            <v>NO</v>
          </cell>
          <cell r="N19" t="str">
            <v>SI</v>
          </cell>
          <cell r="O19" t="str">
            <v>Kilómetros</v>
          </cell>
          <cell r="P19" t="str">
            <v>Mensual</v>
          </cell>
          <cell r="Q19" t="str">
            <v>Capacidad</v>
          </cell>
          <cell r="R19">
            <v>166</v>
          </cell>
          <cell r="S19">
            <v>175.87</v>
          </cell>
          <cell r="T19">
            <v>176.37</v>
          </cell>
          <cell r="U19">
            <v>176.94</v>
          </cell>
          <cell r="V19">
            <v>180</v>
          </cell>
          <cell r="W19">
            <v>180</v>
          </cell>
          <cell r="X19">
            <v>185.97</v>
          </cell>
          <cell r="Y19">
            <v>100</v>
          </cell>
          <cell r="Z19">
            <v>185.97</v>
          </cell>
          <cell r="AA19">
            <v>100</v>
          </cell>
          <cell r="AB19">
            <v>42551.208333333299</v>
          </cell>
          <cell r="AC19">
            <v>42587.390855555597</v>
          </cell>
          <cell r="AD19" t="str">
            <v>"La línea base de segunda calzada construida es de 166 Km. en el Año 2015 se reporta un avance de 15,94 Km en la construcción de segunda calzada terminada. Linea Base Acumulada a Dic 2015 es de 181,94 entre enero y Junio 2016 se reporta 4,03 Km en Obras A</v>
          </cell>
          <cell r="AE19">
            <v>42551.208333333299</v>
          </cell>
          <cell r="AF19">
            <v>42587.390855405101</v>
          </cell>
          <cell r="AG19" t="str">
            <v>Ernesto  Correo Valderrama</v>
          </cell>
          <cell r="AH19" t="str">
            <v>ecorreav@invias.gov.co</v>
          </cell>
          <cell r="AI19">
            <v>30</v>
          </cell>
          <cell r="AJ19">
            <v>42581.208333333299</v>
          </cell>
          <cell r="AK19">
            <v>-20</v>
          </cell>
        </row>
        <row r="20">
          <cell r="H20" t="str">
            <v>Nuevos Kilómetros de vías con rehabilitación y mantenimiento - Invías</v>
          </cell>
          <cell r="I20" t="str">
            <v>Producto</v>
          </cell>
          <cell r="J20" t="str">
            <v>Sectorial</v>
          </cell>
          <cell r="K20" t="str">
            <v>SI</v>
          </cell>
          <cell r="L20" t="str">
            <v>NO</v>
          </cell>
          <cell r="M20" t="str">
            <v>NO</v>
          </cell>
          <cell r="N20" t="str">
            <v>SI</v>
          </cell>
          <cell r="O20" t="str">
            <v>Kilómetros</v>
          </cell>
          <cell r="P20" t="str">
            <v>Mensual</v>
          </cell>
          <cell r="Q20" t="str">
            <v>Capacidad</v>
          </cell>
          <cell r="R20">
            <v>0</v>
          </cell>
          <cell r="S20">
            <v>106</v>
          </cell>
          <cell r="T20">
            <v>146</v>
          </cell>
          <cell r="U20">
            <v>279</v>
          </cell>
          <cell r="V20">
            <v>400</v>
          </cell>
          <cell r="W20">
            <v>400</v>
          </cell>
          <cell r="X20">
            <v>498.6</v>
          </cell>
          <cell r="Y20">
            <v>100</v>
          </cell>
          <cell r="Z20">
            <v>498.6</v>
          </cell>
          <cell r="AA20">
            <v>100</v>
          </cell>
          <cell r="AB20">
            <v>42551.208333333299</v>
          </cell>
          <cell r="AC20">
            <v>42586.636556863399</v>
          </cell>
          <cell r="AD20" t="str">
            <v xml:space="preserve">Linea Base cero; Avance año 2015: 457,42 Km con Rehabilitación y Mantenimiento Periodico Mantenimiento 203,19 Km y Rehabilitación 254,23 Km Avance Enero a Junio Rehabilitados 8,83 Km y Mantenimiento Periodico 32,35 Km para un acumulado de 498,60 Km Entre </v>
          </cell>
          <cell r="AE20">
            <v>42551.208333333299</v>
          </cell>
          <cell r="AF20">
            <v>42586.636556712998</v>
          </cell>
          <cell r="AG20" t="str">
            <v>Ernesto  Correo Valderrama</v>
          </cell>
          <cell r="AH20" t="str">
            <v>ecorreav@invias.gov.co</v>
          </cell>
          <cell r="AI20">
            <v>30</v>
          </cell>
          <cell r="AJ20">
            <v>42581.208333333299</v>
          </cell>
          <cell r="AK20">
            <v>-20</v>
          </cell>
        </row>
        <row r="21">
          <cell r="H21" t="str">
            <v>Obras de mantenimiento y profundización a canales de acceso - Invías</v>
          </cell>
          <cell r="I21" t="str">
            <v>Producto</v>
          </cell>
          <cell r="J21" t="str">
            <v>Sectorial</v>
          </cell>
          <cell r="K21" t="str">
            <v>SI</v>
          </cell>
          <cell r="L21" t="str">
            <v>NO</v>
          </cell>
          <cell r="M21" t="str">
            <v>NO</v>
          </cell>
          <cell r="N21" t="str">
            <v>SI</v>
          </cell>
          <cell r="O21" t="str">
            <v>Número</v>
          </cell>
          <cell r="P21" t="str">
            <v>Mensual</v>
          </cell>
          <cell r="Q21" t="str">
            <v>Capacidad</v>
          </cell>
          <cell r="R21">
            <v>8</v>
          </cell>
          <cell r="S21">
            <v>11</v>
          </cell>
          <cell r="T21">
            <v>12</v>
          </cell>
          <cell r="U21">
            <v>13</v>
          </cell>
          <cell r="V21">
            <v>14</v>
          </cell>
          <cell r="W21">
            <v>14</v>
          </cell>
          <cell r="X21">
            <v>14</v>
          </cell>
          <cell r="Y21">
            <v>100</v>
          </cell>
          <cell r="Z21">
            <v>14</v>
          </cell>
          <cell r="AA21">
            <v>100</v>
          </cell>
          <cell r="AB21">
            <v>42551.208333333299</v>
          </cell>
          <cell r="AC21">
            <v>42586.595597951396</v>
          </cell>
          <cell r="AD21" t="str">
            <v>Acumulado a 2015 13 Obras. 1 Obra Terminada 2016 acumuladas 14 Obras Dragado de Mantenimiento del canal de acceso al puerto de buenaventura, valle del cauca. Avance a Junio 2016: Dragado de profundización del canal de Acceso al Puerto de Cartagena, inclui</v>
          </cell>
          <cell r="AE21">
            <v>42551.208333333299</v>
          </cell>
          <cell r="AF21">
            <v>42586.595597835701</v>
          </cell>
          <cell r="AG21" t="str">
            <v>Ernesto  Correo Valderrama</v>
          </cell>
          <cell r="AH21" t="str">
            <v>ecorreav@invias.gov.co</v>
          </cell>
          <cell r="AI21">
            <v>30</v>
          </cell>
          <cell r="AJ21">
            <v>42581.208333333299</v>
          </cell>
          <cell r="AK21">
            <v>-20</v>
          </cell>
        </row>
        <row r="22">
          <cell r="H22" t="str">
            <v>Variación porcentual acumulada de la Mortalidad por Accidentes de Tránsito</v>
          </cell>
          <cell r="I22" t="str">
            <v>Resultado</v>
          </cell>
          <cell r="J22" t="str">
            <v>Sectorial</v>
          </cell>
          <cell r="K22" t="str">
            <v>NO</v>
          </cell>
          <cell r="L22" t="str">
            <v>NO</v>
          </cell>
          <cell r="M22" t="str">
            <v>NO</v>
          </cell>
          <cell r="N22" t="str">
            <v>SI</v>
          </cell>
          <cell r="O22" t="str">
            <v>Porcentaje</v>
          </cell>
          <cell r="P22" t="str">
            <v>Mensual</v>
          </cell>
          <cell r="Q22" t="str">
            <v>Flujo</v>
          </cell>
          <cell r="R22">
            <v>1.1499999999999999</v>
          </cell>
          <cell r="S22">
            <v>-1</v>
          </cell>
          <cell r="T22">
            <v>-2.5</v>
          </cell>
          <cell r="U22">
            <v>-4.8</v>
          </cell>
          <cell r="V22">
            <v>-8</v>
          </cell>
          <cell r="W22">
            <v>-8</v>
          </cell>
          <cell r="X22">
            <v>8.6999999999999993</v>
          </cell>
          <cell r="Y22">
            <v>0</v>
          </cell>
          <cell r="Z22">
            <v>7.54</v>
          </cell>
          <cell r="AA22">
            <v>0</v>
          </cell>
          <cell r="AB22">
            <v>42551.208333333299</v>
          </cell>
          <cell r="AC22">
            <v>42587.387807175903</v>
          </cell>
          <cell r="AD22" t="str">
            <v>A junio de 2016, de acuerdo con la información preliminar, se registra 3.275 fallecidos en hechos de tránsito. Lo anterior corresponde a una variación acumulada con respecto al mismo periodo (ene-jun) de 2014, del 8,7% es decir 261 casos más. Nota: La Inf</v>
          </cell>
          <cell r="AE22">
            <v>42551.208333333299</v>
          </cell>
          <cell r="AF22">
            <v>42586.684036145802</v>
          </cell>
          <cell r="AG22" t="str">
            <v>Yazmin Gaitán Rodríguez</v>
          </cell>
          <cell r="AH22" t="str">
            <v>ygaitan@mintransporte.gov.co</v>
          </cell>
          <cell r="AI22">
            <v>15</v>
          </cell>
          <cell r="AJ22">
            <v>42581.208333333299</v>
          </cell>
          <cell r="AK22">
            <v>-5</v>
          </cell>
        </row>
        <row r="23">
          <cell r="H23" t="str">
            <v>Número de departamentos acompañados en la estructuración de proyectos de caminos ancestrales ubicados en Comunidades Indígenas</v>
          </cell>
          <cell r="I23" t="str">
            <v>Producto</v>
          </cell>
          <cell r="J23" t="str">
            <v>Sectorial</v>
          </cell>
          <cell r="K23" t="str">
            <v>SI</v>
          </cell>
          <cell r="L23" t="str">
            <v>NO</v>
          </cell>
          <cell r="M23" t="str">
            <v>SI</v>
          </cell>
          <cell r="N23" t="str">
            <v>SI</v>
          </cell>
          <cell r="O23" t="str">
            <v>Departamentos</v>
          </cell>
          <cell r="P23" t="str">
            <v>Mensual</v>
          </cell>
          <cell r="Q23" t="str">
            <v>Acumulado</v>
          </cell>
          <cell r="R23">
            <v>0</v>
          </cell>
          <cell r="S23">
            <v>5</v>
          </cell>
          <cell r="T23">
            <v>2</v>
          </cell>
          <cell r="U23">
            <v>2</v>
          </cell>
          <cell r="V23">
            <v>2</v>
          </cell>
          <cell r="W23">
            <v>11</v>
          </cell>
          <cell r="X23">
            <v>0</v>
          </cell>
          <cell r="Y23">
            <v>0</v>
          </cell>
          <cell r="Z23">
            <v>0</v>
          </cell>
          <cell r="AA23">
            <v>0</v>
          </cell>
          <cell r="AB23">
            <v>42490.208333333299</v>
          </cell>
          <cell r="AC23">
            <v>42500.688867326397</v>
          </cell>
          <cell r="AD23" t="str">
            <v>El Ministerio de Transporte esta en espera de firma del convenio con el Departamento de Guainía para la contratación de los estudios y diseños de los caminos ancestrales. De igual manera, se esta en espera de la firma del convenio con el Departamento de l</v>
          </cell>
          <cell r="AE23">
            <v>42551.208333333299</v>
          </cell>
          <cell r="AF23">
            <v>42562.498079317098</v>
          </cell>
          <cell r="AG23" t="str">
            <v>Carlos Alberto Sarabia Mancini</v>
          </cell>
          <cell r="AH23" t="str">
            <v>csarabia@mintransporte.gov.co</v>
          </cell>
          <cell r="AI23">
            <v>0</v>
          </cell>
          <cell r="AJ23">
            <v>42520.208333333299</v>
          </cell>
          <cell r="AK23">
            <v>71</v>
          </cell>
        </row>
        <row r="24">
          <cell r="H24" t="str">
            <v>Porcentaje de red vial nacional primaria en buen estado</v>
          </cell>
          <cell r="I24" t="str">
            <v>Producto</v>
          </cell>
          <cell r="J24" t="str">
            <v>Sectorial</v>
          </cell>
          <cell r="K24" t="str">
            <v>SI</v>
          </cell>
          <cell r="L24" t="str">
            <v>NO</v>
          </cell>
          <cell r="M24" t="str">
            <v>NO</v>
          </cell>
          <cell r="N24" t="str">
            <v>SI</v>
          </cell>
          <cell r="O24" t="str">
            <v>Porcentaje</v>
          </cell>
          <cell r="P24" t="str">
            <v>Mensual</v>
          </cell>
          <cell r="Q24" t="str">
            <v>Capacidad</v>
          </cell>
          <cell r="R24">
            <v>49</v>
          </cell>
          <cell r="S24">
            <v>52</v>
          </cell>
          <cell r="T24">
            <v>55</v>
          </cell>
          <cell r="U24">
            <v>57</v>
          </cell>
          <cell r="V24">
            <v>60</v>
          </cell>
          <cell r="W24">
            <v>60</v>
          </cell>
          <cell r="X24">
            <v>54.53</v>
          </cell>
          <cell r="Y24">
            <v>92.167000000000002</v>
          </cell>
          <cell r="Z24">
            <v>54.53</v>
          </cell>
          <cell r="AA24">
            <v>50.273000000000003</v>
          </cell>
          <cell r="AB24">
            <v>42551.208333333299</v>
          </cell>
          <cell r="AC24">
            <v>42587.388511840298</v>
          </cell>
          <cell r="AD24" t="str">
            <v>Se ha avanzado el 27,22% de la meta del año. De Enero a Junio, se han construido 62,58 km de doble calzada y 10,40 km de calzada sencilla en la red concesionada. En la red no concesionada, se rehabilitaron y se hizo mantenimiento a 56,85 Km.</v>
          </cell>
          <cell r="AE24">
            <v>42551.208333333299</v>
          </cell>
          <cell r="AF24">
            <v>42587.388511689802</v>
          </cell>
          <cell r="AG24" t="str">
            <v>Carlos Alberto Sarabia Mancini</v>
          </cell>
          <cell r="AH24" t="str">
            <v>csarabia@mintransporte.gov.co</v>
          </cell>
          <cell r="AI24">
            <v>30</v>
          </cell>
          <cell r="AJ24">
            <v>42581.208333333299</v>
          </cell>
          <cell r="AK24">
            <v>-20</v>
          </cell>
        </row>
        <row r="25">
          <cell r="H25" t="str">
            <v>Kilómetros de nuevas calzadas construidas</v>
          </cell>
          <cell r="I25" t="str">
            <v>Producto</v>
          </cell>
          <cell r="J25" t="str">
            <v>Sectorial</v>
          </cell>
          <cell r="K25" t="str">
            <v>NO</v>
          </cell>
          <cell r="L25" t="str">
            <v>NO</v>
          </cell>
          <cell r="M25" t="str">
            <v>NO</v>
          </cell>
          <cell r="N25" t="str">
            <v>SI</v>
          </cell>
          <cell r="O25" t="str">
            <v>Kilómetros</v>
          </cell>
          <cell r="P25" t="str">
            <v>Mensual</v>
          </cell>
          <cell r="Q25" t="str">
            <v>Capacidad</v>
          </cell>
          <cell r="R25">
            <v>1962</v>
          </cell>
          <cell r="S25">
            <v>2302</v>
          </cell>
          <cell r="T25">
            <v>2632</v>
          </cell>
          <cell r="U25">
            <v>2963</v>
          </cell>
          <cell r="V25">
            <v>3296</v>
          </cell>
          <cell r="W25">
            <v>3296</v>
          </cell>
          <cell r="X25">
            <v>2311.0100000000002</v>
          </cell>
          <cell r="Y25">
            <v>52.091000000000001</v>
          </cell>
          <cell r="Z25">
            <v>2311.0100000000002</v>
          </cell>
          <cell r="AA25">
            <v>26.163</v>
          </cell>
          <cell r="AB25">
            <v>42551.208333333299</v>
          </cell>
          <cell r="AC25">
            <v>42587.389488807901</v>
          </cell>
          <cell r="AD25" t="str">
            <v>A Junio se han construido 77,01 Km de nuevas calzadas, lo cual corresponde al 23% de la meta anual para el 2016 (330 Kms ). De los 77, 01 Kms, 10,40 Kms corresponde a calzadas sencillas, 62,48 Kms a dobles calzadas de la red concesionada y 4,03 kms de seg</v>
          </cell>
          <cell r="AE25">
            <v>42551.208333333299</v>
          </cell>
          <cell r="AF25">
            <v>42587.389488657398</v>
          </cell>
          <cell r="AG25" t="str">
            <v>Carlos Alberto Sarabia Mancini</v>
          </cell>
          <cell r="AH25" t="str">
            <v>csarabia@mintransporte.gov.co</v>
          </cell>
          <cell r="AI25">
            <v>30</v>
          </cell>
          <cell r="AJ25">
            <v>42581.208333333299</v>
          </cell>
          <cell r="AK25">
            <v>-20</v>
          </cell>
        </row>
        <row r="26">
          <cell r="H26" t="str">
            <v>Municipios y/o departamentos apoyados en la implementación de Planes Locales de Seguridad Vial</v>
          </cell>
          <cell r="I26" t="str">
            <v>Producto</v>
          </cell>
          <cell r="J26" t="str">
            <v>Sectorial</v>
          </cell>
          <cell r="K26" t="str">
            <v>SI</v>
          </cell>
          <cell r="L26" t="str">
            <v>NO</v>
          </cell>
          <cell r="M26" t="str">
            <v>NO</v>
          </cell>
          <cell r="N26" t="str">
            <v>SI</v>
          </cell>
          <cell r="O26" t="str">
            <v>Número</v>
          </cell>
          <cell r="P26" t="str">
            <v>Mensual</v>
          </cell>
          <cell r="Q26" t="str">
            <v>Capacidad</v>
          </cell>
          <cell r="R26">
            <v>10</v>
          </cell>
          <cell r="S26">
            <v>19</v>
          </cell>
          <cell r="T26">
            <v>47</v>
          </cell>
          <cell r="U26">
            <v>78</v>
          </cell>
          <cell r="V26">
            <v>110</v>
          </cell>
          <cell r="W26">
            <v>110</v>
          </cell>
          <cell r="X26">
            <v>19</v>
          </cell>
          <cell r="Y26">
            <v>24.32</v>
          </cell>
          <cell r="Z26">
            <v>19</v>
          </cell>
          <cell r="AA26">
            <v>9</v>
          </cell>
          <cell r="AB26">
            <v>42551.208333333299</v>
          </cell>
          <cell r="AC26">
            <v>42558.440618634297</v>
          </cell>
          <cell r="AD26" t="str">
            <v xml:space="preserve">Durante el mes de Junio se realizaron los siguientes acercamientos para Planes de Seguridad Vial a nivel municipal, distrital o departamental, brindando información para acceder a la asistencia técnica: Barrancas,Caquetá; Paujil,Caquetá; Curillo,Caquetá; </v>
          </cell>
          <cell r="AE26">
            <v>42551.208333333299</v>
          </cell>
          <cell r="AF26">
            <v>42558.440618483801</v>
          </cell>
          <cell r="AG26" t="str">
            <v>Yazmin Gaitán Rodríguez</v>
          </cell>
          <cell r="AH26" t="str">
            <v>ygaitan@mintransporte.gov.co</v>
          </cell>
          <cell r="AI26">
            <v>0</v>
          </cell>
          <cell r="AJ26">
            <v>42581.208333333299</v>
          </cell>
          <cell r="AK26">
            <v>10</v>
          </cell>
        </row>
        <row r="27">
          <cell r="H27" t="str">
            <v>Porcentaje de viajes realizados asociados a movilidad activa cuantificada en 6 ciudades</v>
          </cell>
          <cell r="I27" t="str">
            <v>Resultado</v>
          </cell>
          <cell r="J27" t="str">
            <v>Sectorial</v>
          </cell>
          <cell r="K27" t="str">
            <v>SI</v>
          </cell>
          <cell r="L27" t="str">
            <v>NO</v>
          </cell>
          <cell r="M27" t="str">
            <v>NO</v>
          </cell>
          <cell r="N27" t="str">
            <v>SI</v>
          </cell>
          <cell r="O27" t="str">
            <v>Porcentaje</v>
          </cell>
          <cell r="P27" t="str">
            <v>Mensual</v>
          </cell>
          <cell r="Q27" t="str">
            <v>Capacidad</v>
          </cell>
          <cell r="R27">
            <v>27</v>
          </cell>
          <cell r="S27">
            <v>30</v>
          </cell>
          <cell r="T27">
            <v>33</v>
          </cell>
          <cell r="U27">
            <v>36</v>
          </cell>
          <cell r="V27">
            <v>40</v>
          </cell>
          <cell r="W27">
            <v>40</v>
          </cell>
          <cell r="X27">
            <v>30</v>
          </cell>
          <cell r="Y27">
            <v>100</v>
          </cell>
          <cell r="Z27">
            <v>30</v>
          </cell>
          <cell r="AA27">
            <v>23.08</v>
          </cell>
          <cell r="AB27">
            <v>42369.208333333299</v>
          </cell>
          <cell r="AC27">
            <v>42387.465778935199</v>
          </cell>
          <cell r="AD27" t="str">
            <v xml:space="preserve">El indicador ha sido medio en las 6 ciudades con SITM. Con respecto al mismo periodo del año anterior el indicador presentó un aumento porcentual del 1%. </v>
          </cell>
          <cell r="AE27">
            <v>42429.208333333299</v>
          </cell>
          <cell r="AF27">
            <v>42531.601319594898</v>
          </cell>
          <cell r="AG27" t="str">
            <v>Walid David Jalil Nasser</v>
          </cell>
          <cell r="AH27" t="str">
            <v>wdavid@mintransporte.gov.co</v>
          </cell>
          <cell r="AI27">
            <v>30</v>
          </cell>
          <cell r="AJ27">
            <v>42400.208333333299</v>
          </cell>
          <cell r="AK27">
            <v>162</v>
          </cell>
        </row>
        <row r="28">
          <cell r="H28" t="str">
            <v>Kilómetros de Infraestructura vial intervenida para sistemas de transporte urbano.</v>
          </cell>
          <cell r="I28" t="str">
            <v>Producto</v>
          </cell>
          <cell r="J28" t="str">
            <v>Sectorial</v>
          </cell>
          <cell r="K28" t="str">
            <v>SI</v>
          </cell>
          <cell r="L28" t="str">
            <v>NO</v>
          </cell>
          <cell r="M28" t="str">
            <v>NO</v>
          </cell>
          <cell r="N28" t="str">
            <v>SI</v>
          </cell>
          <cell r="O28" t="str">
            <v>Porcentaje</v>
          </cell>
          <cell r="P28" t="str">
            <v>Mensual</v>
          </cell>
          <cell r="Q28" t="str">
            <v>Capacidad</v>
          </cell>
          <cell r="R28">
            <v>854</v>
          </cell>
          <cell r="S28">
            <v>867</v>
          </cell>
          <cell r="T28">
            <v>880</v>
          </cell>
          <cell r="U28">
            <v>893</v>
          </cell>
          <cell r="V28">
            <v>908</v>
          </cell>
          <cell r="W28">
            <v>908</v>
          </cell>
          <cell r="X28">
            <v>875.41</v>
          </cell>
          <cell r="Y28">
            <v>100</v>
          </cell>
          <cell r="Z28">
            <v>875.41</v>
          </cell>
          <cell r="AA28">
            <v>39.65</v>
          </cell>
          <cell r="AB28">
            <v>42369.208333333299</v>
          </cell>
          <cell r="AC28">
            <v>42411.446811076399</v>
          </cell>
          <cell r="AD28" t="str">
            <v xml:space="preserve">Los avances se presentan en las ciudades de Barranquilla (0,44), Santa Marta (0,35), Valledupar (0,22), Sincelejo (0,16). Monteria (0,17), Pereira (0,09), Armenia (0,1), Neiva (0,15), Cali (0,11), Pasto (0,1) </v>
          </cell>
          <cell r="AE28">
            <v>42429.208333333299</v>
          </cell>
          <cell r="AF28">
            <v>42531.590791284703</v>
          </cell>
          <cell r="AG28" t="str">
            <v>Walid David Jalil Nasser</v>
          </cell>
          <cell r="AH28" t="str">
            <v>wdavid@mintransporte.gov.co</v>
          </cell>
          <cell r="AI28">
            <v>30</v>
          </cell>
          <cell r="AJ28">
            <v>42400.208333333299</v>
          </cell>
          <cell r="AK28">
            <v>162</v>
          </cell>
        </row>
        <row r="29">
          <cell r="H29" t="str">
            <v>Espacios de Infraestructura dedicada a la intermodalidad.</v>
          </cell>
          <cell r="I29" t="str">
            <v>Producto</v>
          </cell>
          <cell r="J29" t="str">
            <v>Sectorial</v>
          </cell>
          <cell r="K29" t="str">
            <v>SI</v>
          </cell>
          <cell r="L29" t="str">
            <v>NO</v>
          </cell>
          <cell r="M29" t="str">
            <v>NO</v>
          </cell>
          <cell r="N29" t="str">
            <v>SI</v>
          </cell>
          <cell r="O29" t="str">
            <v>Número</v>
          </cell>
          <cell r="P29" t="str">
            <v>Mensual</v>
          </cell>
          <cell r="Q29" t="str">
            <v>Capacidad</v>
          </cell>
          <cell r="R29">
            <v>31</v>
          </cell>
          <cell r="S29">
            <v>35</v>
          </cell>
          <cell r="T29">
            <v>36</v>
          </cell>
          <cell r="U29">
            <v>40</v>
          </cell>
          <cell r="V29">
            <v>44</v>
          </cell>
          <cell r="W29">
            <v>44</v>
          </cell>
          <cell r="X29">
            <v>35</v>
          </cell>
          <cell r="Y29">
            <v>80</v>
          </cell>
          <cell r="Z29">
            <v>35</v>
          </cell>
          <cell r="AA29">
            <v>30.768999999999998</v>
          </cell>
          <cell r="AB29">
            <v>42460.208333333299</v>
          </cell>
          <cell r="AC29">
            <v>42559.694107673597</v>
          </cell>
          <cell r="AD29" t="str">
            <v>Se mantiene el valor del periodo anterior ya que aun no se tiene listo para iniciar operación el patio portal del Gallo en Cartagena.</v>
          </cell>
          <cell r="AE29">
            <v>42460.208333333299</v>
          </cell>
          <cell r="AF29">
            <v>42559.694107523203</v>
          </cell>
          <cell r="AG29" t="str">
            <v>Walid David Jalil Nasser</v>
          </cell>
          <cell r="AH29" t="str">
            <v>wdavid@mintransporte.gov.co</v>
          </cell>
          <cell r="AI29">
            <v>30</v>
          </cell>
          <cell r="AJ29">
            <v>42490.208333333299</v>
          </cell>
          <cell r="AK29">
            <v>71</v>
          </cell>
        </row>
        <row r="30">
          <cell r="H30" t="str">
            <v>Pruebas teórico-prácticas realizadas para obtención de licencia de conducción en el marco de un nuevo esquema normativo</v>
          </cell>
          <cell r="I30" t="str">
            <v>Producto</v>
          </cell>
          <cell r="J30" t="str">
            <v>Sectorial</v>
          </cell>
          <cell r="K30" t="str">
            <v>SI</v>
          </cell>
          <cell r="L30" t="str">
            <v>NO</v>
          </cell>
          <cell r="M30" t="str">
            <v>NO</v>
          </cell>
          <cell r="N30" t="str">
            <v>SI</v>
          </cell>
          <cell r="O30" t="str">
            <v>Número</v>
          </cell>
          <cell r="P30" t="str">
            <v>Mensual</v>
          </cell>
          <cell r="Q30" t="str">
            <v>Acumulado</v>
          </cell>
          <cell r="R30">
            <v>0</v>
          </cell>
          <cell r="S30">
            <v>0</v>
          </cell>
          <cell r="T30">
            <v>378320</v>
          </cell>
          <cell r="U30">
            <v>1218570</v>
          </cell>
          <cell r="V30">
            <v>1323610</v>
          </cell>
          <cell r="W30">
            <v>2920500</v>
          </cell>
          <cell r="X30">
            <v>0</v>
          </cell>
          <cell r="Z30">
            <v>0</v>
          </cell>
          <cell r="AA30">
            <v>0</v>
          </cell>
          <cell r="AB30">
            <v>42185.208333333299</v>
          </cell>
          <cell r="AC30">
            <v>42296.595724733801</v>
          </cell>
          <cell r="AD30" t="str">
            <v>El Ministerio culminó la estructuración de la prueba teórica, con la revisión en la Universidad Nacional de un banco de 400 preguntas, que serán ampliadas en 1000 más en el curso del segundo semestre de 2016</v>
          </cell>
          <cell r="AE30">
            <v>42490.208333333299</v>
          </cell>
          <cell r="AF30">
            <v>42587.386884918997</v>
          </cell>
          <cell r="AG30" t="str">
            <v>Yazmin Gaitán Rodríguez</v>
          </cell>
          <cell r="AH30" t="str">
            <v>ygaitan@mintransporte.gov.co</v>
          </cell>
          <cell r="AI30">
            <v>0</v>
          </cell>
          <cell r="AJ30">
            <v>42215.208333333299</v>
          </cell>
          <cell r="AK30">
            <v>376</v>
          </cell>
        </row>
        <row r="31">
          <cell r="H31" t="str">
            <v>Muertos en accidentes de tránsito</v>
          </cell>
          <cell r="I31" t="str">
            <v>Resultado</v>
          </cell>
          <cell r="J31" t="str">
            <v>Sectorial</v>
          </cell>
          <cell r="K31" t="str">
            <v>SI</v>
          </cell>
          <cell r="L31" t="str">
            <v>NO</v>
          </cell>
          <cell r="M31" t="str">
            <v>NO</v>
          </cell>
          <cell r="N31" t="str">
            <v>SI</v>
          </cell>
          <cell r="O31" t="str">
            <v>Número</v>
          </cell>
          <cell r="P31" t="str">
            <v>Mensual</v>
          </cell>
          <cell r="Q31" t="str">
            <v>Reducción anual</v>
          </cell>
          <cell r="R31">
            <v>6352</v>
          </cell>
          <cell r="S31">
            <v>6288</v>
          </cell>
          <cell r="T31">
            <v>6194</v>
          </cell>
          <cell r="U31">
            <v>6045</v>
          </cell>
          <cell r="V31">
            <v>5844</v>
          </cell>
          <cell r="W31">
            <v>5844</v>
          </cell>
          <cell r="X31">
            <v>3275</v>
          </cell>
          <cell r="Y31">
            <v>0</v>
          </cell>
          <cell r="Z31">
            <v>3275</v>
          </cell>
          <cell r="AA31">
            <v>0</v>
          </cell>
          <cell r="AB31">
            <v>42551.208333333299</v>
          </cell>
          <cell r="AC31">
            <v>42587.388148645798</v>
          </cell>
          <cell r="AD31" t="str">
            <v>En el mes de junio se registran preliminarmente 495, que representan con respecto al mismo mes de 2015 una reducción del 15,7% (92 casos menos) y con respecto al mes de junio de 2014 uan disminución del 8% (41 casos menos). El acumulado a junio de 2016, d</v>
          </cell>
          <cell r="AE31">
            <v>42551.208333333299</v>
          </cell>
          <cell r="AF31">
            <v>42586.685070057902</v>
          </cell>
          <cell r="AG31" t="str">
            <v>Yazmin Gaitán Rodríguez</v>
          </cell>
          <cell r="AH31" t="str">
            <v>ygaitan@mintransporte.gov.co</v>
          </cell>
          <cell r="AI31">
            <v>15</v>
          </cell>
          <cell r="AJ31">
            <v>42581.208333333299</v>
          </cell>
          <cell r="AK31">
            <v>-5</v>
          </cell>
        </row>
        <row r="32">
          <cell r="H32" t="str">
            <v>Edad promedio de vehículos de transporte automotor de carga con peso bruto vehicular mayor a 10,5 toneladas</v>
          </cell>
          <cell r="I32" t="str">
            <v>Resultado</v>
          </cell>
          <cell r="J32" t="str">
            <v>Sectorial</v>
          </cell>
          <cell r="K32" t="str">
            <v>SI</v>
          </cell>
          <cell r="L32" t="str">
            <v>NO</v>
          </cell>
          <cell r="M32" t="str">
            <v>NO</v>
          </cell>
          <cell r="N32" t="str">
            <v>SI</v>
          </cell>
          <cell r="O32" t="str">
            <v>Edad Promedio</v>
          </cell>
          <cell r="P32" t="str">
            <v>Mensual</v>
          </cell>
          <cell r="Q32" t="str">
            <v>Reducción</v>
          </cell>
          <cell r="R32">
            <v>19</v>
          </cell>
          <cell r="S32">
            <v>18</v>
          </cell>
          <cell r="T32">
            <v>17</v>
          </cell>
          <cell r="U32">
            <v>16</v>
          </cell>
          <cell r="V32">
            <v>15</v>
          </cell>
          <cell r="W32">
            <v>15</v>
          </cell>
          <cell r="X32">
            <v>21</v>
          </cell>
          <cell r="Y32">
            <v>0</v>
          </cell>
          <cell r="Z32">
            <v>21</v>
          </cell>
          <cell r="AA32">
            <v>0</v>
          </cell>
          <cell r="AB32">
            <v>42369.208333333299</v>
          </cell>
          <cell r="AC32">
            <v>42410.595181134297</v>
          </cell>
          <cell r="AD32" t="str">
            <v xml:space="preserve">Con fuente Registro Único Nacional de Tránsito de 31-dic-2015, se extrae la siguiente información: El parque automotor de vehículos de carga con PBV &gt; 10.500 Kg, registra edad promedio de 21 años. </v>
          </cell>
          <cell r="AE32">
            <v>42369.208333333299</v>
          </cell>
          <cell r="AF32">
            <v>42410.595180983801</v>
          </cell>
          <cell r="AG32" t="str">
            <v>Betty Esperanza Herrera García</v>
          </cell>
          <cell r="AH32" t="str">
            <v>bherrera@mintransporte.gov.co</v>
          </cell>
          <cell r="AI32">
            <v>30</v>
          </cell>
          <cell r="AJ32">
            <v>42400.208333333299</v>
          </cell>
          <cell r="AK32">
            <v>162</v>
          </cell>
        </row>
        <row r="33">
          <cell r="H33" t="str">
            <v>Vehículos Desintegrados con Peso Bruto Vehicular mayor a 10,5 Toneladas</v>
          </cell>
          <cell r="I33" t="str">
            <v>Producto</v>
          </cell>
          <cell r="J33" t="str">
            <v>Sectorial</v>
          </cell>
          <cell r="K33" t="str">
            <v>SI</v>
          </cell>
          <cell r="L33" t="str">
            <v>NO</v>
          </cell>
          <cell r="M33" t="str">
            <v>NO</v>
          </cell>
          <cell r="N33" t="str">
            <v>SI</v>
          </cell>
          <cell r="O33" t="str">
            <v>Vehículos desintegrados</v>
          </cell>
          <cell r="P33" t="str">
            <v>Mensual</v>
          </cell>
          <cell r="Q33" t="str">
            <v>Capacidad</v>
          </cell>
          <cell r="R33">
            <v>8000</v>
          </cell>
          <cell r="S33">
            <v>11500</v>
          </cell>
          <cell r="T33">
            <v>15000</v>
          </cell>
          <cell r="U33">
            <v>18500</v>
          </cell>
          <cell r="V33">
            <v>22000</v>
          </cell>
          <cell r="W33">
            <v>22000</v>
          </cell>
          <cell r="X33">
            <v>16711</v>
          </cell>
          <cell r="Y33">
            <v>100</v>
          </cell>
          <cell r="Z33">
            <v>16711</v>
          </cell>
          <cell r="AA33">
            <v>62.220999999999997</v>
          </cell>
          <cell r="AB33">
            <v>42582.208333333299</v>
          </cell>
          <cell r="AC33">
            <v>42591.452027580999</v>
          </cell>
          <cell r="AD33" t="str">
            <v>La cantidad de vehículos desintegrados con PBV mayor a 10,5 Ton en el mes de Julio de 2016 fue de 118 vehículos sumada, el acumulado del año 2016 es de 1.807 vehículos, sumada esta cifra al acumulado de cierre del año 2015, resulta un total acumulado de 1</v>
          </cell>
          <cell r="AE33">
            <v>42582.208333333299</v>
          </cell>
          <cell r="AF33">
            <v>42591.452027430598</v>
          </cell>
          <cell r="AG33" t="str">
            <v>Betty Esperanza Herrera García</v>
          </cell>
          <cell r="AH33" t="str">
            <v>bherrera@mintransporte.gov.co</v>
          </cell>
          <cell r="AI33">
            <v>5</v>
          </cell>
          <cell r="AJ33">
            <v>42613.208333333299</v>
          </cell>
          <cell r="AK33">
            <v>-26</v>
          </cell>
        </row>
        <row r="34">
          <cell r="H34" t="str">
            <v>Reportes en el Registro Nacional de Despachos de Carga (RNDC)</v>
          </cell>
          <cell r="I34" t="str">
            <v>Producto</v>
          </cell>
          <cell r="J34" t="str">
            <v>Sectorial</v>
          </cell>
          <cell r="K34" t="str">
            <v>SI</v>
          </cell>
          <cell r="L34" t="str">
            <v>NO</v>
          </cell>
          <cell r="M34" t="str">
            <v>NO</v>
          </cell>
          <cell r="N34" t="str">
            <v>SI</v>
          </cell>
          <cell r="O34" t="str">
            <v>Registros</v>
          </cell>
          <cell r="P34" t="str">
            <v>Mensual</v>
          </cell>
          <cell r="Q34" t="str">
            <v>Flujo</v>
          </cell>
          <cell r="R34">
            <v>4000000</v>
          </cell>
          <cell r="S34">
            <v>5000000</v>
          </cell>
          <cell r="T34">
            <v>6000000</v>
          </cell>
          <cell r="U34">
            <v>7000000</v>
          </cell>
          <cell r="V34">
            <v>8000000</v>
          </cell>
          <cell r="W34">
            <v>8000000</v>
          </cell>
          <cell r="X34">
            <v>4295018</v>
          </cell>
          <cell r="Y34">
            <v>71.584000000000003</v>
          </cell>
          <cell r="Z34">
            <v>6657535</v>
          </cell>
          <cell r="AA34">
            <v>83.218999999999994</v>
          </cell>
          <cell r="AB34">
            <v>42582.208333333299</v>
          </cell>
          <cell r="AC34">
            <v>42585.7292985764</v>
          </cell>
          <cell r="AD34" t="str">
            <v>Este reporte corresponde al número de manifiestos de carga registrados en el Registro Nacional de Despachos de Carga - RNDC entre el 1 de Julio de 2016 al 31 de Julio de 2016. De los 597,811 manifiestos recibidos 122,087 corresponden a manifiestos de empr</v>
          </cell>
          <cell r="AE34">
            <v>42582.208333333299</v>
          </cell>
          <cell r="AF34">
            <v>42585.729298414401</v>
          </cell>
          <cell r="AG34" t="str">
            <v>Lucas Rodríguez Gómez</v>
          </cell>
          <cell r="AH34" t="str">
            <v>lucas.rodriguez@mintransporte.gov.co</v>
          </cell>
          <cell r="AI34">
            <v>2</v>
          </cell>
          <cell r="AJ34">
            <v>42613.208333333299</v>
          </cell>
          <cell r="AK34">
            <v>-23</v>
          </cell>
        </row>
        <row r="35">
          <cell r="H35" t="str">
            <v>Transporte de carga por los modos férreo, fluvial y aéreo ( sin carbón) (Mills de Ton/ANUAL)</v>
          </cell>
          <cell r="I35" t="str">
            <v>Resultado</v>
          </cell>
          <cell r="J35" t="str">
            <v>Sectorial</v>
          </cell>
          <cell r="K35" t="str">
            <v>SI</v>
          </cell>
          <cell r="L35" t="str">
            <v>NO</v>
          </cell>
          <cell r="M35" t="str">
            <v>NO</v>
          </cell>
          <cell r="N35" t="str">
            <v>SI</v>
          </cell>
          <cell r="O35" t="str">
            <v>Toneladas</v>
          </cell>
          <cell r="P35" t="str">
            <v>Mensual</v>
          </cell>
          <cell r="Q35" t="str">
            <v>Flujo</v>
          </cell>
          <cell r="R35">
            <v>2.2000000000000002</v>
          </cell>
          <cell r="S35">
            <v>1.6</v>
          </cell>
          <cell r="T35">
            <v>1.7</v>
          </cell>
          <cell r="U35">
            <v>1.8</v>
          </cell>
          <cell r="V35">
            <v>2.8</v>
          </cell>
          <cell r="W35">
            <v>2.8</v>
          </cell>
          <cell r="X35">
            <v>0.12</v>
          </cell>
          <cell r="Y35">
            <v>7.06</v>
          </cell>
          <cell r="Z35">
            <v>2.89</v>
          </cell>
          <cell r="AA35">
            <v>100</v>
          </cell>
          <cell r="AB35">
            <v>42400.208333333299</v>
          </cell>
          <cell r="AC35">
            <v>42552.770247569402</v>
          </cell>
          <cell r="AD35" t="str">
            <v>Con referencia al mes de enero de 2015 se observa que el transporte fluvial muestra una disminución debido al fenómeno del niño que afectó la navegación, el modo aéreo la carga se incrementó en 6,35% y en el modo férreo también se observa una leve disminu</v>
          </cell>
          <cell r="AE35">
            <v>42400.208333333299</v>
          </cell>
          <cell r="AF35">
            <v>42552.770247419001</v>
          </cell>
          <cell r="AG35" t="str">
            <v>Alejandro Maya Martinez</v>
          </cell>
          <cell r="AH35" t="str">
            <v>amaya@mintransporte.gov.co</v>
          </cell>
          <cell r="AI35">
            <v>30</v>
          </cell>
          <cell r="AJ35">
            <v>42429.208333333299</v>
          </cell>
          <cell r="AK35">
            <v>131</v>
          </cell>
        </row>
        <row r="36">
          <cell r="H36" t="str">
            <v>Toneladas anuales de carga de comercio exterior transportada en puertos (millones)</v>
          </cell>
          <cell r="I36" t="str">
            <v>Resultado</v>
          </cell>
          <cell r="J36" t="str">
            <v>Sectorial</v>
          </cell>
          <cell r="K36" t="str">
            <v>NO</v>
          </cell>
          <cell r="L36" t="str">
            <v>NO</v>
          </cell>
          <cell r="M36" t="str">
            <v>NO</v>
          </cell>
          <cell r="N36" t="str">
            <v>SI</v>
          </cell>
          <cell r="O36" t="str">
            <v>Toneladas</v>
          </cell>
          <cell r="P36" t="str">
            <v>Mensual</v>
          </cell>
          <cell r="Q36" t="str">
            <v>Flujo</v>
          </cell>
          <cell r="R36">
            <v>168</v>
          </cell>
          <cell r="S36">
            <v>178</v>
          </cell>
          <cell r="T36">
            <v>186</v>
          </cell>
          <cell r="U36">
            <v>194</v>
          </cell>
          <cell r="V36">
            <v>203</v>
          </cell>
          <cell r="W36">
            <v>203</v>
          </cell>
          <cell r="X36">
            <v>89.7</v>
          </cell>
          <cell r="Y36">
            <v>48.225999999999999</v>
          </cell>
          <cell r="Z36">
            <v>172.4</v>
          </cell>
          <cell r="AA36">
            <v>84.926000000000002</v>
          </cell>
          <cell r="AB36">
            <v>42551.208333333299</v>
          </cell>
          <cell r="AC36">
            <v>42587.389787581</v>
          </cell>
          <cell r="AD36" t="str">
            <v>En el mes de junio se movilizaron 15.8 millones de toneladas de comercio exterior en los puertos colombianos; el 78% corresponde a exportaciones y el 22% a importaciones</v>
          </cell>
          <cell r="AE36">
            <v>42551.208333333299</v>
          </cell>
          <cell r="AF36">
            <v>42587.389787419001</v>
          </cell>
          <cell r="AG36" t="str">
            <v>Mercy Carina Martínez Bocanegra</v>
          </cell>
          <cell r="AH36" t="str">
            <v>carinamartinez@supertransporte.gov.co</v>
          </cell>
          <cell r="AI36">
            <v>15</v>
          </cell>
          <cell r="AJ36">
            <v>42581.208333333299</v>
          </cell>
          <cell r="AK36">
            <v>-5</v>
          </cell>
        </row>
        <row r="37">
          <cell r="H37" t="str">
            <v>Porcentaje de red vial nacional primaria en buen estado en la Región Caribe</v>
          </cell>
          <cell r="I37" t="str">
            <v>Producto</v>
          </cell>
          <cell r="J37" t="str">
            <v>Sectorial</v>
          </cell>
          <cell r="K37" t="str">
            <v>SI</v>
          </cell>
          <cell r="L37" t="str">
            <v>NO</v>
          </cell>
          <cell r="M37" t="str">
            <v>NO</v>
          </cell>
          <cell r="N37" t="str">
            <v>SI</v>
          </cell>
          <cell r="O37" t="str">
            <v>Porcentaje</v>
          </cell>
          <cell r="P37" t="str">
            <v>Trimestral</v>
          </cell>
          <cell r="Q37" t="str">
            <v>Capacidad</v>
          </cell>
          <cell r="R37">
            <v>57</v>
          </cell>
          <cell r="S37">
            <v>63</v>
          </cell>
          <cell r="T37">
            <v>67</v>
          </cell>
          <cell r="U37">
            <v>71</v>
          </cell>
          <cell r="V37">
            <v>73</v>
          </cell>
          <cell r="W37">
            <v>73</v>
          </cell>
          <cell r="X37">
            <v>61.84</v>
          </cell>
          <cell r="Y37">
            <v>80.67</v>
          </cell>
          <cell r="Z37">
            <v>62.72</v>
          </cell>
          <cell r="AA37">
            <v>35.75</v>
          </cell>
          <cell r="AB37">
            <v>42369.208333333299</v>
          </cell>
          <cell r="AC37">
            <v>42587.620155821802</v>
          </cell>
          <cell r="AD37" t="str">
            <v xml:space="preserve">62,72% de la Red Vial primaria en la Región Caribe se encuentra en Buen estado. </v>
          </cell>
          <cell r="AE37">
            <v>42551.208333333299</v>
          </cell>
          <cell r="AF37">
            <v>42587.620155671299</v>
          </cell>
          <cell r="AG37" t="str">
            <v>Carlos Alberto Sarabia Mancini</v>
          </cell>
          <cell r="AH37" t="str">
            <v>csarabia@mintransporte.gov.co</v>
          </cell>
          <cell r="AI37">
            <v>30</v>
          </cell>
          <cell r="AJ37">
            <v>42460.208333333299</v>
          </cell>
          <cell r="AK37">
            <v>102</v>
          </cell>
        </row>
        <row r="38">
          <cell r="H38" t="str">
            <v>Porcentaje de viajes realizados asociados a movilidad activa cuantificada en la Región Caribe</v>
          </cell>
          <cell r="I38" t="str">
            <v>Resultado</v>
          </cell>
          <cell r="J38" t="str">
            <v>Sectorial</v>
          </cell>
          <cell r="K38" t="str">
            <v>SI</v>
          </cell>
          <cell r="L38" t="str">
            <v>SI</v>
          </cell>
          <cell r="M38" t="str">
            <v>NO</v>
          </cell>
          <cell r="N38" t="str">
            <v>SI</v>
          </cell>
          <cell r="O38" t="str">
            <v>Porcentaje</v>
          </cell>
          <cell r="P38" t="str">
            <v>Trimestral</v>
          </cell>
          <cell r="Q38" t="str">
            <v>Capacidad</v>
          </cell>
          <cell r="R38">
            <v>14</v>
          </cell>
          <cell r="S38">
            <v>15</v>
          </cell>
          <cell r="T38">
            <v>16</v>
          </cell>
          <cell r="U38">
            <v>18</v>
          </cell>
          <cell r="V38">
            <v>20</v>
          </cell>
          <cell r="W38">
            <v>20</v>
          </cell>
          <cell r="X38">
            <v>14</v>
          </cell>
          <cell r="Y38">
            <v>0</v>
          </cell>
          <cell r="Z38">
            <v>14</v>
          </cell>
          <cell r="AA38">
            <v>0</v>
          </cell>
          <cell r="AB38">
            <v>42369.208333333299</v>
          </cell>
          <cell r="AC38">
            <v>42411.450879201402</v>
          </cell>
          <cell r="AD38" t="str">
            <v>Para la región caribe el promedio de pasajeros/día día movilizados fue de 126.222. Si se compara con el mismo periodo del mes anterior se tuvo un crecimiento en la demanda del 12%</v>
          </cell>
          <cell r="AE38">
            <v>42429.208333333299</v>
          </cell>
          <cell r="AF38">
            <v>42559.701970983799</v>
          </cell>
          <cell r="AG38" t="str">
            <v>Viceministro Transporte</v>
          </cell>
          <cell r="AH38" t="str">
            <v>viceministro@mintransporte.gov.co</v>
          </cell>
          <cell r="AI38">
            <v>30</v>
          </cell>
          <cell r="AJ38">
            <v>42460.208333333299</v>
          </cell>
          <cell r="AK38">
            <v>102</v>
          </cell>
        </row>
        <row r="39">
          <cell r="H39" t="str">
            <v>Espacios de Infraestructura dedicada a la intermodalidad en la Región Caribe.</v>
          </cell>
          <cell r="I39" t="str">
            <v>Producto</v>
          </cell>
          <cell r="J39" t="str">
            <v>Sectorial</v>
          </cell>
          <cell r="K39" t="str">
            <v>SI</v>
          </cell>
          <cell r="L39" t="str">
            <v>SI</v>
          </cell>
          <cell r="M39" t="str">
            <v>NO</v>
          </cell>
          <cell r="N39" t="str">
            <v>SI</v>
          </cell>
          <cell r="O39" t="str">
            <v>Número</v>
          </cell>
          <cell r="P39" t="str">
            <v>Trimestral</v>
          </cell>
          <cell r="Q39" t="str">
            <v>Capacidad</v>
          </cell>
          <cell r="R39">
            <v>2</v>
          </cell>
          <cell r="S39">
            <v>2</v>
          </cell>
          <cell r="T39">
            <v>3</v>
          </cell>
          <cell r="U39">
            <v>3</v>
          </cell>
          <cell r="V39">
            <v>3</v>
          </cell>
          <cell r="W39">
            <v>3</v>
          </cell>
          <cell r="X39">
            <v>2</v>
          </cell>
          <cell r="Y39">
            <v>0</v>
          </cell>
          <cell r="Z39">
            <v>2</v>
          </cell>
          <cell r="AA39">
            <v>0</v>
          </cell>
          <cell r="AB39">
            <v>42460.208333333299</v>
          </cell>
          <cell r="AC39">
            <v>42559.684587766198</v>
          </cell>
          <cell r="AD39" t="str">
            <v>Se mantienen el valor de 2 espacios ya que durante el periodo no se han entregado nuevos espacios para la intermodalidad.</v>
          </cell>
          <cell r="AE39">
            <v>42460.208333333299</v>
          </cell>
          <cell r="AF39">
            <v>42559.684587615702</v>
          </cell>
          <cell r="AG39" t="str">
            <v>Walid David Jalil Nasser</v>
          </cell>
          <cell r="AH39" t="str">
            <v>wdavid@mintransporte.gov.co</v>
          </cell>
          <cell r="AI39">
            <v>30</v>
          </cell>
          <cell r="AJ39">
            <v>42551.208333333299</v>
          </cell>
          <cell r="AK39">
            <v>11</v>
          </cell>
        </row>
        <row r="40">
          <cell r="H40" t="str">
            <v>Aeropuertos para la prosperidad intervenidos en la Región Eje Cafetero</v>
          </cell>
          <cell r="I40" t="str">
            <v>Producto</v>
          </cell>
          <cell r="J40" t="str">
            <v>Sectorial</v>
          </cell>
          <cell r="K40" t="str">
            <v>SI</v>
          </cell>
          <cell r="L40" t="str">
            <v>NO</v>
          </cell>
          <cell r="M40" t="str">
            <v>NO</v>
          </cell>
          <cell r="N40" t="str">
            <v>NO</v>
          </cell>
          <cell r="O40" t="str">
            <v>Número</v>
          </cell>
          <cell r="P40" t="str">
            <v>Trimestral</v>
          </cell>
          <cell r="Q40" t="str">
            <v>Acumulado</v>
          </cell>
          <cell r="R40">
            <v>6</v>
          </cell>
          <cell r="S40">
            <v>0</v>
          </cell>
          <cell r="T40">
            <v>0</v>
          </cell>
          <cell r="U40">
            <v>4</v>
          </cell>
          <cell r="V40">
            <v>0</v>
          </cell>
          <cell r="W40">
            <v>4</v>
          </cell>
          <cell r="AD40" t="str">
            <v>Aplica seguimiento a partir de la vigencia 2017 de a cuerdo a ficha de indicador -Eje Cafetero-Aeropuertos para la prosperidad intervenidos.</v>
          </cell>
          <cell r="AE40">
            <v>42035.208333333299</v>
          </cell>
          <cell r="AF40">
            <v>42292.656793055598</v>
          </cell>
          <cell r="AG40" t="str">
            <v>Jairo Suárez</v>
          </cell>
          <cell r="AH40" t="str">
            <v>jairo.suarez@aerocivil.gov.co</v>
          </cell>
          <cell r="AI40">
            <v>0</v>
          </cell>
        </row>
        <row r="41">
          <cell r="H41" t="str">
            <v>Porcentaje de red vial nacional primaria en buen estado en la Región Eje Cafetero</v>
          </cell>
          <cell r="I41" t="str">
            <v>Producto</v>
          </cell>
          <cell r="J41" t="str">
            <v>Sectorial</v>
          </cell>
          <cell r="K41" t="str">
            <v>SI</v>
          </cell>
          <cell r="L41" t="str">
            <v>SI</v>
          </cell>
          <cell r="M41" t="str">
            <v>NO</v>
          </cell>
          <cell r="N41" t="str">
            <v>SI</v>
          </cell>
          <cell r="O41" t="str">
            <v>Porcentaje</v>
          </cell>
          <cell r="P41" t="str">
            <v>Trimestral</v>
          </cell>
          <cell r="Q41" t="str">
            <v>Capacidad</v>
          </cell>
          <cell r="R41">
            <v>58</v>
          </cell>
          <cell r="S41">
            <v>60</v>
          </cell>
          <cell r="T41">
            <v>63</v>
          </cell>
          <cell r="U41">
            <v>65</v>
          </cell>
          <cell r="V41">
            <v>70</v>
          </cell>
          <cell r="W41">
            <v>70</v>
          </cell>
          <cell r="X41">
            <v>59.77</v>
          </cell>
          <cell r="Y41">
            <v>35.4</v>
          </cell>
          <cell r="Z41">
            <v>59.77</v>
          </cell>
          <cell r="AA41">
            <v>14.75</v>
          </cell>
          <cell r="AB41">
            <v>42460.208333333299</v>
          </cell>
          <cell r="AC41">
            <v>42496.624450613403</v>
          </cell>
          <cell r="AD41" t="str">
            <v xml:space="preserve">59,73% de la Red Vial primaria en la Región Eje Cafetero se encuentra en Buen estado. </v>
          </cell>
          <cell r="AE41">
            <v>42521.208333333299</v>
          </cell>
          <cell r="AF41">
            <v>42587.385590277801</v>
          </cell>
          <cell r="AG41" t="str">
            <v>Carlos Alberto Sarabia Mancini</v>
          </cell>
          <cell r="AH41" t="str">
            <v>csarabia@mintransporte.gov.co</v>
          </cell>
          <cell r="AI41">
            <v>30</v>
          </cell>
          <cell r="AJ41">
            <v>42551.208333333299</v>
          </cell>
          <cell r="AK41">
            <v>11</v>
          </cell>
        </row>
        <row r="42">
          <cell r="H42" t="str">
            <v>Porcentaje de viajes realizados asociados a movilidad activa cuantificada en la Región Eje Cafetero</v>
          </cell>
          <cell r="I42" t="str">
            <v>Resultado</v>
          </cell>
          <cell r="J42" t="str">
            <v>Sectorial</v>
          </cell>
          <cell r="K42" t="str">
            <v>SI</v>
          </cell>
          <cell r="L42" t="str">
            <v>SI</v>
          </cell>
          <cell r="M42" t="str">
            <v>NO</v>
          </cell>
          <cell r="N42" t="str">
            <v>SI</v>
          </cell>
          <cell r="O42" t="str">
            <v>Porcentaje</v>
          </cell>
          <cell r="P42" t="str">
            <v>Trimestral</v>
          </cell>
          <cell r="Q42" t="str">
            <v>Capacidad</v>
          </cell>
          <cell r="R42">
            <v>29</v>
          </cell>
          <cell r="S42">
            <v>29</v>
          </cell>
          <cell r="T42">
            <v>32</v>
          </cell>
          <cell r="U42">
            <v>36</v>
          </cell>
          <cell r="V42">
            <v>40</v>
          </cell>
          <cell r="W42">
            <v>40</v>
          </cell>
          <cell r="X42">
            <v>29.1</v>
          </cell>
          <cell r="Z42">
            <v>29.1</v>
          </cell>
          <cell r="AA42">
            <v>0.91</v>
          </cell>
          <cell r="AB42">
            <v>42369.208333333299</v>
          </cell>
          <cell r="AC42">
            <v>42411.447807951401</v>
          </cell>
          <cell r="AD42" t="str">
            <v>El porcentaje de viaje para el mes de Febrero se establecio en el 30% con una movilización cercana a los 243.000 pasajeros/dia</v>
          </cell>
          <cell r="AE42">
            <v>42429.208333333299</v>
          </cell>
          <cell r="AF42">
            <v>42531.567498611097</v>
          </cell>
          <cell r="AG42" t="str">
            <v>Walid David Jalil Nasser</v>
          </cell>
          <cell r="AH42" t="str">
            <v>wdavid@mintransporte.gov.co</v>
          </cell>
          <cell r="AI42">
            <v>30</v>
          </cell>
          <cell r="AJ42">
            <v>42460.208333333299</v>
          </cell>
          <cell r="AK42">
            <v>102</v>
          </cell>
        </row>
        <row r="43">
          <cell r="H43" t="str">
            <v>Espacios de Infraestructura dedicada a la intermodalidad en la Región Eje cafetero y Antioquia</v>
          </cell>
          <cell r="I43" t="str">
            <v>Producto</v>
          </cell>
          <cell r="J43" t="str">
            <v>Sectorial</v>
          </cell>
          <cell r="K43" t="str">
            <v>SI</v>
          </cell>
          <cell r="L43" t="str">
            <v>SI</v>
          </cell>
          <cell r="M43" t="str">
            <v>NO</v>
          </cell>
          <cell r="N43" t="str">
            <v>SI</v>
          </cell>
          <cell r="O43" t="str">
            <v>Número</v>
          </cell>
          <cell r="P43" t="str">
            <v>Trimestral</v>
          </cell>
          <cell r="Q43" t="str">
            <v>Capacidad</v>
          </cell>
          <cell r="R43">
            <v>4</v>
          </cell>
          <cell r="S43">
            <v>4</v>
          </cell>
          <cell r="T43">
            <v>5</v>
          </cell>
          <cell r="U43">
            <v>5</v>
          </cell>
          <cell r="V43">
            <v>5</v>
          </cell>
          <cell r="W43">
            <v>5</v>
          </cell>
          <cell r="X43">
            <v>5</v>
          </cell>
          <cell r="Y43">
            <v>100</v>
          </cell>
          <cell r="Z43">
            <v>5</v>
          </cell>
          <cell r="AA43">
            <v>100</v>
          </cell>
          <cell r="AB43">
            <v>42460.208333333299</v>
          </cell>
          <cell r="AC43">
            <v>42559.683566898202</v>
          </cell>
          <cell r="AD43" t="str">
            <v>La meta fue cumplida y superada en una unidad el año anterior. se tenía una meta de 4 espacios para esta región, se cumplió la meta con 5.</v>
          </cell>
          <cell r="AE43">
            <v>42460.208333333299</v>
          </cell>
          <cell r="AF43">
            <v>42559.683566747699</v>
          </cell>
          <cell r="AG43" t="str">
            <v>Walid David Jalil Nasser</v>
          </cell>
          <cell r="AH43" t="str">
            <v>wdavid@mintransporte.gov.co</v>
          </cell>
          <cell r="AI43">
            <v>30</v>
          </cell>
          <cell r="AJ43">
            <v>42551.208333333299</v>
          </cell>
          <cell r="AK43">
            <v>11</v>
          </cell>
        </row>
        <row r="44">
          <cell r="H44" t="str">
            <v>Pasajeros movilizados en el Aeropuerto Internacional El Dorado (incluye pasajeros en tránsito)</v>
          </cell>
          <cell r="I44" t="str">
            <v>Resultado</v>
          </cell>
          <cell r="J44" t="str">
            <v>Sectorial</v>
          </cell>
          <cell r="K44" t="str">
            <v>SI</v>
          </cell>
          <cell r="L44" t="str">
            <v>NO</v>
          </cell>
          <cell r="M44" t="str">
            <v>NO</v>
          </cell>
          <cell r="N44" t="str">
            <v>SI</v>
          </cell>
          <cell r="O44" t="str">
            <v>Número (Millones)</v>
          </cell>
          <cell r="P44" t="str">
            <v>Mensual</v>
          </cell>
          <cell r="Q44" t="str">
            <v>Flujo</v>
          </cell>
          <cell r="R44">
            <v>27.4</v>
          </cell>
          <cell r="S44">
            <v>30.4</v>
          </cell>
          <cell r="T44">
            <v>32.799999999999997</v>
          </cell>
          <cell r="U44">
            <v>35.299999999999997</v>
          </cell>
          <cell r="V44">
            <v>37.799999999999997</v>
          </cell>
          <cell r="W44">
            <v>37.799999999999997</v>
          </cell>
          <cell r="X44">
            <v>14.85</v>
          </cell>
          <cell r="Y44">
            <v>45.274000000000001</v>
          </cell>
          <cell r="Z44">
            <v>29.96</v>
          </cell>
          <cell r="AA44">
            <v>79.259</v>
          </cell>
          <cell r="AB44">
            <v>42551.208333333299</v>
          </cell>
          <cell r="AC44">
            <v>42586.636050659698</v>
          </cell>
          <cell r="AD44" t="str">
            <v>En el primer semestre de 2016, los pasajeros movilizados a través de El aeropuerto El Dorado se incrementaron en 4,4% con respecto a igual periodo de 2015.</v>
          </cell>
          <cell r="AE44">
            <v>42551.208333333299</v>
          </cell>
          <cell r="AF44">
            <v>42586.636050497698</v>
          </cell>
          <cell r="AG44" t="str">
            <v>Eduardo Enrique Tovar Añez</v>
          </cell>
          <cell r="AH44" t="str">
            <v>eduardo.tovar@aerocivil.gov.co</v>
          </cell>
          <cell r="AI44">
            <v>30</v>
          </cell>
          <cell r="AJ44">
            <v>42581.208333333299</v>
          </cell>
          <cell r="AK44">
            <v>-20</v>
          </cell>
        </row>
        <row r="45">
          <cell r="H45" t="str">
            <v>Kilómetros de corredor fluvial mantenidos - Centro Oriente (Bogotá, Santander, Boyacá y Cundinamarca)</v>
          </cell>
          <cell r="I45" t="str">
            <v>Producto</v>
          </cell>
          <cell r="J45" t="str">
            <v>Sectorial</v>
          </cell>
          <cell r="K45" t="str">
            <v>NO</v>
          </cell>
          <cell r="L45" t="str">
            <v>NO</v>
          </cell>
          <cell r="M45" t="str">
            <v>NO</v>
          </cell>
          <cell r="N45" t="str">
            <v>SI</v>
          </cell>
          <cell r="O45" t="str">
            <v>Kilómetros</v>
          </cell>
          <cell r="P45" t="str">
            <v>Mensual</v>
          </cell>
          <cell r="Q45" t="str">
            <v>Stock</v>
          </cell>
          <cell r="R45">
            <v>390</v>
          </cell>
          <cell r="S45">
            <v>390</v>
          </cell>
          <cell r="T45">
            <v>390</v>
          </cell>
          <cell r="U45">
            <v>390</v>
          </cell>
          <cell r="V45">
            <v>390</v>
          </cell>
          <cell r="W45">
            <v>390</v>
          </cell>
          <cell r="X45">
            <v>390</v>
          </cell>
          <cell r="Y45">
            <v>100</v>
          </cell>
          <cell r="Z45">
            <v>390</v>
          </cell>
          <cell r="AA45">
            <v>100</v>
          </cell>
          <cell r="AB45">
            <v>42582.208333333299</v>
          </cell>
          <cell r="AC45">
            <v>42585.728908217599</v>
          </cell>
          <cell r="AD45" t="str">
            <v>Kilómetros de hidrovía en el tramo Centro Oriente (Bogotá, Santander, Boyacá y Cundinamarca) del Río Magdalena puestos al servicio público de transporte fluvial las 24 horas del día; asegurando para estos kilómetros nivel de calidad de profundidad, ancho,</v>
          </cell>
          <cell r="AE45">
            <v>42582.208333333299</v>
          </cell>
          <cell r="AF45">
            <v>42585.728908101897</v>
          </cell>
          <cell r="AG45" t="str">
            <v>Lyda Patricia Alvarez</v>
          </cell>
          <cell r="AH45" t="str">
            <v>Lyda.alvarez@cormagdalena.gov.co</v>
          </cell>
          <cell r="AI45">
            <v>7</v>
          </cell>
          <cell r="AJ45">
            <v>42613.208333333299</v>
          </cell>
          <cell r="AK45">
            <v>-28</v>
          </cell>
        </row>
        <row r="46">
          <cell r="H46" t="str">
            <v>Porcentaje de red vial nacional primaria en buen estado en la Región Centro Oriente</v>
          </cell>
          <cell r="I46" t="str">
            <v>Producto</v>
          </cell>
          <cell r="J46" t="str">
            <v>Sectorial</v>
          </cell>
          <cell r="K46" t="str">
            <v>SI</v>
          </cell>
          <cell r="L46" t="str">
            <v>NO</v>
          </cell>
          <cell r="M46" t="str">
            <v>NO</v>
          </cell>
          <cell r="N46" t="str">
            <v>SI</v>
          </cell>
          <cell r="O46" t="str">
            <v>Porcentaje</v>
          </cell>
          <cell r="P46" t="str">
            <v>Trimestral</v>
          </cell>
          <cell r="Q46" t="str">
            <v>Capacidad</v>
          </cell>
          <cell r="R46">
            <v>42</v>
          </cell>
          <cell r="S46">
            <v>44</v>
          </cell>
          <cell r="T46">
            <v>47</v>
          </cell>
          <cell r="U46">
            <v>49</v>
          </cell>
          <cell r="V46">
            <v>50</v>
          </cell>
          <cell r="W46">
            <v>50</v>
          </cell>
          <cell r="X46">
            <v>44.42</v>
          </cell>
          <cell r="Y46">
            <v>48.4</v>
          </cell>
          <cell r="Z46">
            <v>44.42</v>
          </cell>
          <cell r="AA46">
            <v>30.25</v>
          </cell>
          <cell r="AB46">
            <v>42551.208333333299</v>
          </cell>
          <cell r="AC46">
            <v>42587.617183449103</v>
          </cell>
          <cell r="AD46" t="str">
            <v xml:space="preserve">44,42% de la Red Vial primaria en la Región Centro Oriente se encuentra en Buen estado. </v>
          </cell>
          <cell r="AE46">
            <v>42551.208333333299</v>
          </cell>
          <cell r="AF46">
            <v>42587.617183333299</v>
          </cell>
          <cell r="AG46" t="str">
            <v>Carlos Alberto Sarabia Mancini</v>
          </cell>
          <cell r="AH46" t="str">
            <v>csarabia@mintransporte.gov.co</v>
          </cell>
          <cell r="AI46">
            <v>30</v>
          </cell>
          <cell r="AJ46">
            <v>42643.208333333299</v>
          </cell>
          <cell r="AK46">
            <v>-80</v>
          </cell>
        </row>
        <row r="47">
          <cell r="H47" t="str">
            <v>Porcentaje de viajes realizados asociados a movilidad activa cuantificada en la Región Centro Oriente.</v>
          </cell>
          <cell r="I47" t="str">
            <v>Resultado</v>
          </cell>
          <cell r="J47" t="str">
            <v>Sectorial</v>
          </cell>
          <cell r="K47" t="str">
            <v>SI</v>
          </cell>
          <cell r="L47" t="str">
            <v>SI</v>
          </cell>
          <cell r="M47" t="str">
            <v>NO</v>
          </cell>
          <cell r="N47" t="str">
            <v>SI</v>
          </cell>
          <cell r="O47" t="str">
            <v>Porcentaje</v>
          </cell>
          <cell r="P47" t="str">
            <v>Trimestral</v>
          </cell>
          <cell r="Q47" t="str">
            <v>Stock</v>
          </cell>
          <cell r="R47">
            <v>39</v>
          </cell>
          <cell r="S47">
            <v>39</v>
          </cell>
          <cell r="T47">
            <v>39</v>
          </cell>
          <cell r="U47">
            <v>39</v>
          </cell>
          <cell r="V47">
            <v>39</v>
          </cell>
          <cell r="W47">
            <v>39</v>
          </cell>
          <cell r="X47">
            <v>42</v>
          </cell>
          <cell r="Y47">
            <v>100</v>
          </cell>
          <cell r="Z47">
            <v>42</v>
          </cell>
          <cell r="AA47">
            <v>100</v>
          </cell>
          <cell r="AB47">
            <v>42369.208333333299</v>
          </cell>
          <cell r="AC47">
            <v>42411.450176504601</v>
          </cell>
          <cell r="AD47" t="str">
            <v>En la zona centro oriente se movilizaron para el mes de febrero cerca de 3.900.000 millones de pasajeros a través de los sistemas de transportes con lo cual el indicador se establece en 41%</v>
          </cell>
          <cell r="AE47">
            <v>42429.208333333299</v>
          </cell>
          <cell r="AF47">
            <v>42531.566940509299</v>
          </cell>
          <cell r="AG47" t="str">
            <v>Walid David Jalil Nasser</v>
          </cell>
          <cell r="AH47" t="str">
            <v>wdavid@mintransporte.gov.co</v>
          </cell>
          <cell r="AI47">
            <v>30</v>
          </cell>
          <cell r="AJ47">
            <v>42460.208333333299</v>
          </cell>
          <cell r="AK47">
            <v>102</v>
          </cell>
        </row>
        <row r="48">
          <cell r="H48" t="str">
            <v>Espacios de Infraestructura dedicada a la intermodalidad en la Región Centro Oriente.</v>
          </cell>
          <cell r="I48" t="str">
            <v>Producto</v>
          </cell>
          <cell r="J48" t="str">
            <v>Sectorial</v>
          </cell>
          <cell r="K48" t="str">
            <v>SI</v>
          </cell>
          <cell r="L48" t="str">
            <v>SI</v>
          </cell>
          <cell r="M48" t="str">
            <v>NO</v>
          </cell>
          <cell r="N48" t="str">
            <v>SI</v>
          </cell>
          <cell r="O48" t="str">
            <v>Número</v>
          </cell>
          <cell r="P48" t="str">
            <v>Trimestral</v>
          </cell>
          <cell r="Q48" t="str">
            <v>Capacidad</v>
          </cell>
          <cell r="R48">
            <v>20</v>
          </cell>
          <cell r="S48">
            <v>21</v>
          </cell>
          <cell r="T48">
            <v>21</v>
          </cell>
          <cell r="U48">
            <v>21</v>
          </cell>
          <cell r="V48">
            <v>25</v>
          </cell>
          <cell r="W48">
            <v>25</v>
          </cell>
          <cell r="X48">
            <v>22</v>
          </cell>
          <cell r="Y48">
            <v>100</v>
          </cell>
          <cell r="Z48">
            <v>22</v>
          </cell>
          <cell r="AA48">
            <v>40</v>
          </cell>
          <cell r="AB48">
            <v>42369.208333333299</v>
          </cell>
          <cell r="AC48">
            <v>42384.635601076399</v>
          </cell>
          <cell r="AD48" t="str">
            <v>Se mantienen los 22 espacios dedicados a la intermodalidad ya que durante el primer trimestre del año 2016 no se han entregado nuevas obras para este fin</v>
          </cell>
          <cell r="AE48">
            <v>42429.208333333299</v>
          </cell>
          <cell r="AF48">
            <v>42559.682442361103</v>
          </cell>
          <cell r="AG48" t="str">
            <v>Walid David Jalil Nasser</v>
          </cell>
          <cell r="AH48" t="str">
            <v>wdavid@mintransporte.gov.co</v>
          </cell>
          <cell r="AI48">
            <v>30</v>
          </cell>
          <cell r="AJ48">
            <v>42460.208333333299</v>
          </cell>
          <cell r="AK48">
            <v>102</v>
          </cell>
        </row>
        <row r="49">
          <cell r="H49" t="str">
            <v>Aeropuertos para la prosperidad intervenidos en la Región Pacífico</v>
          </cell>
          <cell r="I49" t="str">
            <v>Producto</v>
          </cell>
          <cell r="J49" t="str">
            <v>Sectorial</v>
          </cell>
          <cell r="K49" t="str">
            <v>SI</v>
          </cell>
          <cell r="L49" t="str">
            <v>SI</v>
          </cell>
          <cell r="M49" t="str">
            <v>NO</v>
          </cell>
          <cell r="N49" t="str">
            <v>SI</v>
          </cell>
          <cell r="O49" t="str">
            <v>Número</v>
          </cell>
          <cell r="P49" t="str">
            <v>Trimestral</v>
          </cell>
          <cell r="Q49" t="str">
            <v>Acumulado</v>
          </cell>
          <cell r="R49">
            <v>9</v>
          </cell>
          <cell r="S49">
            <v>2</v>
          </cell>
          <cell r="T49">
            <v>2</v>
          </cell>
          <cell r="U49">
            <v>1</v>
          </cell>
          <cell r="V49">
            <v>2</v>
          </cell>
          <cell r="W49">
            <v>7</v>
          </cell>
          <cell r="X49">
            <v>1</v>
          </cell>
          <cell r="Y49">
            <v>50</v>
          </cell>
          <cell r="Z49">
            <v>1</v>
          </cell>
          <cell r="AA49">
            <v>14.29</v>
          </cell>
          <cell r="AB49">
            <v>42551.208333333299</v>
          </cell>
          <cell r="AC49">
            <v>42558.719726967603</v>
          </cell>
          <cell r="AD49" t="str">
            <v>VIGENCIA 2015: TERMINADOS: CAPURGANÁ (Mtto Pista, Plataforma), BAHIA SOLANO (Mtto Pista, Plataforma). Bahia Solano cuenta con adición para terminar mantenimiento en Calles de rodaje.</v>
          </cell>
          <cell r="AE49">
            <v>42582.208333333299</v>
          </cell>
          <cell r="AF49">
            <v>42591.753275231502</v>
          </cell>
          <cell r="AG49" t="str">
            <v>Jairo Suárez</v>
          </cell>
          <cell r="AH49" t="str">
            <v>jairo.suarez@aerocivil.gov.co</v>
          </cell>
          <cell r="AJ49">
            <v>42643.208333333299</v>
          </cell>
        </row>
        <row r="50">
          <cell r="H50" t="str">
            <v>Porcentaje de red vial nacional primaria en buen estado en la Región Pacífico</v>
          </cell>
          <cell r="I50" t="str">
            <v>Producto</v>
          </cell>
          <cell r="J50" t="str">
            <v>Sectorial</v>
          </cell>
          <cell r="K50" t="str">
            <v>SI</v>
          </cell>
          <cell r="L50" t="str">
            <v>NO</v>
          </cell>
          <cell r="M50" t="str">
            <v>NO</v>
          </cell>
          <cell r="N50" t="str">
            <v>SI</v>
          </cell>
          <cell r="O50" t="str">
            <v>Porcentaje</v>
          </cell>
          <cell r="P50" t="str">
            <v>Trimestral</v>
          </cell>
          <cell r="Q50" t="str">
            <v>Capacidad</v>
          </cell>
          <cell r="R50">
            <v>44</v>
          </cell>
          <cell r="S50">
            <v>45</v>
          </cell>
          <cell r="T50">
            <v>48</v>
          </cell>
          <cell r="U50">
            <v>48</v>
          </cell>
          <cell r="V50">
            <v>50</v>
          </cell>
          <cell r="W50">
            <v>50</v>
          </cell>
          <cell r="X50">
            <v>46.06</v>
          </cell>
          <cell r="Y50">
            <v>51.5</v>
          </cell>
          <cell r="Z50">
            <v>46.06</v>
          </cell>
          <cell r="AA50">
            <v>34.332999999999998</v>
          </cell>
          <cell r="AB50">
            <v>42551.208333333299</v>
          </cell>
          <cell r="AC50">
            <v>42587.386561458297</v>
          </cell>
          <cell r="AD50" t="str">
            <v xml:space="preserve">46,06 % de la Red Vial primaria en la Región Pacífico se encuentra en Buen estado. </v>
          </cell>
          <cell r="AE50">
            <v>42551.208333333299</v>
          </cell>
          <cell r="AF50">
            <v>42587.386561342602</v>
          </cell>
          <cell r="AG50" t="str">
            <v>Carlos Alberto Sarabia Mancini</v>
          </cell>
          <cell r="AH50" t="str">
            <v>csarabia@mintransporte.gov.co</v>
          </cell>
          <cell r="AI50">
            <v>30</v>
          </cell>
          <cell r="AJ50">
            <v>42643.208333333299</v>
          </cell>
          <cell r="AK50">
            <v>-80</v>
          </cell>
        </row>
        <row r="51">
          <cell r="H51" t="str">
            <v>Espacios de Infraestructura dedicada a la intermodalidad en la Región Pacífico</v>
          </cell>
          <cell r="I51" t="str">
            <v>Producto</v>
          </cell>
          <cell r="J51" t="str">
            <v>Sectorial</v>
          </cell>
          <cell r="K51" t="str">
            <v>SI</v>
          </cell>
          <cell r="L51" t="str">
            <v>SI</v>
          </cell>
          <cell r="M51" t="str">
            <v>NO</v>
          </cell>
          <cell r="N51" t="str">
            <v>SI</v>
          </cell>
          <cell r="O51" t="str">
            <v>Número</v>
          </cell>
          <cell r="P51" t="str">
            <v>Trimestral</v>
          </cell>
          <cell r="Q51" t="str">
            <v>Capacidad</v>
          </cell>
          <cell r="R51">
            <v>3</v>
          </cell>
          <cell r="S51">
            <v>3</v>
          </cell>
          <cell r="T51">
            <v>4</v>
          </cell>
          <cell r="U51">
            <v>6</v>
          </cell>
          <cell r="V51">
            <v>9</v>
          </cell>
          <cell r="W51">
            <v>9</v>
          </cell>
          <cell r="X51">
            <v>4</v>
          </cell>
          <cell r="Y51">
            <v>100</v>
          </cell>
          <cell r="Z51">
            <v>4</v>
          </cell>
          <cell r="AA51">
            <v>16.667000000000002</v>
          </cell>
          <cell r="AB51">
            <v>42460.208333333299</v>
          </cell>
          <cell r="AC51">
            <v>42559.680210069397</v>
          </cell>
          <cell r="AD51" t="str">
            <v>Se mantiene el indicador para la región en 4 espacios ya que a la fecha no se tieneentrega en la estación centro de la ciudad de Cali</v>
          </cell>
          <cell r="AE51">
            <v>42460.208333333299</v>
          </cell>
          <cell r="AF51">
            <v>42559.680209919003</v>
          </cell>
          <cell r="AG51" t="str">
            <v>Walid David Jalil Nasser</v>
          </cell>
          <cell r="AH51" t="str">
            <v>wdavid@mintransporte.gov.co</v>
          </cell>
          <cell r="AI51">
            <v>30</v>
          </cell>
          <cell r="AJ51">
            <v>42551.208333333299</v>
          </cell>
          <cell r="AK51">
            <v>11</v>
          </cell>
        </row>
        <row r="52">
          <cell r="H52" t="str">
            <v>Aeropuertos para la prosperidad intervenidos en la Región Llanos</v>
          </cell>
          <cell r="I52" t="str">
            <v>Producto</v>
          </cell>
          <cell r="J52" t="str">
            <v>Sectorial</v>
          </cell>
          <cell r="K52" t="str">
            <v>SI</v>
          </cell>
          <cell r="L52" t="str">
            <v>SI</v>
          </cell>
          <cell r="M52" t="str">
            <v>NO</v>
          </cell>
          <cell r="N52" t="str">
            <v>SI</v>
          </cell>
          <cell r="O52" t="str">
            <v>Número</v>
          </cell>
          <cell r="P52" t="str">
            <v>Trimestral</v>
          </cell>
          <cell r="Q52" t="str">
            <v>Acumulado</v>
          </cell>
          <cell r="R52">
            <v>8</v>
          </cell>
          <cell r="S52">
            <v>3</v>
          </cell>
          <cell r="T52">
            <v>0</v>
          </cell>
          <cell r="U52">
            <v>1</v>
          </cell>
          <cell r="V52">
            <v>10</v>
          </cell>
          <cell r="W52">
            <v>14</v>
          </cell>
          <cell r="X52">
            <v>1</v>
          </cell>
          <cell r="Z52">
            <v>1</v>
          </cell>
          <cell r="AA52">
            <v>7.14</v>
          </cell>
          <cell r="AB52">
            <v>42551.208333333299</v>
          </cell>
          <cell r="AC52">
            <v>42558.696924536998</v>
          </cell>
          <cell r="AD52" t="str">
            <v>VIGENCIA 2015: TERMINADOS: SAN JOSÉ DEL GUAVIARE (Ampliación Pista, sello de juntas, mtto Calle de rodaje y plataforma); PUERTO INIRIDA (Mtto Pista); SOGAMOSO (Mtto Pista)</v>
          </cell>
          <cell r="AE52">
            <v>42582.208333333299</v>
          </cell>
          <cell r="AF52">
            <v>42591.753557094897</v>
          </cell>
          <cell r="AG52" t="str">
            <v>Jairo Suárez</v>
          </cell>
          <cell r="AH52" t="str">
            <v>jairo.suarez@aerocivil.gov.co</v>
          </cell>
          <cell r="AJ52">
            <v>42643.208333333299</v>
          </cell>
        </row>
        <row r="53">
          <cell r="H53" t="str">
            <v>Aeropuertos para la prosperidad intervenidos en la Región Centro Sur Amazonía</v>
          </cell>
          <cell r="I53" t="str">
            <v>Producto</v>
          </cell>
          <cell r="J53" t="str">
            <v>Sectorial</v>
          </cell>
          <cell r="K53" t="str">
            <v>SI</v>
          </cell>
          <cell r="L53" t="str">
            <v>SI</v>
          </cell>
          <cell r="M53" t="str">
            <v>NO</v>
          </cell>
          <cell r="N53" t="str">
            <v>SI</v>
          </cell>
          <cell r="O53" t="str">
            <v>Número</v>
          </cell>
          <cell r="P53" t="str">
            <v>Trimestral</v>
          </cell>
          <cell r="Q53" t="str">
            <v>Acumulado</v>
          </cell>
          <cell r="R53">
            <v>8</v>
          </cell>
          <cell r="S53">
            <v>1</v>
          </cell>
          <cell r="T53">
            <v>4</v>
          </cell>
          <cell r="U53">
            <v>0</v>
          </cell>
          <cell r="V53">
            <v>1</v>
          </cell>
          <cell r="W53">
            <v>6</v>
          </cell>
          <cell r="X53">
            <v>0</v>
          </cell>
          <cell r="Y53">
            <v>0</v>
          </cell>
          <cell r="Z53">
            <v>0</v>
          </cell>
          <cell r="AA53">
            <v>0</v>
          </cell>
          <cell r="AB53">
            <v>42551.208333333299</v>
          </cell>
          <cell r="AC53">
            <v>42558.697398344899</v>
          </cell>
          <cell r="AD53" t="str">
            <v>El Aeropuerto de Puerto Leguízamo se encuentra en proceso administrativo por inhabilidad (Vigencia 2015)</v>
          </cell>
          <cell r="AE53">
            <v>42582.208333333299</v>
          </cell>
          <cell r="AF53">
            <v>42591.456463159702</v>
          </cell>
          <cell r="AG53" t="str">
            <v>Jairo Suárez</v>
          </cell>
          <cell r="AH53" t="str">
            <v>jairo.suarez@aerocivil.gov.co</v>
          </cell>
          <cell r="AJ53">
            <v>42643.208333333299</v>
          </cell>
        </row>
      </sheetData>
      <sheetData sheetId="8"/>
      <sheetData sheetId="9">
        <row r="7">
          <cell r="B7" t="str">
            <v>Indicador</v>
          </cell>
          <cell r="C7">
            <v>1</v>
          </cell>
          <cell r="E7" t="str">
            <v>Indicador</v>
          </cell>
          <cell r="F7">
            <v>1</v>
          </cell>
          <cell r="H7" t="str">
            <v>Id Indicador</v>
          </cell>
          <cell r="I7" t="str">
            <v>Indicador</v>
          </cell>
        </row>
        <row r="8">
          <cell r="B8" t="str">
            <v>Tipo Indicador</v>
          </cell>
          <cell r="C8">
            <v>2</v>
          </cell>
          <cell r="E8" t="str">
            <v>Periodicidad</v>
          </cell>
          <cell r="F8">
            <v>2</v>
          </cell>
          <cell r="H8">
            <v>4739</v>
          </cell>
          <cell r="I8" t="str">
            <v>Aeropuertos con obras de construcción y ampliación de aeropuertos terminados - Aerocivil</v>
          </cell>
          <cell r="L8" t="str">
            <v>Anual</v>
          </cell>
          <cell r="M8">
            <v>42369</v>
          </cell>
        </row>
        <row r="9">
          <cell r="B9" t="str">
            <v>Nivel Indicador</v>
          </cell>
          <cell r="C9">
            <v>3</v>
          </cell>
          <cell r="E9" t="str">
            <v>Avance Cuantitativo</v>
          </cell>
          <cell r="F9">
            <v>3</v>
          </cell>
          <cell r="H9">
            <v>4740</v>
          </cell>
          <cell r="I9" t="str">
            <v>Intervenciones terminadas en mantenimiento de infraestructura aeroportuaria  (iguales o superiores a $800 millones)</v>
          </cell>
          <cell r="L9" t="str">
            <v>Semestral</v>
          </cell>
          <cell r="M9">
            <v>42185</v>
          </cell>
        </row>
        <row r="10">
          <cell r="B10" t="str">
            <v>Indicador Básico</v>
          </cell>
          <cell r="C10">
            <v>4</v>
          </cell>
          <cell r="E10" t="str">
            <v>Avance Cualitativo</v>
          </cell>
          <cell r="F10">
            <v>4</v>
          </cell>
          <cell r="H10">
            <v>4741</v>
          </cell>
          <cell r="I10" t="str">
            <v>Aeropuertos para la prosperidad intervenidos - Aerocivil</v>
          </cell>
          <cell r="L10" t="str">
            <v>Trimestral</v>
          </cell>
          <cell r="M10">
            <v>42094</v>
          </cell>
        </row>
        <row r="11">
          <cell r="B11" t="str">
            <v>Departamentalizado</v>
          </cell>
          <cell r="C11">
            <v>5</v>
          </cell>
          <cell r="E11" t="str">
            <v>Fecha Corte</v>
          </cell>
          <cell r="F11">
            <v>5</v>
          </cell>
          <cell r="H11">
            <v>5176</v>
          </cell>
          <cell r="I11" t="str">
            <v>Aeropuertos intervenidos con obras de construcción (torres de control,  terminales, pistas, plataformas, calles de rodaje, cuartel de bomberos, cerramientos) y/o mantenimiento de infraestructura aeroportuaria</v>
          </cell>
          <cell r="L11" t="str">
            <v>Bimestral</v>
          </cell>
          <cell r="M11">
            <v>42063</v>
          </cell>
        </row>
        <row r="12">
          <cell r="B12" t="str">
            <v>Es Privado</v>
          </cell>
          <cell r="C12">
            <v>6</v>
          </cell>
          <cell r="E12" t="str">
            <v>Gerente de Meta</v>
          </cell>
          <cell r="F12">
            <v>6</v>
          </cell>
          <cell r="H12">
            <v>5225</v>
          </cell>
          <cell r="I12" t="str">
            <v>Pasajeros movilizados por años entre los aeropuertos del país (millones)</v>
          </cell>
          <cell r="L12" t="str">
            <v>Mensual</v>
          </cell>
          <cell r="M12">
            <v>42035</v>
          </cell>
        </row>
        <row r="13">
          <cell r="B13" t="str">
            <v>Vigente</v>
          </cell>
          <cell r="C13">
            <v>7</v>
          </cell>
          <cell r="E13" t="str">
            <v>Fecha de Reporte de Avance</v>
          </cell>
          <cell r="F13">
            <v>7</v>
          </cell>
          <cell r="H13">
            <v>4729</v>
          </cell>
          <cell r="I13" t="str">
            <v>Kilómetros de calzadas construidas a través de concesión</v>
          </cell>
        </row>
        <row r="14">
          <cell r="B14" t="str">
            <v>Unidad Medida</v>
          </cell>
          <cell r="C14">
            <v>8</v>
          </cell>
          <cell r="E14" t="str">
            <v>Estado</v>
          </cell>
          <cell r="F14">
            <v>8</v>
          </cell>
          <cell r="H14">
            <v>4730</v>
          </cell>
          <cell r="I14" t="str">
            <v>Kilómetros de Vías intervenidas bajo esquema de APP</v>
          </cell>
        </row>
        <row r="15">
          <cell r="B15" t="str">
            <v>Periodicidad</v>
          </cell>
          <cell r="C15">
            <v>9</v>
          </cell>
          <cell r="E15" t="str">
            <v>Valor Vigente</v>
          </cell>
          <cell r="F15">
            <v>9</v>
          </cell>
          <cell r="H15">
            <v>4731</v>
          </cell>
          <cell r="I15" t="str">
            <v>Inversión privada en infraestructura de carretera (billones de $ acumulados en el cuatrienio) - ANI</v>
          </cell>
        </row>
        <row r="16">
          <cell r="B16" t="str">
            <v>Acumulación</v>
          </cell>
          <cell r="C16">
            <v>10</v>
          </cell>
          <cell r="E16" t="str">
            <v>Sectorialista</v>
          </cell>
          <cell r="F16">
            <v>10</v>
          </cell>
          <cell r="H16">
            <v>4732</v>
          </cell>
          <cell r="I16" t="str">
            <v>Inversión privada en infraestructura férrea, aeroportuaria y portuaria  (billones de $ acumulados en el cuatrienio) - ANI</v>
          </cell>
        </row>
        <row r="17">
          <cell r="B17" t="str">
            <v>Línea Base</v>
          </cell>
          <cell r="C17">
            <v>11</v>
          </cell>
          <cell r="E17" t="str">
            <v>Fecha Revisión</v>
          </cell>
          <cell r="F17">
            <v>11</v>
          </cell>
          <cell r="H17">
            <v>5177</v>
          </cell>
          <cell r="I17" t="str">
            <v>Número de proyectos en ejecución Programa 4G</v>
          </cell>
        </row>
        <row r="18">
          <cell r="B18" t="str">
            <v>Meta 2015</v>
          </cell>
          <cell r="C18">
            <v>12</v>
          </cell>
          <cell r="H18">
            <v>5178</v>
          </cell>
          <cell r="I18" t="str">
            <v>Número de Proyectos Adjudicados</v>
          </cell>
        </row>
        <row r="19">
          <cell r="B19" t="str">
            <v>Meta 2016</v>
          </cell>
          <cell r="C19">
            <v>13</v>
          </cell>
          <cell r="H19">
            <v>4733</v>
          </cell>
          <cell r="I19" t="str">
            <v>Kilómetros de red férrea en operación - ANI</v>
          </cell>
        </row>
        <row r="20">
          <cell r="B20" t="str">
            <v>Meta 2017</v>
          </cell>
          <cell r="C20">
            <v>14</v>
          </cell>
          <cell r="H20">
            <v>4929</v>
          </cell>
          <cell r="I20" t="str">
            <v>Kilómetros de corredor fluvial mantenidos</v>
          </cell>
        </row>
        <row r="21">
          <cell r="B21" t="str">
            <v>Meta 2018</v>
          </cell>
          <cell r="C21">
            <v>15</v>
          </cell>
          <cell r="H21">
            <v>4737</v>
          </cell>
          <cell r="I21" t="str">
            <v>Obras de mantenimiento y profundización a canales de acceso - Invías</v>
          </cell>
        </row>
        <row r="22">
          <cell r="B22" t="str">
            <v>Meta Cuatrienio</v>
          </cell>
          <cell r="C22">
            <v>16</v>
          </cell>
          <cell r="H22">
            <v>4734</v>
          </cell>
          <cell r="I22" t="str">
            <v>Kilómetros de calzadas construidas no concesionadas</v>
          </cell>
        </row>
        <row r="23">
          <cell r="B23" t="str">
            <v>Avance Anual</v>
          </cell>
          <cell r="C23">
            <v>17</v>
          </cell>
          <cell r="H23">
            <v>4735</v>
          </cell>
          <cell r="I23" t="str">
            <v>Nuevos Kilómetros de vías con rehabilitación y mantenimiento - Invías</v>
          </cell>
        </row>
        <row r="24">
          <cell r="B24" t="str">
            <v>% Avance Anual</v>
          </cell>
          <cell r="C24">
            <v>18</v>
          </cell>
          <cell r="H24">
            <v>4736</v>
          </cell>
          <cell r="I24" t="str">
            <v>Kilómetros de vías con pavimento - Invías</v>
          </cell>
        </row>
        <row r="25">
          <cell r="B25" t="str">
            <v>Avance Cuatrienio</v>
          </cell>
          <cell r="C25">
            <v>19</v>
          </cell>
          <cell r="H25">
            <v>4738</v>
          </cell>
          <cell r="I25" t="str">
            <v>Kilómetros de placa huella construida</v>
          </cell>
        </row>
        <row r="26">
          <cell r="B26" t="str">
            <v xml:space="preserve">Porcentaje Avance Cuatrienio
</v>
          </cell>
          <cell r="C26">
            <v>20</v>
          </cell>
          <cell r="H26">
            <v>4936</v>
          </cell>
          <cell r="I26" t="str">
            <v>Porcentaje de red vial nacional primaria en buen estado</v>
          </cell>
        </row>
        <row r="27">
          <cell r="B27" t="str">
            <v>Fecha Corte</v>
          </cell>
          <cell r="C27">
            <v>21</v>
          </cell>
          <cell r="H27">
            <v>5241</v>
          </cell>
          <cell r="I27" t="str">
            <v>Variación porcentual acumulada de la Mortalidad por Accidentes de Tránsito</v>
          </cell>
        </row>
        <row r="28">
          <cell r="B28" t="str">
            <v>Fecha Modificación</v>
          </cell>
          <cell r="C28">
            <v>22</v>
          </cell>
          <cell r="H28">
            <v>5254</v>
          </cell>
          <cell r="I28" t="str">
            <v>Kilómetros de nuevas calzadas construidas</v>
          </cell>
        </row>
        <row r="29">
          <cell r="B29" t="str">
            <v>Avance Cualitativo</v>
          </cell>
          <cell r="C29">
            <v>23</v>
          </cell>
          <cell r="H29">
            <v>5365</v>
          </cell>
          <cell r="I29" t="str">
            <v>Número de departamentos acompañados en la estructuración de proyectos de caminos ancestrales ubicados en Comunidades Indígenas</v>
          </cell>
        </row>
        <row r="30">
          <cell r="B30" t="str">
            <v>Fecha Corte Avance Cualitativo</v>
          </cell>
          <cell r="C30">
            <v>24</v>
          </cell>
          <cell r="H30">
            <v>4930</v>
          </cell>
          <cell r="I30" t="str">
            <v>Pruebas teórico-prácticas realizadas para obtención de licencia de conducción en el marco de un nuevo esquema normativo</v>
          </cell>
        </row>
        <row r="31">
          <cell r="B31" t="str">
            <v>Fecha Actualización Avance Cualitativo</v>
          </cell>
          <cell r="C31">
            <v>25</v>
          </cell>
          <cell r="H31">
            <v>4932</v>
          </cell>
          <cell r="I31" t="str">
            <v>Muertos en accidentes de tránsito</v>
          </cell>
        </row>
        <row r="32">
          <cell r="B32" t="str">
            <v>Gerente de Meta</v>
          </cell>
          <cell r="C32">
            <v>26</v>
          </cell>
          <cell r="H32">
            <v>4933</v>
          </cell>
          <cell r="I32" t="str">
            <v>Edad promedio de vehículos de transporte automotor de carga con peso bruto vehicular mayor a 10,5 toneladas</v>
          </cell>
        </row>
        <row r="33">
          <cell r="B33" t="str">
            <v>Correo Electrónico</v>
          </cell>
          <cell r="C33">
            <v>27</v>
          </cell>
          <cell r="H33">
            <v>4934</v>
          </cell>
          <cell r="I33" t="str">
            <v>Vehículos Desintegrados con Peso Bruto Vehicular mayor a 10,5 Toneladas</v>
          </cell>
        </row>
        <row r="34">
          <cell r="B34" t="str">
            <v>Días Rezago</v>
          </cell>
          <cell r="C34">
            <v>28</v>
          </cell>
          <cell r="H34">
            <v>4935</v>
          </cell>
          <cell r="I34" t="str">
            <v>Reportes en el Registro Nacional de Despachos de Carga (RNDC)</v>
          </cell>
        </row>
        <row r="35">
          <cell r="B35" t="str">
            <v>Próximo Corte</v>
          </cell>
          <cell r="C35">
            <v>29</v>
          </cell>
          <cell r="H35">
            <v>4937</v>
          </cell>
          <cell r="I35" t="str">
            <v>Transporte de carga por los modos férreo, fluvial y aéreo ( sin carbón) (Mills de Ton/ANUAL)</v>
          </cell>
        </row>
        <row r="36">
          <cell r="B36" t="str">
            <v>Días Atraso</v>
          </cell>
          <cell r="C36">
            <v>30</v>
          </cell>
          <cell r="H36">
            <v>4931</v>
          </cell>
          <cell r="I36" t="str">
            <v>Municipios y/o departamentos apoyados en la implementación de Planes Locales de Seguridad Vial</v>
          </cell>
        </row>
        <row r="37">
          <cell r="H37">
            <v>4938</v>
          </cell>
          <cell r="I37" t="str">
            <v>Porcentaje de viajes realizados asociados a movilidad activa cuantificada en 6 ciudades</v>
          </cell>
        </row>
        <row r="38">
          <cell r="H38">
            <v>4939</v>
          </cell>
          <cell r="I38" t="str">
            <v>Kilómetros de Infraestructura vial intervenida para sistemas de transporte urbano.</v>
          </cell>
        </row>
        <row r="39">
          <cell r="H39">
            <v>4940</v>
          </cell>
          <cell r="I39" t="str">
            <v>Espacios de Infraestructura dedicada a la intermodalidad.</v>
          </cell>
        </row>
        <row r="40">
          <cell r="H40">
            <v>5179</v>
          </cell>
          <cell r="I40" t="str">
            <v>Toneladas anuales de carga de comercio exterior transportada en puertos (millones)</v>
          </cell>
        </row>
        <row r="41">
          <cell r="H41">
            <v>5185</v>
          </cell>
          <cell r="I41" t="str">
            <v>Porcentaje de red vial nacional primaria en buen estado en la Región Caribe</v>
          </cell>
        </row>
        <row r="42">
          <cell r="H42">
            <v>5189</v>
          </cell>
          <cell r="I42" t="str">
            <v>Porcentaje de viajes realizados asociados a movilidad activa cuantificada en la Región Caribe</v>
          </cell>
        </row>
        <row r="43">
          <cell r="H43">
            <v>5192</v>
          </cell>
          <cell r="I43" t="str">
            <v>Espacios de Infraestructura dedicada a la intermodalidad en la Región Caribe.</v>
          </cell>
        </row>
        <row r="44">
          <cell r="H44">
            <v>5181</v>
          </cell>
          <cell r="I44" t="str">
            <v>Aeropuertos para la prosperidad intervenidos en la Región Eje Cafetero</v>
          </cell>
        </row>
        <row r="45">
          <cell r="H45">
            <v>5186</v>
          </cell>
          <cell r="I45" t="str">
            <v>Porcentaje de red vial nacional primaria en buen estado en la Región Eje Cafetero</v>
          </cell>
        </row>
        <row r="46">
          <cell r="H46">
            <v>5190</v>
          </cell>
          <cell r="I46" t="str">
            <v>Porcentaje de viajes realizados asociados a movilidad activa cuantificada en la Región Eje Cafetero</v>
          </cell>
        </row>
        <row r="47">
          <cell r="H47">
            <v>5193</v>
          </cell>
          <cell r="I47" t="str">
            <v>Espacios de Infraestructura dedicada a la intermodalidad en la Región Eje cafetero y Antioquia</v>
          </cell>
        </row>
        <row r="48">
          <cell r="H48">
            <v>5180</v>
          </cell>
          <cell r="I48" t="str">
            <v>Pasajeros movilizados en el Aeropuerto Internacional El Dorado (incluye pasajeros en tránsito)</v>
          </cell>
        </row>
        <row r="49">
          <cell r="H49">
            <v>5224</v>
          </cell>
          <cell r="I49" t="str">
            <v>Kilómetros de corredor fluvial mantenidos - Centro Oriente (Bogotá, Santander, Boyacá y Cundinamarca)</v>
          </cell>
        </row>
        <row r="50">
          <cell r="H50">
            <v>5187</v>
          </cell>
          <cell r="I50" t="str">
            <v>Porcentaje de red vial nacional primaria en buen estado en la Región Centro Oriente</v>
          </cell>
        </row>
        <row r="51">
          <cell r="H51">
            <v>5191</v>
          </cell>
          <cell r="I51" t="str">
            <v>Porcentaje de viajes realizados asociados a movilidad activa cuantificada en la Región Centro Oriente.</v>
          </cell>
        </row>
        <row r="52">
          <cell r="H52">
            <v>5194</v>
          </cell>
          <cell r="I52" t="str">
            <v>Espacios de Infraestructura dedicada a la intermodalidad en la Región Centro Oriente.</v>
          </cell>
        </row>
        <row r="53">
          <cell r="H53">
            <v>5182</v>
          </cell>
          <cell r="I53" t="str">
            <v>Aeropuertos para la prosperidad intervenidos en la Región Pacífico</v>
          </cell>
        </row>
        <row r="54">
          <cell r="H54">
            <v>5188</v>
          </cell>
          <cell r="I54" t="str">
            <v>Porcentaje de red vial nacional primaria en buen estado en la Región Pacífico</v>
          </cell>
        </row>
        <row r="55">
          <cell r="H55">
            <v>5195</v>
          </cell>
          <cell r="I55" t="str">
            <v>Espacios de Infraestructura dedicada a la intermodalidad en la Región Pacífico</v>
          </cell>
        </row>
        <row r="56">
          <cell r="H56">
            <v>5183</v>
          </cell>
          <cell r="I56" t="str">
            <v>Aeropuertos para la prosperidad intervenidos en la Región Llanos</v>
          </cell>
        </row>
        <row r="57">
          <cell r="H57">
            <v>5184</v>
          </cell>
          <cell r="I57" t="str">
            <v>Aeropuertos para la prosperidad intervenidos en la Región Centro Sur Amazonía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blero Control Presidencia"/>
      <sheetName val="Ficha técnica"/>
      <sheetName val="Informe mensual"/>
      <sheetName val="Seguimiento hitos"/>
      <sheetName val="Detalle Hitos"/>
      <sheetName val="Detalle Indicadores 2016"/>
      <sheetName val="Detalle Indicadores 2015"/>
      <sheetName val="Guía"/>
    </sheetNames>
    <sheetDataSet>
      <sheetData sheetId="0"/>
      <sheetData sheetId="1"/>
      <sheetData sheetId="2"/>
      <sheetData sheetId="3"/>
      <sheetData sheetId="4"/>
      <sheetData sheetId="5"/>
      <sheetData sheetId="6">
        <row r="3">
          <cell r="A3" t="str">
            <v>ID</v>
          </cell>
          <cell r="B3" t="str">
            <v>Pilar</v>
          </cell>
          <cell r="C3" t="str">
            <v>Objetivo</v>
          </cell>
          <cell r="D3" t="str">
            <v>Estrategia</v>
          </cell>
          <cell r="E3" t="str">
            <v>Sector</v>
          </cell>
          <cell r="F3" t="str">
            <v>Entidad</v>
          </cell>
          <cell r="G3" t="str">
            <v>Programa</v>
          </cell>
          <cell r="H3" t="str">
            <v>Id Indicador</v>
          </cell>
          <cell r="I3" t="str">
            <v>Indicador</v>
          </cell>
          <cell r="J3" t="str">
            <v>Tipo Indicador</v>
          </cell>
          <cell r="K3" t="str">
            <v>Nivel Indicador</v>
          </cell>
          <cell r="L3" t="str">
            <v>Indicador Básico</v>
          </cell>
          <cell r="M3" t="str">
            <v>Departamentalizado</v>
          </cell>
          <cell r="N3" t="str">
            <v>Es Privado</v>
          </cell>
          <cell r="O3" t="str">
            <v>Vigente</v>
          </cell>
          <cell r="P3" t="str">
            <v>Unidad Medida</v>
          </cell>
          <cell r="Q3" t="str">
            <v>Periodicidad</v>
          </cell>
          <cell r="R3" t="str">
            <v>Acumulación</v>
          </cell>
          <cell r="S3" t="str">
            <v>Línea Base</v>
          </cell>
          <cell r="T3" t="str">
            <v>Meta 2015</v>
          </cell>
          <cell r="U3" t="str">
            <v>Meta 2016</v>
          </cell>
          <cell r="V3" t="str">
            <v>Meta 2017</v>
          </cell>
          <cell r="W3" t="str">
            <v>Meta 2018</v>
          </cell>
          <cell r="X3" t="str">
            <v>Meta Cuatrienio</v>
          </cell>
          <cell r="Y3" t="str">
            <v>Avance 2016</v>
          </cell>
          <cell r="Z3" t="str">
            <v>% Avance 2016</v>
          </cell>
          <cell r="AA3" t="str">
            <v>Avance Cuatrienio</v>
          </cell>
          <cell r="AB3" t="str">
            <v xml:space="preserve">Porcentaje Avance Cuatrienio
</v>
          </cell>
          <cell r="AC3" t="str">
            <v>Fecha Corte</v>
          </cell>
          <cell r="AD3" t="str">
            <v>Fecha Modificación</v>
          </cell>
          <cell r="AE3" t="str">
            <v>Avance Cualitativo</v>
          </cell>
          <cell r="AF3" t="str">
            <v>Fecha Corte Avance Cualitativo</v>
          </cell>
          <cell r="AG3" t="str">
            <v>Fecha Actualización Avance Cualitativo</v>
          </cell>
          <cell r="AH3" t="str">
            <v>Gerente de Meta</v>
          </cell>
          <cell r="AI3" t="str">
            <v>Correo Electrónico</v>
          </cell>
          <cell r="AJ3" t="str">
            <v>Días Rezago</v>
          </cell>
          <cell r="AK3" t="str">
            <v>Próximo Corte</v>
          </cell>
          <cell r="AL3" t="str">
            <v>Días Atraso</v>
          </cell>
        </row>
        <row r="4">
          <cell r="A4">
            <v>4469</v>
          </cell>
          <cell r="B4" t="str">
            <v>Todos por un Nuevo País</v>
          </cell>
          <cell r="C4" t="str">
            <v>Competitividad e infraestructura estratégica</v>
          </cell>
          <cell r="D4" t="str">
            <v>Incrementar la productividad de las empresas colombianas a partir de la sofisticación y diversificación del aparato productivo.</v>
          </cell>
          <cell r="E4" t="str">
            <v>Agropecuario</v>
          </cell>
          <cell r="F4" t="str">
            <v>ICA</v>
          </cell>
          <cell r="G4" t="str">
            <v>Fomento a las cadenas productivas y la comercialización del sector rural</v>
          </cell>
          <cell r="H4">
            <v>4469</v>
          </cell>
          <cell r="I4" t="str">
            <v>Nuevos productos agropecuarios con admisibilidad sanitaria en Estados Unidos</v>
          </cell>
          <cell r="J4" t="str">
            <v>Resultado</v>
          </cell>
          <cell r="K4" t="str">
            <v>Sectorial</v>
          </cell>
          <cell r="L4" t="str">
            <v>SI</v>
          </cell>
          <cell r="M4" t="str">
            <v>NO</v>
          </cell>
          <cell r="N4" t="str">
            <v>NO</v>
          </cell>
          <cell r="O4" t="str">
            <v>SI</v>
          </cell>
          <cell r="P4" t="str">
            <v>Productos agropecuarios</v>
          </cell>
          <cell r="Q4" t="str">
            <v>Anual</v>
          </cell>
          <cell r="R4" t="str">
            <v>Acumulado</v>
          </cell>
          <cell r="S4">
            <v>6</v>
          </cell>
          <cell r="T4">
            <v>1</v>
          </cell>
          <cell r="U4">
            <v>1</v>
          </cell>
          <cell r="V4">
            <v>2</v>
          </cell>
          <cell r="W4">
            <v>2</v>
          </cell>
          <cell r="X4">
            <v>6</v>
          </cell>
          <cell r="Y4">
            <v>0</v>
          </cell>
          <cell r="Z4">
            <v>0</v>
          </cell>
          <cell r="AA4">
            <v>0</v>
          </cell>
          <cell r="AB4">
            <v>0</v>
          </cell>
          <cell r="AC4">
            <v>0</v>
          </cell>
          <cell r="AD4">
            <v>0</v>
          </cell>
          <cell r="AE4" t="str">
            <v>Durante el mes de abril no se logró la admisibilidad para ningún producto agropecuario; no obstante, se adelantaron gestiones para el avance del proceso de aguacate hass con el envío de información técnica referente a la vigilancia de plagas cuarentenaria</v>
          </cell>
          <cell r="AF4">
            <v>42490.208333333299</v>
          </cell>
          <cell r="AG4">
            <v>42500.407839664404</v>
          </cell>
          <cell r="AH4" t="str">
            <v>Martha Luz Olivares Martínez</v>
          </cell>
          <cell r="AI4" t="str">
            <v>martha.olivares@ica.gov.co</v>
          </cell>
          <cell r="AJ4">
            <v>30</v>
          </cell>
          <cell r="AK4">
            <v>0</v>
          </cell>
          <cell r="AL4">
            <v>0</v>
          </cell>
        </row>
        <row r="5">
          <cell r="A5">
            <v>4470</v>
          </cell>
          <cell r="B5" t="str">
            <v>Todos por un Nuevo País</v>
          </cell>
          <cell r="C5" t="str">
            <v>Competitividad e infraestructura estratégica</v>
          </cell>
          <cell r="D5" t="str">
            <v>Incrementar la productividad de las empresas colombianas a partir de la sofisticación y diversificación del aparato productivo.</v>
          </cell>
          <cell r="E5" t="str">
            <v>Agropecuario</v>
          </cell>
          <cell r="F5" t="str">
            <v>ICA</v>
          </cell>
          <cell r="G5" t="str">
            <v>Fomento a las cadenas productivas y la comercialización del sector rural</v>
          </cell>
          <cell r="H5">
            <v>4470</v>
          </cell>
          <cell r="I5" t="str">
            <v>Nuevos productos agropecuarios con admisibilidad sanitaria en países diferentes a Estados Unidos</v>
          </cell>
          <cell r="J5" t="str">
            <v>Resultado</v>
          </cell>
          <cell r="K5" t="str">
            <v>Sectorial</v>
          </cell>
          <cell r="L5" t="str">
            <v>SI</v>
          </cell>
          <cell r="M5" t="str">
            <v>NO</v>
          </cell>
          <cell r="N5" t="str">
            <v>NO</v>
          </cell>
          <cell r="O5" t="str">
            <v>SI</v>
          </cell>
          <cell r="P5" t="str">
            <v>Productos Agropecuarios</v>
          </cell>
          <cell r="Q5" t="str">
            <v>Anual</v>
          </cell>
          <cell r="R5" t="str">
            <v>Acumulado</v>
          </cell>
          <cell r="S5">
            <v>39</v>
          </cell>
          <cell r="T5">
            <v>11</v>
          </cell>
          <cell r="U5">
            <v>11</v>
          </cell>
          <cell r="V5">
            <v>10</v>
          </cell>
          <cell r="W5">
            <v>10</v>
          </cell>
          <cell r="X5">
            <v>42</v>
          </cell>
          <cell r="Y5">
            <v>0</v>
          </cell>
          <cell r="Z5">
            <v>0</v>
          </cell>
          <cell r="AA5">
            <v>0</v>
          </cell>
          <cell r="AB5">
            <v>0</v>
          </cell>
          <cell r="AC5">
            <v>0</v>
          </cell>
          <cell r="AD5">
            <v>0</v>
          </cell>
          <cell r="AE5" t="str">
            <v xml:space="preserve">Durante el mes de febrero no se logró la admisibilidad para ningún producto agropecuario; sin embargo, como parte de las gestiones para avanzar en los procesos, el ICA ha participado en reuniones bilaterales con países como Argentina, Ecuador; en Comités </v>
          </cell>
          <cell r="AF5">
            <v>42490.208333333299</v>
          </cell>
          <cell r="AG5">
            <v>42501.446517476797</v>
          </cell>
          <cell r="AH5" t="str">
            <v>Martha Luz Olivares Martínez</v>
          </cell>
          <cell r="AI5" t="str">
            <v>martha.olivares@ica.gov.co</v>
          </cell>
          <cell r="AJ5">
            <v>30</v>
          </cell>
          <cell r="AK5">
            <v>0</v>
          </cell>
          <cell r="AL5">
            <v>0</v>
          </cell>
        </row>
        <row r="6">
          <cell r="A6">
            <v>4482</v>
          </cell>
          <cell r="B6" t="str">
            <v>Todos por un Nuevo País</v>
          </cell>
          <cell r="C6" t="str">
            <v>Competitividad e infraestructura estratégica</v>
          </cell>
          <cell r="D6" t="str">
            <v>Incrementar la productividad de las empresas colombianas a partir de la sofisticación y diversificación del aparato productivo.</v>
          </cell>
          <cell r="E6" t="str">
            <v>Agropecuario</v>
          </cell>
          <cell r="F6" t="str">
            <v>MINAGRICULTURA</v>
          </cell>
          <cell r="G6" t="str">
            <v>Fomento a las cadenas productivas y la comercialización del sector rural</v>
          </cell>
          <cell r="H6">
            <v>4482</v>
          </cell>
          <cell r="I6" t="str">
            <v>Héctareas de cultivos de café renovadas</v>
          </cell>
          <cell r="J6" t="str">
            <v>Producto</v>
          </cell>
          <cell r="K6" t="str">
            <v>Sectorial</v>
          </cell>
          <cell r="L6" t="str">
            <v>SI</v>
          </cell>
          <cell r="M6" t="str">
            <v>SI</v>
          </cell>
          <cell r="N6" t="str">
            <v>NO</v>
          </cell>
          <cell r="O6" t="str">
            <v>SI</v>
          </cell>
          <cell r="P6" t="str">
            <v>Hectáreas</v>
          </cell>
          <cell r="Q6" t="str">
            <v>Anual</v>
          </cell>
          <cell r="R6" t="str">
            <v>Acumulado</v>
          </cell>
          <cell r="S6">
            <v>386400</v>
          </cell>
          <cell r="T6">
            <v>69750</v>
          </cell>
          <cell r="U6">
            <v>69750</v>
          </cell>
          <cell r="V6">
            <v>69750</v>
          </cell>
          <cell r="W6">
            <v>69750</v>
          </cell>
          <cell r="X6">
            <v>279000</v>
          </cell>
          <cell r="Y6">
            <v>0</v>
          </cell>
          <cell r="Z6">
            <v>0</v>
          </cell>
          <cell r="AA6">
            <v>0</v>
          </cell>
          <cell r="AB6">
            <v>0</v>
          </cell>
          <cell r="AC6">
            <v>0</v>
          </cell>
          <cell r="AD6">
            <v>0</v>
          </cell>
          <cell r="AE6">
            <v>0</v>
          </cell>
          <cell r="AF6">
            <v>0</v>
          </cell>
          <cell r="AG6">
            <v>0</v>
          </cell>
          <cell r="AH6" t="str">
            <v>César Oliveros Cárdenas</v>
          </cell>
          <cell r="AI6" t="str">
            <v>cesar.oliveros@minagricultura.gov.co</v>
          </cell>
          <cell r="AJ6">
            <v>60</v>
          </cell>
          <cell r="AK6">
            <v>0</v>
          </cell>
          <cell r="AL6">
            <v>0</v>
          </cell>
        </row>
        <row r="7">
          <cell r="A7">
            <v>4483</v>
          </cell>
          <cell r="B7" t="str">
            <v>Todos por un Nuevo País</v>
          </cell>
          <cell r="C7" t="str">
            <v>Competitividad e infraestructura estratégica</v>
          </cell>
          <cell r="D7" t="str">
            <v>Incrementar la productividad de las empresas colombianas a partir de la sofisticación y diversificación del aparato productivo.</v>
          </cell>
          <cell r="E7" t="str">
            <v>Agropecuario</v>
          </cell>
          <cell r="F7" t="str">
            <v>MINAGRICULTURA</v>
          </cell>
          <cell r="G7" t="str">
            <v>Fomento a las cadenas productivas y la comercialización del sector rural</v>
          </cell>
          <cell r="H7">
            <v>4483</v>
          </cell>
          <cell r="I7" t="str">
            <v>Inventario de animales de las especies ovina y caprina</v>
          </cell>
          <cell r="J7" t="str">
            <v>Gestión</v>
          </cell>
          <cell r="K7" t="str">
            <v>Sectorial</v>
          </cell>
          <cell r="L7" t="str">
            <v>SI</v>
          </cell>
          <cell r="M7" t="str">
            <v>SI</v>
          </cell>
          <cell r="N7" t="str">
            <v>NO</v>
          </cell>
          <cell r="O7" t="str">
            <v>SI</v>
          </cell>
          <cell r="P7" t="str">
            <v>Inventario de animales</v>
          </cell>
          <cell r="Q7" t="str">
            <v>Anual</v>
          </cell>
          <cell r="R7" t="str">
            <v>Flujo</v>
          </cell>
          <cell r="S7">
            <v>2393180</v>
          </cell>
          <cell r="T7">
            <v>2464975</v>
          </cell>
          <cell r="U7">
            <v>2539924</v>
          </cell>
          <cell r="V7">
            <v>2616091</v>
          </cell>
          <cell r="W7">
            <v>2694573</v>
          </cell>
          <cell r="X7">
            <v>2694573</v>
          </cell>
          <cell r="Y7">
            <v>0</v>
          </cell>
          <cell r="Z7">
            <v>0</v>
          </cell>
          <cell r="AA7">
            <v>0</v>
          </cell>
          <cell r="AB7">
            <v>0</v>
          </cell>
          <cell r="AC7">
            <v>0</v>
          </cell>
          <cell r="AD7">
            <v>0</v>
          </cell>
          <cell r="AE7" t="str">
            <v>Para el mes de Abril se realizó: 1. Reunión y trabajo conjunto con el ICA en evaluacion de riesgos de paises de interes para importar aniamles y material genetico de ovinos y caprinos a Colombia, con el objetivo de contar en el pais con animales con carac</v>
          </cell>
          <cell r="AF7">
            <v>42490.208333333299</v>
          </cell>
          <cell r="AG7">
            <v>42495.6207385417</v>
          </cell>
          <cell r="AH7" t="str">
            <v>Luis Humberto Guzman Vergara</v>
          </cell>
          <cell r="AI7" t="str">
            <v>luis.guzman@minagricultura.gov.co</v>
          </cell>
          <cell r="AJ7">
            <v>360</v>
          </cell>
          <cell r="AK7">
            <v>0</v>
          </cell>
          <cell r="AL7">
            <v>0</v>
          </cell>
        </row>
        <row r="8">
          <cell r="A8">
            <v>4484</v>
          </cell>
          <cell r="B8" t="str">
            <v>Todos por un Nuevo País</v>
          </cell>
          <cell r="C8" t="str">
            <v>Competitividad e infraestructura estratégica</v>
          </cell>
          <cell r="D8" t="str">
            <v>Incrementar la productividad de las empresas colombianas a partir de la sofisticación y diversificación del aparato productivo.</v>
          </cell>
          <cell r="E8" t="str">
            <v>Agropecuario</v>
          </cell>
          <cell r="F8" t="str">
            <v>MINAGRICULTURA</v>
          </cell>
          <cell r="G8" t="str">
            <v>Fomento a las cadenas productivas y la comercialización del sector rural</v>
          </cell>
          <cell r="H8">
            <v>4484</v>
          </cell>
          <cell r="I8" t="str">
            <v>Toneladas de producción de carne de pollo y huevo</v>
          </cell>
          <cell r="J8" t="str">
            <v>Resultado</v>
          </cell>
          <cell r="K8" t="str">
            <v>Sectorial</v>
          </cell>
          <cell r="L8" t="str">
            <v>SI</v>
          </cell>
          <cell r="M8" t="str">
            <v>SI</v>
          </cell>
          <cell r="N8" t="str">
            <v>NO</v>
          </cell>
          <cell r="O8" t="str">
            <v>SI</v>
          </cell>
          <cell r="P8" t="str">
            <v>Toneladas</v>
          </cell>
          <cell r="Q8" t="str">
            <v>Semestral</v>
          </cell>
          <cell r="R8" t="str">
            <v>Capacidad</v>
          </cell>
          <cell r="S8">
            <v>1943165</v>
          </cell>
          <cell r="T8">
            <v>2001459</v>
          </cell>
          <cell r="U8">
            <v>2061503</v>
          </cell>
          <cell r="V8">
            <v>2123348</v>
          </cell>
          <cell r="W8">
            <v>2376142</v>
          </cell>
          <cell r="X8">
            <v>2376142</v>
          </cell>
          <cell r="Y8">
            <v>0</v>
          </cell>
          <cell r="Z8">
            <v>0</v>
          </cell>
          <cell r="AA8">
            <v>0</v>
          </cell>
          <cell r="AB8">
            <v>0</v>
          </cell>
          <cell r="AC8">
            <v>0</v>
          </cell>
          <cell r="AD8">
            <v>0</v>
          </cell>
          <cell r="AE8" t="str">
            <v xml:space="preserve">Para el mes de Abril, según cifras generadas por la Federación Nacional de Avicultores - FENAVI, la producción generada en huevos y carne fue de 63,900 y 121,570 toneladas respectivamente. </v>
          </cell>
          <cell r="AF8">
            <v>42490.208333333299</v>
          </cell>
          <cell r="AG8">
            <v>42496.447303205998</v>
          </cell>
          <cell r="AH8" t="str">
            <v>Luis Humberto Guzman Vergara</v>
          </cell>
          <cell r="AI8" t="str">
            <v>luis.guzman@minagricultura.gov.co</v>
          </cell>
          <cell r="AJ8">
            <v>60</v>
          </cell>
          <cell r="AK8">
            <v>0</v>
          </cell>
          <cell r="AL8">
            <v>0</v>
          </cell>
        </row>
        <row r="9">
          <cell r="A9">
            <v>4485</v>
          </cell>
          <cell r="B9" t="str">
            <v>Todos por un Nuevo País</v>
          </cell>
          <cell r="C9" t="str">
            <v>Competitividad e infraestructura estratégica</v>
          </cell>
          <cell r="D9" t="str">
            <v>Incrementar la productividad de las empresas colombianas a partir de la sofisticación y diversificación del aparato productivo.</v>
          </cell>
          <cell r="E9" t="str">
            <v>Agropecuario</v>
          </cell>
          <cell r="F9" t="str">
            <v>MINAGRICULTURA</v>
          </cell>
          <cell r="G9" t="str">
            <v>Fomento a las cadenas productivas y la comercialización del sector rural</v>
          </cell>
          <cell r="H9">
            <v>4485</v>
          </cell>
          <cell r="I9" t="str">
            <v>Toneladas de producción de pesca y acuicultura</v>
          </cell>
          <cell r="J9" t="str">
            <v>Resultado</v>
          </cell>
          <cell r="K9" t="str">
            <v>Sectorial</v>
          </cell>
          <cell r="L9" t="str">
            <v>SI</v>
          </cell>
          <cell r="M9" t="str">
            <v>NO</v>
          </cell>
          <cell r="N9" t="str">
            <v>NO</v>
          </cell>
          <cell r="O9" t="str">
            <v>SI</v>
          </cell>
          <cell r="P9" t="str">
            <v>Toneladas</v>
          </cell>
          <cell r="Q9" t="str">
            <v>Semestral</v>
          </cell>
          <cell r="R9" t="str">
            <v>Capacidad</v>
          </cell>
          <cell r="S9">
            <v>134272</v>
          </cell>
          <cell r="T9">
            <v>139619</v>
          </cell>
          <cell r="U9">
            <v>144965</v>
          </cell>
          <cell r="V9">
            <v>150312</v>
          </cell>
          <cell r="W9">
            <v>155658</v>
          </cell>
          <cell r="X9">
            <v>155658</v>
          </cell>
          <cell r="Y9">
            <v>0</v>
          </cell>
          <cell r="Z9">
            <v>0</v>
          </cell>
          <cell r="AA9">
            <v>0</v>
          </cell>
          <cell r="AB9">
            <v>0</v>
          </cell>
          <cell r="AC9">
            <v>0</v>
          </cell>
          <cell r="AD9">
            <v>0</v>
          </cell>
          <cell r="AE9" t="str">
            <v>Debido a que el fenómeno del Niño ha tenido un gran impacto en las reservas hídricas de nuestro país, los piscicultores se han abstenido de sembrar grandes densidades en especies como Tilapia y Trucha, como estrategia para mitigar perdidas y/o mortalidade</v>
          </cell>
          <cell r="AF9">
            <v>42490.208333333299</v>
          </cell>
          <cell r="AG9">
            <v>42496.591698067103</v>
          </cell>
          <cell r="AH9" t="str">
            <v>Luis Humberto Guzman Vergara</v>
          </cell>
          <cell r="AI9" t="str">
            <v>luis.guzman@minagricultura.gov.co</v>
          </cell>
          <cell r="AJ9">
            <v>30</v>
          </cell>
          <cell r="AK9">
            <v>0</v>
          </cell>
          <cell r="AL9">
            <v>0</v>
          </cell>
        </row>
        <row r="10">
          <cell r="A10">
            <v>5152</v>
          </cell>
          <cell r="B10" t="str">
            <v>Todos por un Nuevo País</v>
          </cell>
          <cell r="C10" t="str">
            <v>Competitividad e infraestructura estratégica</v>
          </cell>
          <cell r="D10" t="str">
            <v>Incrementar la productividad de las empresas colombianas a partir de la sofisticación y diversificación del aparato productivo.</v>
          </cell>
          <cell r="E10" t="str">
            <v>Agropecuario</v>
          </cell>
          <cell r="F10" t="str">
            <v>MINAGRICULTURA</v>
          </cell>
          <cell r="G10" t="str">
            <v>Fomento a las cadenas productivas y la comercialización del sector rural</v>
          </cell>
          <cell r="H10">
            <v>5152</v>
          </cell>
          <cell r="I10" t="str">
            <v>Crecimiento del PIB agropecuario</v>
          </cell>
          <cell r="J10" t="str">
            <v>Resultado</v>
          </cell>
          <cell r="K10" t="str">
            <v>Sectorial</v>
          </cell>
          <cell r="L10" t="str">
            <v>NO</v>
          </cell>
          <cell r="M10" t="str">
            <v>NO</v>
          </cell>
          <cell r="N10" t="str">
            <v>NO</v>
          </cell>
          <cell r="O10" t="str">
            <v>SI</v>
          </cell>
          <cell r="P10" t="str">
            <v>Porcentaje</v>
          </cell>
          <cell r="Q10" t="str">
            <v>Trimestral</v>
          </cell>
          <cell r="R10" t="str">
            <v>Flujo</v>
          </cell>
          <cell r="S10">
            <v>2.2999999999999998</v>
          </cell>
          <cell r="T10">
            <v>3.7</v>
          </cell>
          <cell r="U10">
            <v>4.3</v>
          </cell>
          <cell r="V10">
            <v>4.3</v>
          </cell>
          <cell r="W10">
            <v>4.4000000000000004</v>
          </cell>
          <cell r="X10">
            <v>4.2</v>
          </cell>
          <cell r="Y10">
            <v>0</v>
          </cell>
          <cell r="Z10">
            <v>0</v>
          </cell>
          <cell r="AA10">
            <v>0</v>
          </cell>
          <cell r="AB10">
            <v>0</v>
          </cell>
          <cell r="AC10">
            <v>0</v>
          </cell>
          <cell r="AD10">
            <v>0</v>
          </cell>
          <cell r="AE10" t="str">
            <v>Los principales cultivos agrícolas con información mensual, que más incidieron durante el primer trimestre del año en el comportamiento del PIB del Sector Agropecuario, Silvícola y Pesquero durante el mes de enero/16 con respecto al mismo mes del año ante</v>
          </cell>
          <cell r="AF10">
            <v>42490.208333333299</v>
          </cell>
          <cell r="AG10">
            <v>42493.607622569398</v>
          </cell>
          <cell r="AH10" t="str">
            <v>Samuel Zambrano Canizales</v>
          </cell>
          <cell r="AI10" t="str">
            <v>samuel.zambrano@minagricultura.gov.co</v>
          </cell>
          <cell r="AJ10">
            <v>90</v>
          </cell>
          <cell r="AK10">
            <v>0</v>
          </cell>
          <cell r="AL10">
            <v>0</v>
          </cell>
        </row>
        <row r="11">
          <cell r="A11">
            <v>5153</v>
          </cell>
          <cell r="B11" t="str">
            <v>Todos por un Nuevo País</v>
          </cell>
          <cell r="C11" t="str">
            <v>Competitividad e infraestructura estratégica</v>
          </cell>
          <cell r="D11" t="str">
            <v>Incrementar la productividad de las empresas colombianas a partir de la sofisticación y diversificación del aparato productivo.</v>
          </cell>
          <cell r="E11" t="str">
            <v>Agropecuario</v>
          </cell>
          <cell r="F11" t="str">
            <v>MINAGRICULTURA</v>
          </cell>
          <cell r="G11" t="str">
            <v>Fomento a las cadenas productivas y la comercialización del sector rural</v>
          </cell>
          <cell r="H11">
            <v>5153</v>
          </cell>
          <cell r="I11" t="str">
            <v>Exportaciones agropecuarias (USD$ millones)</v>
          </cell>
          <cell r="J11" t="str">
            <v>Resultado</v>
          </cell>
          <cell r="K11" t="str">
            <v>Sectorial</v>
          </cell>
          <cell r="L11" t="str">
            <v>NO</v>
          </cell>
          <cell r="M11" t="str">
            <v>NO</v>
          </cell>
          <cell r="N11" t="str">
            <v>NO</v>
          </cell>
          <cell r="O11" t="str">
            <v>SI</v>
          </cell>
          <cell r="P11" t="str">
            <v>Millones de dólares</v>
          </cell>
          <cell r="Q11" t="str">
            <v>Anual</v>
          </cell>
          <cell r="R11" t="str">
            <v>Capacidad</v>
          </cell>
          <cell r="S11">
            <v>7892</v>
          </cell>
          <cell r="T11">
            <v>8049.5829999999996</v>
          </cell>
          <cell r="U11">
            <v>8210.5750000000007</v>
          </cell>
          <cell r="V11">
            <v>8374.7860000000001</v>
          </cell>
          <cell r="W11">
            <v>8542.2819999999992</v>
          </cell>
          <cell r="X11">
            <v>8542.2819999999992</v>
          </cell>
          <cell r="Y11">
            <v>0</v>
          </cell>
          <cell r="Z11">
            <v>0</v>
          </cell>
          <cell r="AA11">
            <v>0</v>
          </cell>
          <cell r="AB11">
            <v>0</v>
          </cell>
          <cell r="AC11">
            <v>0</v>
          </cell>
          <cell r="AD11">
            <v>0</v>
          </cell>
          <cell r="AE11" t="str">
            <v>En los tres primeros meses de 2016 el sector agropecuario y agroindustrial ha exportado USD 1.873 millones, -12% menos que las ventas externas ocasionadas en igual periodo de 2015, las cuales se situaron por USD 1.656 millones. Esta caída en las exportaci</v>
          </cell>
          <cell r="AF11">
            <v>42460.208333333299</v>
          </cell>
          <cell r="AG11">
            <v>42500.405897256896</v>
          </cell>
          <cell r="AH11" t="str">
            <v>Jose Dario Jaramillo Moreno</v>
          </cell>
          <cell r="AI11" t="str">
            <v>dario.jaramillo@minagricultura.gov.co</v>
          </cell>
          <cell r="AJ11">
            <v>60</v>
          </cell>
          <cell r="AK11">
            <v>0</v>
          </cell>
          <cell r="AL11">
            <v>0</v>
          </cell>
        </row>
        <row r="12">
          <cell r="A12">
            <v>5155</v>
          </cell>
          <cell r="B12" t="str">
            <v>Todos por un Nuevo País</v>
          </cell>
          <cell r="C12" t="str">
            <v>Competitividad e infraestructura estratégica</v>
          </cell>
          <cell r="D12" t="str">
            <v>Incrementar la productividad de las empresas colombianas a partir de la sofisticación y diversificación del aparato productivo.</v>
          </cell>
          <cell r="E12" t="str">
            <v>Agropecuario</v>
          </cell>
          <cell r="F12" t="str">
            <v>MINAGRICULTURA</v>
          </cell>
          <cell r="G12" t="str">
            <v>Fomento a las cadenas productivas y la comercialización del sector rural</v>
          </cell>
          <cell r="H12">
            <v>5155</v>
          </cell>
          <cell r="I12" t="str">
            <v>Hectáreas con distrito de riego construido o rehabilitado</v>
          </cell>
          <cell r="J12" t="str">
            <v>Producto</v>
          </cell>
          <cell r="K12" t="str">
            <v>Sectorial</v>
          </cell>
          <cell r="L12" t="str">
            <v>NO</v>
          </cell>
          <cell r="M12" t="str">
            <v>SI</v>
          </cell>
          <cell r="N12" t="str">
            <v>NO</v>
          </cell>
          <cell r="O12" t="str">
            <v>SI</v>
          </cell>
          <cell r="P12" t="str">
            <v>Hectáreas</v>
          </cell>
          <cell r="Q12" t="str">
            <v>Anual</v>
          </cell>
          <cell r="R12" t="str">
            <v>Acumulado</v>
          </cell>
          <cell r="S12">
            <v>10950</v>
          </cell>
          <cell r="T12">
            <v>15000</v>
          </cell>
          <cell r="U12">
            <v>21000</v>
          </cell>
          <cell r="V12">
            <v>25670</v>
          </cell>
          <cell r="W12">
            <v>41000</v>
          </cell>
          <cell r="X12">
            <v>102670</v>
          </cell>
          <cell r="Y12">
            <v>0</v>
          </cell>
          <cell r="Z12">
            <v>0</v>
          </cell>
          <cell r="AA12">
            <v>0</v>
          </cell>
          <cell r="AB12">
            <v>0</v>
          </cell>
          <cell r="AC12">
            <v>0</v>
          </cell>
          <cell r="AD12">
            <v>0</v>
          </cell>
          <cell r="AE12">
            <v>0</v>
          </cell>
          <cell r="AF12">
            <v>0</v>
          </cell>
          <cell r="AG12">
            <v>0</v>
          </cell>
          <cell r="AH12" t="str">
            <v>Giovanni Alberto Rocha Mahecha</v>
          </cell>
          <cell r="AI12" t="str">
            <v>grocha@incoder.gov.co</v>
          </cell>
          <cell r="AJ12">
            <v>5</v>
          </cell>
          <cell r="AK12">
            <v>0</v>
          </cell>
          <cell r="AL12">
            <v>0</v>
          </cell>
        </row>
        <row r="13">
          <cell r="A13">
            <v>5156</v>
          </cell>
          <cell r="B13" t="str">
            <v>Todos por un Nuevo País</v>
          </cell>
          <cell r="C13" t="str">
            <v>Competitividad e infraestructura estratégica</v>
          </cell>
          <cell r="D13" t="str">
            <v>Incrementar la productividad de las empresas colombianas a partir de la sofisticación y diversificación del aparato productivo.</v>
          </cell>
          <cell r="E13" t="str">
            <v>Agropecuario</v>
          </cell>
          <cell r="F13" t="str">
            <v>MINAGRICULTURA</v>
          </cell>
          <cell r="G13" t="str">
            <v>Fomento a las cadenas productivas y la comercialización del sector rural</v>
          </cell>
          <cell r="H13">
            <v>5156</v>
          </cell>
          <cell r="I13" t="str">
            <v>Hectáreas con estudios y diseño de distritos de riego</v>
          </cell>
          <cell r="J13" t="str">
            <v>Producto</v>
          </cell>
          <cell r="K13" t="str">
            <v>Sectorial</v>
          </cell>
          <cell r="L13" t="str">
            <v>NO</v>
          </cell>
          <cell r="M13" t="str">
            <v>SI</v>
          </cell>
          <cell r="N13" t="str">
            <v>NO</v>
          </cell>
          <cell r="O13" t="str">
            <v>SI</v>
          </cell>
          <cell r="P13" t="str">
            <v>Hectáreas</v>
          </cell>
          <cell r="Q13" t="str">
            <v>Anual</v>
          </cell>
          <cell r="R13" t="str">
            <v>Acumulado</v>
          </cell>
          <cell r="S13">
            <v>75500</v>
          </cell>
          <cell r="T13">
            <v>1000</v>
          </cell>
          <cell r="U13">
            <v>4253</v>
          </cell>
          <cell r="V13">
            <v>6038</v>
          </cell>
          <cell r="W13">
            <v>6039</v>
          </cell>
          <cell r="X13">
            <v>17330</v>
          </cell>
          <cell r="Y13">
            <v>0</v>
          </cell>
          <cell r="Z13">
            <v>0</v>
          </cell>
          <cell r="AA13">
            <v>0</v>
          </cell>
          <cell r="AB13">
            <v>0</v>
          </cell>
          <cell r="AC13">
            <v>0</v>
          </cell>
          <cell r="AD13">
            <v>0</v>
          </cell>
          <cell r="AE13">
            <v>0</v>
          </cell>
          <cell r="AF13">
            <v>0</v>
          </cell>
          <cell r="AG13">
            <v>0</v>
          </cell>
          <cell r="AH13" t="str">
            <v>Giovanni Alberto Rocha Mahecha</v>
          </cell>
          <cell r="AI13" t="str">
            <v>grocha@incoder.gov.co</v>
          </cell>
          <cell r="AJ13">
            <v>5</v>
          </cell>
          <cell r="AK13">
            <v>0</v>
          </cell>
          <cell r="AL13">
            <v>0</v>
          </cell>
        </row>
        <row r="14">
          <cell r="A14">
            <v>5221</v>
          </cell>
          <cell r="B14" t="str">
            <v>Todos por un Nuevo País</v>
          </cell>
          <cell r="C14" t="str">
            <v>Competitividad e infraestructura estratégica</v>
          </cell>
          <cell r="D14" t="str">
            <v>Incrementar la productividad de las empresas colombianas a partir de la sofisticación y diversificación del aparato productivo.</v>
          </cell>
          <cell r="E14" t="str">
            <v>Agropecuario</v>
          </cell>
          <cell r="F14" t="str">
            <v>MINAGRICULTURA</v>
          </cell>
          <cell r="G14" t="str">
            <v>Fomento a las cadenas productivas y la comercialización del sector rural</v>
          </cell>
          <cell r="H14">
            <v>5221</v>
          </cell>
          <cell r="I14" t="str">
            <v>Toneladas de  carne de cerdo producidas</v>
          </cell>
          <cell r="J14" t="str">
            <v>Resultado</v>
          </cell>
          <cell r="K14" t="str">
            <v>Sectorial</v>
          </cell>
          <cell r="L14" t="str">
            <v>SI</v>
          </cell>
          <cell r="M14" t="str">
            <v>SI</v>
          </cell>
          <cell r="N14" t="str">
            <v>NO</v>
          </cell>
          <cell r="O14" t="str">
            <v>SI</v>
          </cell>
          <cell r="P14" t="str">
            <v>Toneladas</v>
          </cell>
          <cell r="Q14" t="str">
            <v>Anual</v>
          </cell>
          <cell r="R14" t="str">
            <v>Acumulado</v>
          </cell>
          <cell r="S14">
            <v>277000</v>
          </cell>
          <cell r="T14">
            <v>290850</v>
          </cell>
          <cell r="U14">
            <v>305393</v>
          </cell>
          <cell r="V14">
            <v>320662</v>
          </cell>
          <cell r="W14">
            <v>336695</v>
          </cell>
          <cell r="X14">
            <v>1253600</v>
          </cell>
          <cell r="Y14">
            <v>0</v>
          </cell>
          <cell r="Z14">
            <v>0</v>
          </cell>
          <cell r="AA14">
            <v>0</v>
          </cell>
          <cell r="AB14">
            <v>0</v>
          </cell>
          <cell r="AC14">
            <v>0</v>
          </cell>
          <cell r="AD14">
            <v>0</v>
          </cell>
          <cell r="AE14" t="str">
            <v>En el contexto del Acuerdo de cooperación con Dinamarca se firmó el MOU y se define una versión final borrador de proyecto por acuerdo entre las partes (Autoridades danesas, ICA, INVIMA, Asoporcicultores-FNP y Cadena Cárnica Porcina). En relación con el t</v>
          </cell>
          <cell r="AF14">
            <v>42490.208333333299</v>
          </cell>
          <cell r="AG14">
            <v>42493.585290543997</v>
          </cell>
          <cell r="AH14" t="str">
            <v>Luis Humberto Guzman Vergara</v>
          </cell>
          <cell r="AI14" t="str">
            <v>luis.guzman@minagricultura.gov.co</v>
          </cell>
          <cell r="AJ14">
            <v>60</v>
          </cell>
          <cell r="AK14">
            <v>0</v>
          </cell>
          <cell r="AL14">
            <v>0</v>
          </cell>
        </row>
        <row r="15">
          <cell r="A15">
            <v>4486</v>
          </cell>
          <cell r="B15" t="str">
            <v>Todos por un Nuevo País</v>
          </cell>
          <cell r="C15" t="str">
            <v>Competitividad e infraestructura estratégica</v>
          </cell>
          <cell r="D15" t="str">
            <v>Incrementar la productividad de las empresas colombianas a partir de la sofisticación y diversificación del aparato productivo.</v>
          </cell>
          <cell r="E15" t="str">
            <v>Agropecuario</v>
          </cell>
          <cell r="F15" t="str">
            <v>MINAGRICULTURA</v>
          </cell>
          <cell r="G15" t="str">
            <v>Fomento a las cadenas productivas y la comercialización del sector rural</v>
          </cell>
          <cell r="H15">
            <v>4486</v>
          </cell>
          <cell r="I15" t="str">
            <v>Productores rurales beneficiados con asistencia técnica integral</v>
          </cell>
          <cell r="J15" t="str">
            <v>Producto</v>
          </cell>
          <cell r="K15" t="str">
            <v>Sectorial</v>
          </cell>
          <cell r="L15" t="str">
            <v>SI</v>
          </cell>
          <cell r="M15" t="str">
            <v>SI</v>
          </cell>
          <cell r="N15" t="str">
            <v>NO</v>
          </cell>
          <cell r="O15" t="str">
            <v>SI</v>
          </cell>
          <cell r="P15" t="str">
            <v>Productores rurales</v>
          </cell>
          <cell r="Q15" t="str">
            <v>Semestral</v>
          </cell>
          <cell r="R15" t="str">
            <v>Acumulado</v>
          </cell>
          <cell r="S15">
            <v>614300</v>
          </cell>
          <cell r="T15">
            <v>290169</v>
          </cell>
          <cell r="U15">
            <v>574811</v>
          </cell>
          <cell r="V15">
            <v>854005</v>
          </cell>
          <cell r="W15">
            <v>1170000</v>
          </cell>
          <cell r="X15">
            <v>1170000</v>
          </cell>
          <cell r="Y15">
            <v>0</v>
          </cell>
          <cell r="Z15">
            <v>0</v>
          </cell>
          <cell r="AA15">
            <v>0</v>
          </cell>
          <cell r="AB15">
            <v>0</v>
          </cell>
          <cell r="AC15">
            <v>0</v>
          </cell>
          <cell r="AD15">
            <v>0</v>
          </cell>
          <cell r="AE15" t="str">
            <v xml:space="preserve">Se reporta el cierre de la convocatoria de Asistencia Técnica Gremial, se recibieron los proyectos y se encuentran en fase de evaluación de acuerdo con los términos de referencia. </v>
          </cell>
          <cell r="AF15">
            <v>42490.208333333299</v>
          </cell>
          <cell r="AG15">
            <v>42495.614415705997</v>
          </cell>
          <cell r="AH15" t="str">
            <v>Claudia Jimena Cuervo Cardona</v>
          </cell>
          <cell r="AI15" t="str">
            <v>claudia.cuervo@minagricultura.gov.co</v>
          </cell>
          <cell r="AJ15">
            <v>15</v>
          </cell>
          <cell r="AK15">
            <v>0</v>
          </cell>
          <cell r="AL15">
            <v>0</v>
          </cell>
        </row>
        <row r="16">
          <cell r="A16">
            <v>4487</v>
          </cell>
          <cell r="B16" t="str">
            <v>Todos por un Nuevo País</v>
          </cell>
          <cell r="C16" t="str">
            <v>Competitividad e infraestructura estratégica</v>
          </cell>
          <cell r="D16" t="str">
            <v>Incrementar la productividad de las empresas colombianas a partir de la sofisticación y diversificación del aparato productivo.</v>
          </cell>
          <cell r="E16" t="str">
            <v>Agropecuario</v>
          </cell>
          <cell r="F16" t="str">
            <v>MINAGRICULTURA</v>
          </cell>
          <cell r="G16" t="str">
            <v>Fomento a las cadenas productivas y la comercialización del sector rural</v>
          </cell>
          <cell r="H16">
            <v>4487</v>
          </cell>
          <cell r="I16" t="str">
            <v>Modelos productivos definidos por sistema y región</v>
          </cell>
          <cell r="J16" t="str">
            <v>Producto</v>
          </cell>
          <cell r="K16" t="str">
            <v>Sectorial</v>
          </cell>
          <cell r="L16" t="str">
            <v>SI</v>
          </cell>
          <cell r="M16" t="str">
            <v>NO</v>
          </cell>
          <cell r="N16" t="str">
            <v>NO</v>
          </cell>
          <cell r="O16" t="str">
            <v>SI</v>
          </cell>
          <cell r="P16" t="str">
            <v>Modelos productivos</v>
          </cell>
          <cell r="Q16" t="str">
            <v>Anual</v>
          </cell>
          <cell r="R16" t="str">
            <v>Acumulado</v>
          </cell>
          <cell r="S16">
            <v>17</v>
          </cell>
          <cell r="T16">
            <v>5</v>
          </cell>
          <cell r="U16">
            <v>5</v>
          </cell>
          <cell r="V16">
            <v>5</v>
          </cell>
          <cell r="W16">
            <v>5</v>
          </cell>
          <cell r="X16">
            <v>20</v>
          </cell>
          <cell r="Y16">
            <v>0</v>
          </cell>
          <cell r="Z16">
            <v>0</v>
          </cell>
          <cell r="AA16">
            <v>0</v>
          </cell>
          <cell r="AB16">
            <v>0</v>
          </cell>
          <cell r="AC16">
            <v>0</v>
          </cell>
          <cell r="AD16">
            <v>0</v>
          </cell>
          <cell r="AE16" t="str">
            <v>Corpoica reporta avances en 2 (dos) Modelos Productivos así: Modelo productivo para el cultivo de papa parda pastusa para el Altiplano Cundiboyacense, y Modelo Productivo para el cultivo de papa parda tuquerreña para el Altiplano Cundiboyacense Cundiboyac</v>
          </cell>
          <cell r="AF16">
            <v>42490.208333333299</v>
          </cell>
          <cell r="AG16">
            <v>42495.340124456001</v>
          </cell>
          <cell r="AH16" t="str">
            <v>Claudia Jimena Cuervo Cardona</v>
          </cell>
          <cell r="AI16" t="str">
            <v>claudia.cuervo@minagricultura.gov.co</v>
          </cell>
          <cell r="AJ16">
            <v>15</v>
          </cell>
          <cell r="AK16">
            <v>0</v>
          </cell>
          <cell r="AL16">
            <v>0</v>
          </cell>
        </row>
        <row r="17">
          <cell r="A17">
            <v>4488</v>
          </cell>
          <cell r="B17" t="str">
            <v>Todos por un Nuevo País</v>
          </cell>
          <cell r="C17" t="str">
            <v>Competitividad e infraestructura estratégica</v>
          </cell>
          <cell r="D17" t="str">
            <v>Incrementar la productividad de las empresas colombianas a partir de la sofisticación y diversificación del aparato productivo.</v>
          </cell>
          <cell r="E17" t="str">
            <v>Agropecuario</v>
          </cell>
          <cell r="F17" t="str">
            <v>MINAGRICULTURA</v>
          </cell>
          <cell r="G17" t="str">
            <v>Fomento a las cadenas productivas y la comercialización del sector rural</v>
          </cell>
          <cell r="H17">
            <v>4488</v>
          </cell>
          <cell r="I17" t="str">
            <v>Hectáreas adecuadas con manejo eficiente del recurso hídrico para fines agropecuarios</v>
          </cell>
          <cell r="J17" t="str">
            <v>Producto</v>
          </cell>
          <cell r="K17" t="str">
            <v>Sectorial</v>
          </cell>
          <cell r="L17" t="str">
            <v>SI</v>
          </cell>
          <cell r="M17" t="str">
            <v>SI</v>
          </cell>
          <cell r="N17" t="str">
            <v>NO</v>
          </cell>
          <cell r="O17" t="str">
            <v>SI</v>
          </cell>
          <cell r="P17" t="str">
            <v>Hectáreas</v>
          </cell>
          <cell r="Q17" t="str">
            <v>Semestral</v>
          </cell>
          <cell r="R17" t="str">
            <v>Flujo</v>
          </cell>
          <cell r="S17">
            <v>86450</v>
          </cell>
          <cell r="T17">
            <v>16000</v>
          </cell>
          <cell r="U17">
            <v>41253</v>
          </cell>
          <cell r="V17">
            <v>66453</v>
          </cell>
          <cell r="W17">
            <v>120000</v>
          </cell>
          <cell r="X17">
            <v>120000</v>
          </cell>
          <cell r="Y17">
            <v>0</v>
          </cell>
          <cell r="Z17">
            <v>0</v>
          </cell>
          <cell r="AA17">
            <v>0</v>
          </cell>
          <cell r="AB17">
            <v>0</v>
          </cell>
          <cell r="AC17">
            <v>0</v>
          </cell>
          <cell r="AD17">
            <v>0</v>
          </cell>
          <cell r="AE17">
            <v>0</v>
          </cell>
          <cell r="AF17">
            <v>0</v>
          </cell>
          <cell r="AG17">
            <v>0</v>
          </cell>
          <cell r="AH17" t="str">
            <v>Giovanni Alberto Rocha Mahecha</v>
          </cell>
          <cell r="AI17" t="str">
            <v>grocha@incoder.gov.co</v>
          </cell>
          <cell r="AJ17">
            <v>5</v>
          </cell>
          <cell r="AK17">
            <v>0</v>
          </cell>
          <cell r="AL17">
            <v>0</v>
          </cell>
        </row>
        <row r="18">
          <cell r="A18">
            <v>4489</v>
          </cell>
          <cell r="B18" t="str">
            <v>Todos por un Nuevo País</v>
          </cell>
          <cell r="C18" t="str">
            <v>Competitividad e infraestructura estratégica</v>
          </cell>
          <cell r="D18" t="str">
            <v>Incrementar la productividad de las empresas colombianas a partir de la sofisticación y diversificación del aparato productivo.</v>
          </cell>
          <cell r="E18" t="str">
            <v>Agropecuario</v>
          </cell>
          <cell r="F18" t="str">
            <v>MINAGRICULTURA</v>
          </cell>
          <cell r="G18" t="str">
            <v>Fomento a las cadenas productivas y la comercialización del sector rural</v>
          </cell>
          <cell r="H18">
            <v>4489</v>
          </cell>
          <cell r="I18" t="str">
            <v>Hectáreas con seguro agropecuario</v>
          </cell>
          <cell r="J18" t="str">
            <v>Producto</v>
          </cell>
          <cell r="K18" t="str">
            <v>Sectorial</v>
          </cell>
          <cell r="L18" t="str">
            <v>SI</v>
          </cell>
          <cell r="M18" t="str">
            <v>NO</v>
          </cell>
          <cell r="N18" t="str">
            <v>NO</v>
          </cell>
          <cell r="O18" t="str">
            <v>SI</v>
          </cell>
          <cell r="P18" t="str">
            <v>Hectáreas</v>
          </cell>
          <cell r="Q18" t="str">
            <v>Anual</v>
          </cell>
          <cell r="R18" t="str">
            <v>Flujo</v>
          </cell>
          <cell r="S18">
            <v>129099</v>
          </cell>
          <cell r="T18">
            <v>106290</v>
          </cell>
          <cell r="U18">
            <v>133922</v>
          </cell>
          <cell r="V18">
            <v>165541</v>
          </cell>
          <cell r="W18">
            <v>201149</v>
          </cell>
          <cell r="X18">
            <v>201149</v>
          </cell>
          <cell r="Y18">
            <v>0</v>
          </cell>
          <cell r="Z18">
            <v>0</v>
          </cell>
          <cell r="AA18">
            <v>0</v>
          </cell>
          <cell r="AB18">
            <v>0</v>
          </cell>
          <cell r="AC18">
            <v>0</v>
          </cell>
          <cell r="AD18">
            <v>0</v>
          </cell>
          <cell r="AE18" t="str">
            <v xml:space="preserve">En el mes de marzo de 2016, se expidieron 126 pólizas para asegurar 6.322 hectáreas por valor de $47.248 millones.En lo corrido de estos tres meses, se han emitido 2.114 pólizas para asegurar 25.243 hectáreas por valor de $130.869 millones. </v>
          </cell>
          <cell r="AF18">
            <v>42460.208333333299</v>
          </cell>
          <cell r="AG18">
            <v>42500.717857870397</v>
          </cell>
          <cell r="AH18" t="str">
            <v>Efraín Rosas</v>
          </cell>
          <cell r="AI18" t="str">
            <v>efrain.rosas@minagricultura.gov.co</v>
          </cell>
          <cell r="AJ18">
            <v>12</v>
          </cell>
          <cell r="AK18">
            <v>0</v>
          </cell>
          <cell r="AL18">
            <v>0</v>
          </cell>
        </row>
        <row r="19">
          <cell r="A19">
            <v>4490</v>
          </cell>
          <cell r="B19" t="str">
            <v>Todos por un Nuevo País</v>
          </cell>
          <cell r="C19" t="str">
            <v>Competitividad e infraestructura estratégica</v>
          </cell>
          <cell r="D19" t="str">
            <v>Incrementar la productividad de las empresas colombianas a partir de la sofisticación y diversificación del aparato productivo.</v>
          </cell>
          <cell r="E19" t="str">
            <v>Agropecuario</v>
          </cell>
          <cell r="F19" t="str">
            <v>MINAGRICULTURA</v>
          </cell>
          <cell r="G19" t="str">
            <v>Fomento a las cadenas productivas y la comercialización del sector rural</v>
          </cell>
          <cell r="H19">
            <v>4490</v>
          </cell>
          <cell r="I19" t="str">
            <v>Operaciones de crédito en condiciones Finagro para la población rural y rural disperso</v>
          </cell>
          <cell r="J19" t="str">
            <v>Producto</v>
          </cell>
          <cell r="K19" t="str">
            <v>Sectorial</v>
          </cell>
          <cell r="L19" t="str">
            <v>SI</v>
          </cell>
          <cell r="M19" t="str">
            <v>SI</v>
          </cell>
          <cell r="N19" t="str">
            <v>NO</v>
          </cell>
          <cell r="O19" t="str">
            <v>SI</v>
          </cell>
          <cell r="P19" t="str">
            <v>Operaciones de crédito</v>
          </cell>
          <cell r="Q19" t="str">
            <v>Trimestral</v>
          </cell>
          <cell r="R19" t="str">
            <v>Flujo</v>
          </cell>
          <cell r="S19">
            <v>148530</v>
          </cell>
          <cell r="T19">
            <v>161275</v>
          </cell>
          <cell r="U19">
            <v>175114</v>
          </cell>
          <cell r="V19">
            <v>190141</v>
          </cell>
          <cell r="W19">
            <v>206457</v>
          </cell>
          <cell r="X19">
            <v>206457</v>
          </cell>
          <cell r="Y19">
            <v>25217</v>
          </cell>
          <cell r="Z19">
            <v>14.4</v>
          </cell>
          <cell r="AA19">
            <v>237782</v>
          </cell>
          <cell r="AB19">
            <v>100</v>
          </cell>
          <cell r="AC19">
            <v>42460.208333333299</v>
          </cell>
          <cell r="AD19">
            <v>42500.693844016198</v>
          </cell>
          <cell r="AE19" t="str">
            <v>En marzo de 2016 se colocaron 9.286 operaciones de crédito en condiciones Finagro por valor de $149.673 millones, para los municipios en categoría rural y rural disperso.En lo corrido del año, se han realizado 25.217 operaciones por valor de $393.277 mill</v>
          </cell>
          <cell r="AF19">
            <v>42460.208333333299</v>
          </cell>
          <cell r="AG19">
            <v>42500.693843865702</v>
          </cell>
          <cell r="AH19" t="str">
            <v>Efraín Rosas</v>
          </cell>
          <cell r="AI19" t="str">
            <v>efrain.rosas@minagricultura.gov.co</v>
          </cell>
          <cell r="AJ19">
            <v>12</v>
          </cell>
          <cell r="AK19">
            <v>42551.208333333299</v>
          </cell>
          <cell r="AL19">
            <v>-55</v>
          </cell>
        </row>
        <row r="20">
          <cell r="A20">
            <v>5151</v>
          </cell>
          <cell r="B20" t="str">
            <v>Todos por un Nuevo País</v>
          </cell>
          <cell r="C20" t="str">
            <v>Competitividad e infraestructura estratégica</v>
          </cell>
          <cell r="D20" t="str">
            <v>Incrementar la productividad de las empresas colombianas a partir de la sofisticación y diversificación del aparato productivo.</v>
          </cell>
          <cell r="E20" t="str">
            <v>Agropecuario</v>
          </cell>
          <cell r="F20" t="str">
            <v>MINAGRICULTURA</v>
          </cell>
          <cell r="G20" t="str">
            <v>Fomento a las cadenas productivas y la comercialización del sector rural</v>
          </cell>
          <cell r="H20">
            <v>5151</v>
          </cell>
          <cell r="I20" t="str">
            <v>Hectáreas Nuevas Sembradas</v>
          </cell>
          <cell r="J20" t="str">
            <v>Producto</v>
          </cell>
          <cell r="K20" t="str">
            <v>Sectorial</v>
          </cell>
          <cell r="L20" t="str">
            <v>NO</v>
          </cell>
          <cell r="M20" t="str">
            <v>NO</v>
          </cell>
          <cell r="N20" t="str">
            <v>NO</v>
          </cell>
          <cell r="O20" t="str">
            <v>SI</v>
          </cell>
          <cell r="P20" t="str">
            <v>Hectáreas</v>
          </cell>
          <cell r="Q20" t="str">
            <v>Anual</v>
          </cell>
          <cell r="R20" t="str">
            <v>Capacidad</v>
          </cell>
          <cell r="S20">
            <v>5449733</v>
          </cell>
          <cell r="T20">
            <v>5657704.3430000003</v>
          </cell>
          <cell r="U20">
            <v>5871498.7949999999</v>
          </cell>
          <cell r="V20">
            <v>6132093.4249999998</v>
          </cell>
          <cell r="W20">
            <v>6449732.9189999998</v>
          </cell>
          <cell r="X20">
            <v>6449732.9189999998</v>
          </cell>
          <cell r="Y20">
            <v>0</v>
          </cell>
          <cell r="Z20">
            <v>0</v>
          </cell>
          <cell r="AA20">
            <v>0</v>
          </cell>
          <cell r="AB20">
            <v>0</v>
          </cell>
          <cell r="AC20">
            <v>0</v>
          </cell>
          <cell r="AD20">
            <v>0</v>
          </cell>
          <cell r="AE20" t="str">
            <v>Se cerró la convocatoria de Colombia Siembra y se están haciendo los análisis respectivos de acuerdo al registro que realizaron los productores rurales pequeños, medianos y grandes. Adicionalmente se regionalizó el presupuesto teniendo como soporte al doc</v>
          </cell>
          <cell r="AF20">
            <v>42490.208333333299</v>
          </cell>
          <cell r="AG20">
            <v>42501.4462138542</v>
          </cell>
          <cell r="AH20" t="str">
            <v>Samuel Zambrano Canizales</v>
          </cell>
          <cell r="AI20" t="str">
            <v>samuel.zambrano@minagricultura.gov.co</v>
          </cell>
          <cell r="AJ20">
            <v>90</v>
          </cell>
          <cell r="AK20">
            <v>0</v>
          </cell>
          <cell r="AL20">
            <v>0</v>
          </cell>
        </row>
        <row r="21">
          <cell r="A21">
            <v>5381</v>
          </cell>
          <cell r="B21" t="str">
            <v>Todos por un Nuevo País</v>
          </cell>
          <cell r="C21" t="str">
            <v>Competitividad e infraestructura estratégica</v>
          </cell>
          <cell r="D21" t="str">
            <v>Incrementar la productividad de las empresas colombianas a partir de la sofisticación y diversificación del aparato productivo.</v>
          </cell>
          <cell r="E21" t="str">
            <v>Comercio</v>
          </cell>
          <cell r="F21" t="str">
            <v>BANCOLDEX</v>
          </cell>
          <cell r="G21" t="str">
            <v>Fomento a la inversión extranjera directa</v>
          </cell>
          <cell r="H21">
            <v>5381</v>
          </cell>
          <cell r="I21" t="str">
            <v>Valor de las exportaciones adicionales generadas por las empresas beneficiadas por las intervenciones  del Programa de Excelencia Exportadora 3E</v>
          </cell>
          <cell r="J21" t="str">
            <v>Gestión</v>
          </cell>
          <cell r="K21" t="str">
            <v>Sectorial</v>
          </cell>
          <cell r="L21" t="str">
            <v>NO</v>
          </cell>
          <cell r="M21" t="str">
            <v>NO</v>
          </cell>
          <cell r="N21" t="str">
            <v>NO</v>
          </cell>
          <cell r="O21" t="str">
            <v>SI</v>
          </cell>
          <cell r="P21" t="str">
            <v>Millones de USD</v>
          </cell>
          <cell r="Q21" t="str">
            <v>Anual</v>
          </cell>
          <cell r="R21" t="str">
            <v>Acumulado</v>
          </cell>
          <cell r="S21">
            <v>165</v>
          </cell>
          <cell r="T21">
            <v>0</v>
          </cell>
          <cell r="U21">
            <v>200</v>
          </cell>
          <cell r="V21">
            <v>200</v>
          </cell>
          <cell r="W21">
            <v>350</v>
          </cell>
          <cell r="X21">
            <v>750</v>
          </cell>
          <cell r="Y21">
            <v>0</v>
          </cell>
          <cell r="Z21">
            <v>0</v>
          </cell>
          <cell r="AA21">
            <v>0</v>
          </cell>
          <cell r="AB21">
            <v>0</v>
          </cell>
          <cell r="AC21">
            <v>0</v>
          </cell>
          <cell r="AD21">
            <v>0</v>
          </cell>
          <cell r="AE21" t="str">
            <v>Hasta el día 30 de abril de 2.016 se han postulado 39 empresas, de las cuales, 29 de ellas han sido notificadas como “BENEFICIARIAS DEL PROGRAMA”. Ya se iniciaron intervenciones estratégicas, lideradas por el Consorcio 3E en 23 empresas. Estas intervencio</v>
          </cell>
          <cell r="AF21">
            <v>42490.208333333299</v>
          </cell>
          <cell r="AG21">
            <v>42495.616871956001</v>
          </cell>
          <cell r="AH21" t="str">
            <v>Efrén Orlando Cifuentes</v>
          </cell>
          <cell r="AI21" t="str">
            <v>formacion.empresarial@bancoldex.com</v>
          </cell>
          <cell r="AJ21">
            <v>90</v>
          </cell>
          <cell r="AK21">
            <v>0</v>
          </cell>
          <cell r="AL21">
            <v>0</v>
          </cell>
        </row>
        <row r="22">
          <cell r="A22">
            <v>5277</v>
          </cell>
          <cell r="B22" t="str">
            <v>Todos por un Nuevo País</v>
          </cell>
          <cell r="C22" t="str">
            <v>Competitividad e infraestructura estratégica</v>
          </cell>
          <cell r="D22" t="str">
            <v>Incrementar la productividad de las empresas colombianas a partir de la sofisticación y diversificación del aparato productivo.</v>
          </cell>
          <cell r="E22" t="str">
            <v>Comercio</v>
          </cell>
          <cell r="F22" t="str">
            <v>BANCOLDEX</v>
          </cell>
          <cell r="G22" t="str">
            <v>Fomento a la inversión extranjera directa</v>
          </cell>
          <cell r="H22">
            <v>5277</v>
          </cell>
          <cell r="I22" t="str">
            <v>Exportaciones en USD millones de las empresas beneficiarias del Programa 3 E.</v>
          </cell>
          <cell r="J22" t="str">
            <v>Producto</v>
          </cell>
          <cell r="K22" t="str">
            <v>Sectorial</v>
          </cell>
          <cell r="L22" t="str">
            <v>NO</v>
          </cell>
          <cell r="M22" t="str">
            <v>NO</v>
          </cell>
          <cell r="N22" t="str">
            <v>SI</v>
          </cell>
          <cell r="O22" t="str">
            <v>NO</v>
          </cell>
          <cell r="P22" t="str">
            <v>Millones de dólares</v>
          </cell>
          <cell r="Q22" t="str">
            <v>Anual</v>
          </cell>
          <cell r="R22" t="str">
            <v>Acumulado</v>
          </cell>
          <cell r="S22">
            <v>165</v>
          </cell>
          <cell r="T22">
            <v>0</v>
          </cell>
          <cell r="U22">
            <v>200</v>
          </cell>
          <cell r="V22">
            <v>200</v>
          </cell>
          <cell r="W22">
            <v>350</v>
          </cell>
          <cell r="X22">
            <v>750</v>
          </cell>
          <cell r="Y22">
            <v>0</v>
          </cell>
          <cell r="Z22">
            <v>0</v>
          </cell>
          <cell r="AA22">
            <v>0</v>
          </cell>
          <cell r="AB22">
            <v>0</v>
          </cell>
          <cell r="AC22">
            <v>0</v>
          </cell>
          <cell r="AD22">
            <v>0</v>
          </cell>
          <cell r="AE22" t="str">
            <v>-A la fecha (5 febrero de 2.016) se han postulado 26 empresas, de las cuales, 19 de ellas han sido calificadas como “BENEFICIARIAS DEL PROGRAMA”, 5 se encuentran en proceso de evaluación y 2 han sido notificadas como no elegibles. Para obtener más informa</v>
          </cell>
          <cell r="AF22">
            <v>42400.208333333299</v>
          </cell>
          <cell r="AG22">
            <v>42405.694642939801</v>
          </cell>
          <cell r="AH22" t="str">
            <v>Angela García</v>
          </cell>
          <cell r="AI22" t="str">
            <v>angela.garcia@bancoldex.com</v>
          </cell>
          <cell r="AJ22">
            <v>90</v>
          </cell>
          <cell r="AK22">
            <v>0</v>
          </cell>
          <cell r="AL22">
            <v>0</v>
          </cell>
        </row>
        <row r="23">
          <cell r="A23">
            <v>4382</v>
          </cell>
          <cell r="B23" t="str">
            <v>Todos por un Nuevo País</v>
          </cell>
          <cell r="C23" t="str">
            <v>Competitividad e infraestructura estratégica</v>
          </cell>
          <cell r="D23" t="str">
            <v>Incrementar la productividad de las empresas colombianas a partir de la sofisticación y diversificación del aparato productivo.</v>
          </cell>
          <cell r="E23" t="str">
            <v>Comercio</v>
          </cell>
          <cell r="F23" t="str">
            <v>BANCOLDEX</v>
          </cell>
          <cell r="G23" t="str">
            <v>Acceso al financiamiento</v>
          </cell>
          <cell r="H23">
            <v>4382</v>
          </cell>
          <cell r="I23" t="str">
            <v>Compromisos de inversión en fondos de capital de riesgo (COP$ millones)</v>
          </cell>
          <cell r="J23" t="str">
            <v>Resultado</v>
          </cell>
          <cell r="K23" t="str">
            <v>Sectorial</v>
          </cell>
          <cell r="L23" t="str">
            <v>SI</v>
          </cell>
          <cell r="M23" t="str">
            <v>NO</v>
          </cell>
          <cell r="N23" t="str">
            <v>NO</v>
          </cell>
          <cell r="O23" t="str">
            <v>SI</v>
          </cell>
          <cell r="P23" t="str">
            <v>Millones de COP</v>
          </cell>
          <cell r="Q23" t="str">
            <v>Anual</v>
          </cell>
          <cell r="R23" t="str">
            <v>Capacidad</v>
          </cell>
          <cell r="S23">
            <v>88343</v>
          </cell>
          <cell r="T23">
            <v>97843</v>
          </cell>
          <cell r="U23">
            <v>107343</v>
          </cell>
          <cell r="V23">
            <v>116843</v>
          </cell>
          <cell r="W23">
            <v>126343</v>
          </cell>
          <cell r="X23">
            <v>126343</v>
          </cell>
          <cell r="Y23">
            <v>0</v>
          </cell>
          <cell r="Z23">
            <v>0</v>
          </cell>
          <cell r="AA23">
            <v>0</v>
          </cell>
          <cell r="AB23">
            <v>0</v>
          </cell>
          <cell r="AC23">
            <v>0</v>
          </cell>
          <cell r="AD23">
            <v>0</v>
          </cell>
          <cell r="AE23" t="str">
            <v>Al cierre del mes los compromisos de inversión ascendían a COP 133.645 MM en 10 fondos de capital. La diferencia respecto al mes anterior se debe a que el 19/04/2016 se realiza un nuevo compromiso de inversión por COP 15.000 MM en un fondo de capital priv</v>
          </cell>
          <cell r="AF23">
            <v>42490.208333333299</v>
          </cell>
          <cell r="AG23">
            <v>42495.616481597201</v>
          </cell>
          <cell r="AH23" t="str">
            <v>Margarita Coronado</v>
          </cell>
          <cell r="AI23" t="str">
            <v>margarita.coronado@bancoldex.com</v>
          </cell>
          <cell r="AJ23">
            <v>0</v>
          </cell>
          <cell r="AK23">
            <v>0</v>
          </cell>
          <cell r="AL23">
            <v>0</v>
          </cell>
        </row>
        <row r="24">
          <cell r="A24">
            <v>4375</v>
          </cell>
          <cell r="B24" t="str">
            <v>Todos por un Nuevo País</v>
          </cell>
          <cell r="C24" t="str">
            <v>Competitividad e infraestructura estratégica</v>
          </cell>
          <cell r="D24" t="str">
            <v>Incrementar la productividad de las empresas colombianas a partir de la sofisticación y diversificación del aparato productivo.</v>
          </cell>
          <cell r="E24" t="str">
            <v>Comercio</v>
          </cell>
          <cell r="F24" t="str">
            <v>BANCOLDEX</v>
          </cell>
          <cell r="G24" t="str">
            <v>Incremento de la productividad y competitividad de los sectores tradicionales en las regiones</v>
          </cell>
          <cell r="H24">
            <v>4375</v>
          </cell>
          <cell r="I24" t="str">
            <v>Operaciones de empresas exportadoras beneficiarias de productos financieros de Bancoldex</v>
          </cell>
          <cell r="J24" t="str">
            <v>Producto</v>
          </cell>
          <cell r="K24" t="str">
            <v>Sectorial</v>
          </cell>
          <cell r="L24" t="str">
            <v>SI</v>
          </cell>
          <cell r="M24" t="str">
            <v>NO</v>
          </cell>
          <cell r="N24" t="str">
            <v>NO</v>
          </cell>
          <cell r="O24" t="str">
            <v>SI</v>
          </cell>
          <cell r="P24" t="str">
            <v>Operaciones</v>
          </cell>
          <cell r="Q24" t="str">
            <v>Trimestral</v>
          </cell>
          <cell r="R24" t="str">
            <v>Acumulado</v>
          </cell>
          <cell r="S24">
            <v>1232</v>
          </cell>
          <cell r="T24">
            <v>1350</v>
          </cell>
          <cell r="U24">
            <v>1400</v>
          </cell>
          <cell r="V24">
            <v>1450</v>
          </cell>
          <cell r="W24">
            <v>1500</v>
          </cell>
          <cell r="X24">
            <v>5700</v>
          </cell>
          <cell r="Y24">
            <v>308</v>
          </cell>
          <cell r="Z24">
            <v>22</v>
          </cell>
          <cell r="AA24">
            <v>1636</v>
          </cell>
          <cell r="AB24">
            <v>28.7</v>
          </cell>
          <cell r="AC24">
            <v>42460.208333333299</v>
          </cell>
          <cell r="AD24">
            <v>42493.606710300897</v>
          </cell>
          <cell r="AE24" t="str">
            <v>Al cierre del mes de Abril de 2016, Bancóldex ha financiado a 306 empresas exportadoras de todos los tamaños con 437 operaciones.</v>
          </cell>
          <cell r="AF24">
            <v>42490.208333333299</v>
          </cell>
          <cell r="AG24">
            <v>42493.606710150503</v>
          </cell>
          <cell r="AH24" t="str">
            <v>Doris Arévalo</v>
          </cell>
          <cell r="AI24" t="str">
            <v>doris.arevalo@bancoldex.com</v>
          </cell>
          <cell r="AJ24">
            <v>60</v>
          </cell>
          <cell r="AK24">
            <v>42551.208333333299</v>
          </cell>
          <cell r="AL24">
            <v>-103</v>
          </cell>
        </row>
        <row r="25">
          <cell r="A25">
            <v>4380</v>
          </cell>
          <cell r="B25" t="str">
            <v>Todos por un Nuevo País</v>
          </cell>
          <cell r="C25" t="str">
            <v>Competitividad e infraestructura estratégica</v>
          </cell>
          <cell r="D25" t="str">
            <v>Incrementar la productividad de las empresas colombianas a partir de la sofisticación y diversificación del aparato productivo.</v>
          </cell>
          <cell r="E25" t="str">
            <v>Comercio</v>
          </cell>
          <cell r="F25" t="str">
            <v>BANCOLDEX</v>
          </cell>
          <cell r="G25" t="str">
            <v>Promoción de la innovación y el emprendimiento</v>
          </cell>
          <cell r="H25">
            <v>4380</v>
          </cell>
          <cell r="I25" t="str">
            <v>Iniciativas apoyadas por iNNpulsa para la innovación y el emprendimiento dinámico</v>
          </cell>
          <cell r="J25" t="str">
            <v>Producto</v>
          </cell>
          <cell r="K25" t="str">
            <v>Sectorial</v>
          </cell>
          <cell r="L25" t="str">
            <v>SI</v>
          </cell>
          <cell r="M25" t="str">
            <v>NO</v>
          </cell>
          <cell r="N25" t="str">
            <v>NO</v>
          </cell>
          <cell r="O25" t="str">
            <v>SI</v>
          </cell>
          <cell r="P25" t="str">
            <v>Iniciativas</v>
          </cell>
          <cell r="Q25" t="str">
            <v>Trimestral</v>
          </cell>
          <cell r="R25" t="str">
            <v>Acumulado</v>
          </cell>
          <cell r="S25">
            <v>371</v>
          </cell>
          <cell r="T25">
            <v>70</v>
          </cell>
          <cell r="U25">
            <v>70</v>
          </cell>
          <cell r="V25">
            <v>70</v>
          </cell>
          <cell r="W25">
            <v>90</v>
          </cell>
          <cell r="X25">
            <v>300</v>
          </cell>
          <cell r="Y25">
            <v>12</v>
          </cell>
          <cell r="Z25">
            <v>17.14</v>
          </cell>
          <cell r="AA25">
            <v>87</v>
          </cell>
          <cell r="AB25">
            <v>29</v>
          </cell>
          <cell r="AC25">
            <v>42460</v>
          </cell>
          <cell r="AD25">
            <v>42468.429076585599</v>
          </cell>
          <cell r="AE25" t="str">
            <v>1 Evento de lanzamiento del Premio Ecopetrol a la Innovación. 1 Invitación para seleccionar a los proveedores que presten servicios de fortalecimiento e innovación a empresarios emprendedores, a través de la asignación de vouchers o bonos empresariales. 1</v>
          </cell>
          <cell r="AF25">
            <v>42490.208333333299</v>
          </cell>
          <cell r="AG25">
            <v>42500.407136770802</v>
          </cell>
          <cell r="AH25" t="str">
            <v>Daniel Quintero Calle</v>
          </cell>
          <cell r="AI25" t="str">
            <v>daniel.quintero@innpulsacolombia.com</v>
          </cell>
          <cell r="AJ25">
            <v>0</v>
          </cell>
          <cell r="AK25">
            <v>42551</v>
          </cell>
          <cell r="AL25">
            <v>-43</v>
          </cell>
        </row>
        <row r="26">
          <cell r="A26">
            <v>5280</v>
          </cell>
          <cell r="B26" t="str">
            <v>Todos por un Nuevo País</v>
          </cell>
          <cell r="C26" t="str">
            <v>Competitividad e infraestructura estratégica</v>
          </cell>
          <cell r="D26" t="str">
            <v>Incrementar la productividad de las empresas colombianas a partir de la sofisticación y diversificación del aparato productivo.</v>
          </cell>
          <cell r="E26" t="str">
            <v>Comercio</v>
          </cell>
          <cell r="F26" t="str">
            <v>iNNpulsa</v>
          </cell>
          <cell r="G26" t="str">
            <v>Fomento a la inversión extranjera directa</v>
          </cell>
          <cell r="H26">
            <v>5280</v>
          </cell>
          <cell r="I26" t="str">
            <v>Monto de recursos apalancados/movilizados a partir de recursos invertidos por iNNpulsa Colombia</v>
          </cell>
          <cell r="J26" t="str">
            <v>Producto</v>
          </cell>
          <cell r="K26" t="str">
            <v>Sectorial</v>
          </cell>
          <cell r="L26" t="str">
            <v>NO</v>
          </cell>
          <cell r="M26" t="str">
            <v>NO</v>
          </cell>
          <cell r="N26" t="str">
            <v>NO</v>
          </cell>
          <cell r="O26" t="str">
            <v>SI</v>
          </cell>
          <cell r="P26" t="str">
            <v>Millones de pesos</v>
          </cell>
          <cell r="Q26" t="str">
            <v>Trimestral</v>
          </cell>
          <cell r="R26" t="str">
            <v>Acumulado</v>
          </cell>
          <cell r="S26">
            <v>30000</v>
          </cell>
          <cell r="T26">
            <v>50000</v>
          </cell>
          <cell r="U26">
            <v>50000</v>
          </cell>
          <cell r="V26">
            <v>50000</v>
          </cell>
          <cell r="W26">
            <v>50000</v>
          </cell>
          <cell r="X26">
            <v>200000</v>
          </cell>
          <cell r="Y26">
            <v>21859</v>
          </cell>
          <cell r="Z26">
            <v>43.72</v>
          </cell>
          <cell r="AA26">
            <v>72847</v>
          </cell>
          <cell r="AB26">
            <v>36.42</v>
          </cell>
          <cell r="AC26">
            <v>42460.208333333299</v>
          </cell>
          <cell r="AD26">
            <v>42468.427474074102</v>
          </cell>
          <cell r="AE26" t="str">
            <v>iNNpulsa Colombia a través de sus instrumentos financieros y no financieros apalanca recursos de terceros por medio de las contrapartidas que deben aportar los proponentes cuando resultan beneficiarios de las convocatorias de cofinanciación que ofrece iNN</v>
          </cell>
          <cell r="AF26">
            <v>42490.208333333299</v>
          </cell>
          <cell r="AG26">
            <v>42500.407516469902</v>
          </cell>
          <cell r="AH26" t="str">
            <v>Daniel Quintero Calle</v>
          </cell>
          <cell r="AI26" t="str">
            <v>daniel.quintero@innpulsacolombia.com</v>
          </cell>
          <cell r="AJ26">
            <v>30</v>
          </cell>
          <cell r="AK26">
            <v>42551.208333333299</v>
          </cell>
          <cell r="AL26">
            <v>-73</v>
          </cell>
        </row>
        <row r="27">
          <cell r="A27">
            <v>5276</v>
          </cell>
          <cell r="B27" t="str">
            <v>Todos por un Nuevo País</v>
          </cell>
          <cell r="C27" t="str">
            <v>Competitividad e infraestructura estratégica</v>
          </cell>
          <cell r="D27" t="str">
            <v>Incrementar la productividad de las empresas colombianas a partir de la sofisticación y diversificación del aparato productivo.</v>
          </cell>
          <cell r="E27" t="str">
            <v>Comercio</v>
          </cell>
          <cell r="F27" t="str">
            <v>iNNpulsa</v>
          </cell>
          <cell r="G27" t="str">
            <v>Fomento a la inversión extranjera directa</v>
          </cell>
          <cell r="H27">
            <v>5276</v>
          </cell>
          <cell r="I27" t="str">
            <v>Porcentaje de recursos apalancados/movilizados a partir de recursos invertidos por INNpulsa Colombia</v>
          </cell>
          <cell r="J27" t="str">
            <v>Producto</v>
          </cell>
          <cell r="K27" t="str">
            <v>Sectorial</v>
          </cell>
          <cell r="L27" t="str">
            <v>NO</v>
          </cell>
          <cell r="M27" t="str">
            <v>NO</v>
          </cell>
          <cell r="N27" t="str">
            <v>NO</v>
          </cell>
          <cell r="O27" t="str">
            <v>SI</v>
          </cell>
          <cell r="P27" t="str">
            <v>Porcentaje</v>
          </cell>
          <cell r="Q27" t="str">
            <v>Trimestral</v>
          </cell>
          <cell r="R27" t="str">
            <v>Stock</v>
          </cell>
          <cell r="S27">
            <v>47</v>
          </cell>
          <cell r="T27">
            <v>47</v>
          </cell>
          <cell r="U27">
            <v>47</v>
          </cell>
          <cell r="V27">
            <v>47</v>
          </cell>
          <cell r="W27">
            <v>47</v>
          </cell>
          <cell r="X27">
            <v>47</v>
          </cell>
          <cell r="Y27">
            <v>0</v>
          </cell>
          <cell r="Z27">
            <v>0</v>
          </cell>
          <cell r="AA27">
            <v>0</v>
          </cell>
          <cell r="AB27">
            <v>0</v>
          </cell>
          <cell r="AC27">
            <v>0</v>
          </cell>
          <cell r="AD27">
            <v>0</v>
          </cell>
          <cell r="AE27">
            <v>0</v>
          </cell>
          <cell r="AF27">
            <v>0</v>
          </cell>
          <cell r="AG27">
            <v>0</v>
          </cell>
          <cell r="AH27" t="str">
            <v>Daniel Quintero Calle</v>
          </cell>
          <cell r="AI27" t="str">
            <v>daniel.quintero@innpulsacolombia.com</v>
          </cell>
          <cell r="AJ27">
            <v>30</v>
          </cell>
          <cell r="AK27">
            <v>0</v>
          </cell>
          <cell r="AL27">
            <v>0</v>
          </cell>
        </row>
        <row r="28">
          <cell r="A28">
            <v>5098</v>
          </cell>
          <cell r="B28" t="str">
            <v>Todos por un Nuevo País</v>
          </cell>
          <cell r="C28" t="str">
            <v>Competitividad e infraestructura estratégica</v>
          </cell>
          <cell r="D28" t="str">
            <v>Incrementar la productividad de las empresas colombianas a partir de la sofisticación y diversificación del aparato productivo.</v>
          </cell>
          <cell r="E28" t="str">
            <v>Comercio</v>
          </cell>
          <cell r="F28" t="str">
            <v>MINCOMERCIO</v>
          </cell>
          <cell r="G28" t="str">
            <v>Fomento a la inversión extranjera directa</v>
          </cell>
          <cell r="H28">
            <v>5098</v>
          </cell>
          <cell r="I28" t="str">
            <v>Inversión Extranjera Directa No Extractiva (millones US$)</v>
          </cell>
          <cell r="J28" t="str">
            <v>Producto</v>
          </cell>
          <cell r="K28" t="str">
            <v>Sectorial</v>
          </cell>
          <cell r="L28" t="str">
            <v>SI</v>
          </cell>
          <cell r="M28" t="str">
            <v>NO</v>
          </cell>
          <cell r="N28" t="str">
            <v>NO</v>
          </cell>
          <cell r="O28" t="str">
            <v>SI</v>
          </cell>
          <cell r="P28" t="str">
            <v>millones US$</v>
          </cell>
          <cell r="Q28" t="str">
            <v>Trimestral</v>
          </cell>
          <cell r="R28" t="str">
            <v>Flujo</v>
          </cell>
          <cell r="S28">
            <v>9634.4</v>
          </cell>
          <cell r="T28">
            <v>8586.5519999999997</v>
          </cell>
          <cell r="U28">
            <v>8722.2129999999997</v>
          </cell>
          <cell r="V28">
            <v>8860.018</v>
          </cell>
          <cell r="W28">
            <v>9000</v>
          </cell>
          <cell r="X28">
            <v>9000</v>
          </cell>
          <cell r="Y28">
            <v>0</v>
          </cell>
          <cell r="Z28">
            <v>0</v>
          </cell>
          <cell r="AA28">
            <v>0</v>
          </cell>
          <cell r="AB28">
            <v>0</v>
          </cell>
          <cell r="AC28">
            <v>0</v>
          </cell>
          <cell r="AD28">
            <v>0</v>
          </cell>
          <cell r="AE28" t="str">
            <v>La fuente de la información es Balanza de Pagos y su periodicidad es trimestral. El Banco de la República publica información de primer trimestre, en junio de 2016</v>
          </cell>
          <cell r="AF28">
            <v>42400.208333333299</v>
          </cell>
          <cell r="AG28">
            <v>42495.617405057899</v>
          </cell>
          <cell r="AH28" t="str">
            <v>David Ibañez Parra</v>
          </cell>
          <cell r="AI28" t="str">
            <v>dibanez@mincit.gov.co</v>
          </cell>
          <cell r="AJ28">
            <v>90</v>
          </cell>
          <cell r="AK28">
            <v>0</v>
          </cell>
          <cell r="AL28">
            <v>0</v>
          </cell>
        </row>
        <row r="29">
          <cell r="A29">
            <v>4371</v>
          </cell>
          <cell r="B29" t="str">
            <v>Todos por un Nuevo País</v>
          </cell>
          <cell r="C29" t="str">
            <v>Competitividad e infraestructura estratégica</v>
          </cell>
          <cell r="D29" t="str">
            <v>Incrementar la productividad de las empresas colombianas a partir de la sofisticación y diversificación del aparato productivo.</v>
          </cell>
          <cell r="E29" t="str">
            <v>Comercio</v>
          </cell>
          <cell r="F29" t="str">
            <v>MINCOMERCIO</v>
          </cell>
          <cell r="G29" t="str">
            <v>Fomento a la inversión extranjera directa</v>
          </cell>
          <cell r="H29">
            <v>4371</v>
          </cell>
          <cell r="I29" t="str">
            <v>Inversión extranjera directa (millones USD)</v>
          </cell>
          <cell r="J29" t="str">
            <v>Resultado</v>
          </cell>
          <cell r="K29" t="str">
            <v>Sectorial</v>
          </cell>
          <cell r="L29" t="str">
            <v>SI</v>
          </cell>
          <cell r="M29" t="str">
            <v>NO</v>
          </cell>
          <cell r="N29" t="str">
            <v>NO</v>
          </cell>
          <cell r="O29" t="str">
            <v>SI</v>
          </cell>
          <cell r="P29" t="str">
            <v>millones USD</v>
          </cell>
          <cell r="Q29" t="str">
            <v>Trimestral</v>
          </cell>
          <cell r="R29" t="str">
            <v>Flujo</v>
          </cell>
          <cell r="S29">
            <v>16257</v>
          </cell>
          <cell r="T29">
            <v>15705.09</v>
          </cell>
          <cell r="U29">
            <v>15802.785</v>
          </cell>
          <cell r="V29">
            <v>15901.087</v>
          </cell>
          <cell r="W29">
            <v>16000</v>
          </cell>
          <cell r="X29">
            <v>16000</v>
          </cell>
          <cell r="Y29">
            <v>0</v>
          </cell>
          <cell r="Z29">
            <v>0</v>
          </cell>
          <cell r="AA29">
            <v>0</v>
          </cell>
          <cell r="AB29">
            <v>0</v>
          </cell>
          <cell r="AC29">
            <v>0</v>
          </cell>
          <cell r="AD29">
            <v>0</v>
          </cell>
          <cell r="AE29" t="str">
            <v>La fuente de la información es Balanza de Pagos y su periodicidad es trimestral. El Banco de la República publica información de primer trimestre, en junio de 2016</v>
          </cell>
          <cell r="AF29">
            <v>42400.208333333299</v>
          </cell>
          <cell r="AG29">
            <v>42495.6180354514</v>
          </cell>
          <cell r="AH29" t="str">
            <v>David Ibañez Parra</v>
          </cell>
          <cell r="AI29" t="str">
            <v>dibanez@mincit.gov.co</v>
          </cell>
          <cell r="AJ29">
            <v>90</v>
          </cell>
          <cell r="AK29">
            <v>0</v>
          </cell>
          <cell r="AL29">
            <v>0</v>
          </cell>
        </row>
        <row r="30">
          <cell r="A30">
            <v>5219</v>
          </cell>
          <cell r="B30" t="str">
            <v>Todos por un Nuevo País</v>
          </cell>
          <cell r="C30" t="str">
            <v>Competitividad e infraestructura estratégica</v>
          </cell>
          <cell r="D30" t="str">
            <v>Incrementar la productividad de las empresas colombianas a partir de la sofisticación y diversificación del aparato productivo.</v>
          </cell>
          <cell r="E30" t="str">
            <v>Comercio</v>
          </cell>
          <cell r="F30" t="str">
            <v>MINCOMERCIO</v>
          </cell>
          <cell r="G30" t="str">
            <v>Incremento de la productividad y competitividad de los sectores tradicionales en las regiones</v>
          </cell>
          <cell r="H30">
            <v>5219</v>
          </cell>
          <cell r="I30" t="str">
            <v>Exportaciones de bienes no minero-energéticos y de servicios</v>
          </cell>
          <cell r="J30" t="str">
            <v>Gestión</v>
          </cell>
          <cell r="K30" t="str">
            <v>Sectorial</v>
          </cell>
          <cell r="L30" t="str">
            <v>SI</v>
          </cell>
          <cell r="M30" t="str">
            <v>NO</v>
          </cell>
          <cell r="N30" t="str">
            <v>NO</v>
          </cell>
          <cell r="O30" t="str">
            <v>SI</v>
          </cell>
          <cell r="P30" t="str">
            <v>Millones de USD</v>
          </cell>
          <cell r="Q30" t="str">
            <v>Mensual</v>
          </cell>
          <cell r="R30" t="str">
            <v>Flujo</v>
          </cell>
          <cell r="S30">
            <v>23299</v>
          </cell>
          <cell r="T30">
            <v>24900</v>
          </cell>
          <cell r="U30">
            <v>26400</v>
          </cell>
          <cell r="V30">
            <v>28100</v>
          </cell>
          <cell r="W30">
            <v>30000</v>
          </cell>
          <cell r="X30">
            <v>30000</v>
          </cell>
          <cell r="Y30">
            <v>3297</v>
          </cell>
          <cell r="Z30">
            <v>12.49</v>
          </cell>
          <cell r="AA30">
            <v>22328.400000000001</v>
          </cell>
          <cell r="AB30">
            <v>74.430000000000007</v>
          </cell>
          <cell r="AC30">
            <v>42460.208333333299</v>
          </cell>
          <cell r="AD30">
            <v>42495.619654826398</v>
          </cell>
          <cell r="AE30" t="str">
            <v>En marzo de 2016, sólo se contabilizan las exportaciones de bienes no minero-energéticos; las exportaciones de servicios están a diciembre de 2015. En el acumulado a marzo de 2016, las exportaciones no minero energéticas y de servicios fueron a US$3.296,6</v>
          </cell>
          <cell r="AF30">
            <v>42460.208333333299</v>
          </cell>
          <cell r="AG30">
            <v>42495.619654664399</v>
          </cell>
          <cell r="AH30" t="str">
            <v>David Ibañez Parra</v>
          </cell>
          <cell r="AI30" t="str">
            <v>dibanez@mincit.gov.co</v>
          </cell>
          <cell r="AJ30">
            <v>90</v>
          </cell>
          <cell r="AK30">
            <v>42490.208333333299</v>
          </cell>
          <cell r="AL30">
            <v>-73</v>
          </cell>
        </row>
        <row r="31">
          <cell r="A31">
            <v>4384</v>
          </cell>
          <cell r="B31" t="str">
            <v>Todos por un Nuevo País</v>
          </cell>
          <cell r="C31" t="str">
            <v>Competitividad e infraestructura estratégica</v>
          </cell>
          <cell r="D31" t="str">
            <v>Incrementar la productividad de las empresas colombianas a partir de la sofisticación y diversificación del aparato productivo.</v>
          </cell>
          <cell r="E31" t="str">
            <v>Comercio</v>
          </cell>
          <cell r="F31" t="str">
            <v>MINCOMERCIO</v>
          </cell>
          <cell r="G31" t="str">
            <v>Promoción de la competitividad para el desarrollo turístico</v>
          </cell>
          <cell r="H31">
            <v>4384</v>
          </cell>
          <cell r="I31" t="str">
            <v>Ingresos por concepto de las cuentas de viajes y transporte de pasajeros (USD$ millones)</v>
          </cell>
          <cell r="J31" t="str">
            <v>Gestión</v>
          </cell>
          <cell r="K31" t="str">
            <v>Sectorial</v>
          </cell>
          <cell r="L31" t="str">
            <v>SI</v>
          </cell>
          <cell r="M31" t="str">
            <v>NO</v>
          </cell>
          <cell r="N31" t="str">
            <v>NO</v>
          </cell>
          <cell r="O31" t="str">
            <v>SI</v>
          </cell>
          <cell r="P31" t="str">
            <v>USD$ millones</v>
          </cell>
          <cell r="Q31" t="str">
            <v>Trimestral</v>
          </cell>
          <cell r="R31" t="str">
            <v>Flujo</v>
          </cell>
          <cell r="S31">
            <v>4758</v>
          </cell>
          <cell r="T31">
            <v>5229</v>
          </cell>
          <cell r="U31">
            <v>5530</v>
          </cell>
          <cell r="V31">
            <v>5848</v>
          </cell>
          <cell r="W31">
            <v>6000</v>
          </cell>
          <cell r="X31">
            <v>6000</v>
          </cell>
          <cell r="Y31">
            <v>0</v>
          </cell>
          <cell r="Z31">
            <v>0</v>
          </cell>
          <cell r="AA31">
            <v>0</v>
          </cell>
          <cell r="AB31">
            <v>0</v>
          </cell>
          <cell r="AC31">
            <v>0</v>
          </cell>
          <cell r="AD31">
            <v>0</v>
          </cell>
          <cell r="AE31" t="str">
            <v>En Abril el Banco de la República aun no ha emitido la cifra trimestral.</v>
          </cell>
          <cell r="AF31">
            <v>42490.208333333299</v>
          </cell>
          <cell r="AG31">
            <v>42502.407229398203</v>
          </cell>
          <cell r="AH31" t="str">
            <v>Karol Fajardo Mariño</v>
          </cell>
          <cell r="AI31" t="str">
            <v>kfajardo@mincit.gov.co</v>
          </cell>
          <cell r="AJ31">
            <v>90</v>
          </cell>
          <cell r="AK31">
            <v>0</v>
          </cell>
          <cell r="AL31">
            <v>0</v>
          </cell>
        </row>
        <row r="32">
          <cell r="A32">
            <v>4387</v>
          </cell>
          <cell r="B32" t="str">
            <v>Todos por un Nuevo País</v>
          </cell>
          <cell r="C32" t="str">
            <v>Competitividad e infraestructura estratégica</v>
          </cell>
          <cell r="D32" t="str">
            <v>Incrementar la productividad de las empresas colombianas a partir de la sofisticación y diversificación del aparato productivo.</v>
          </cell>
          <cell r="E32" t="str">
            <v>Comercio</v>
          </cell>
          <cell r="F32" t="str">
            <v>MINCOMERCIO</v>
          </cell>
          <cell r="G32" t="str">
            <v>Promoción de la competitividad para el desarrollo turístico</v>
          </cell>
          <cell r="H32">
            <v>4387</v>
          </cell>
          <cell r="I32" t="str">
            <v>Recurso humano vinculado al sector turístico capacitado para fortalecer la competitividad de destinos y productos</v>
          </cell>
          <cell r="J32" t="str">
            <v>Producto</v>
          </cell>
          <cell r="K32" t="str">
            <v>Sectorial</v>
          </cell>
          <cell r="L32" t="str">
            <v>SI</v>
          </cell>
          <cell r="M32" t="str">
            <v>NO</v>
          </cell>
          <cell r="N32" t="str">
            <v>NO</v>
          </cell>
          <cell r="O32" t="str">
            <v>SI</v>
          </cell>
          <cell r="P32" t="str">
            <v>Personas</v>
          </cell>
          <cell r="Q32" t="str">
            <v>Trimestral</v>
          </cell>
          <cell r="R32" t="str">
            <v>Capacidad</v>
          </cell>
          <cell r="S32">
            <v>4000</v>
          </cell>
          <cell r="T32">
            <v>4220</v>
          </cell>
          <cell r="U32">
            <v>4452</v>
          </cell>
          <cell r="V32">
            <v>4690</v>
          </cell>
          <cell r="W32">
            <v>5000</v>
          </cell>
          <cell r="X32">
            <v>5000</v>
          </cell>
          <cell r="Y32">
            <v>2913</v>
          </cell>
          <cell r="Z32">
            <v>0</v>
          </cell>
          <cell r="AA32">
            <v>2913</v>
          </cell>
          <cell r="AB32">
            <v>0</v>
          </cell>
          <cell r="AC32">
            <v>42460.208333333299</v>
          </cell>
          <cell r="AD32">
            <v>42473.435660069401</v>
          </cell>
          <cell r="AE32" t="str">
            <v>Se continua con las jornadas de formalización y Prevención de la ESCNNA- explotación sexual, comercial de niños , niñas y adolescentes, RNT y Capacitación en ingles</v>
          </cell>
          <cell r="AF32">
            <v>42490.208333333299</v>
          </cell>
          <cell r="AG32">
            <v>42501.618177696801</v>
          </cell>
          <cell r="AH32" t="str">
            <v>Sandra Howard</v>
          </cell>
          <cell r="AI32" t="str">
            <v>showard@mincit.gov.co</v>
          </cell>
          <cell r="AJ32">
            <v>10</v>
          </cell>
          <cell r="AK32">
            <v>42551.208333333299</v>
          </cell>
          <cell r="AL32">
            <v>-53</v>
          </cell>
        </row>
        <row r="33">
          <cell r="A33">
            <v>4379</v>
          </cell>
          <cell r="B33" t="str">
            <v>Todos por un Nuevo País</v>
          </cell>
          <cell r="C33" t="str">
            <v>Competitividad e infraestructura estratégica</v>
          </cell>
          <cell r="D33" t="str">
            <v>Incrementar la productividad de las empresas colombianas a partir de la sofisticación y diversificación del aparato productivo.</v>
          </cell>
          <cell r="E33" t="str">
            <v>Comercio</v>
          </cell>
          <cell r="F33" t="str">
            <v>MINCOMERCIO</v>
          </cell>
          <cell r="G33" t="str">
            <v>Promoción de la innovación y el emprendimiento</v>
          </cell>
          <cell r="H33">
            <v>4379</v>
          </cell>
          <cell r="I33" t="str">
            <v>Empresas beneficiadas del programa de escalamiento de la productividad que aumentan su productividad en un 15%</v>
          </cell>
          <cell r="J33" t="str">
            <v>Gestión</v>
          </cell>
          <cell r="K33" t="str">
            <v>Sectorial</v>
          </cell>
          <cell r="L33" t="str">
            <v>SI</v>
          </cell>
          <cell r="M33" t="str">
            <v>NO</v>
          </cell>
          <cell r="N33" t="str">
            <v>NO</v>
          </cell>
          <cell r="O33" t="str">
            <v>SI</v>
          </cell>
          <cell r="P33" t="str">
            <v>Empresas</v>
          </cell>
          <cell r="Q33" t="str">
            <v>Anual</v>
          </cell>
          <cell r="R33" t="str">
            <v>Acumulado</v>
          </cell>
          <cell r="S33">
            <v>53</v>
          </cell>
          <cell r="T33">
            <v>100</v>
          </cell>
          <cell r="U33">
            <v>700</v>
          </cell>
          <cell r="V33">
            <v>600</v>
          </cell>
          <cell r="W33">
            <v>600</v>
          </cell>
          <cell r="X33">
            <v>2000</v>
          </cell>
          <cell r="Y33">
            <v>0</v>
          </cell>
          <cell r="Z33">
            <v>0</v>
          </cell>
          <cell r="AA33">
            <v>0</v>
          </cell>
          <cell r="AB33">
            <v>0</v>
          </cell>
          <cell r="AC33">
            <v>0</v>
          </cell>
          <cell r="AD33">
            <v>0</v>
          </cell>
          <cell r="AE33" t="str">
            <v>Logros dentro de la convocatoria Escalamiento de la productividad UGC 005-2015 han sido viables 8 propuestas por valor total de $7.265 millones de los cuales se cofinanciaran $3.981 millones, para incrementar la productividad de 196 empresas localizadas e</v>
          </cell>
          <cell r="AF33">
            <v>42490.208333333299</v>
          </cell>
          <cell r="AG33">
            <v>42495.614219988398</v>
          </cell>
          <cell r="AH33" t="str">
            <v>Daniel Arango</v>
          </cell>
          <cell r="AI33" t="str">
            <v>darango@mincit.gov.co</v>
          </cell>
          <cell r="AJ33">
            <v>30</v>
          </cell>
          <cell r="AK33">
            <v>0</v>
          </cell>
          <cell r="AL33">
            <v>0</v>
          </cell>
        </row>
        <row r="34">
          <cell r="A34">
            <v>5220</v>
          </cell>
          <cell r="B34" t="str">
            <v>Todos por un Nuevo País</v>
          </cell>
          <cell r="C34" t="str">
            <v>Competitividad e infraestructura estratégica</v>
          </cell>
          <cell r="D34" t="str">
            <v>Incrementar la productividad de las empresas colombianas a partir de la sofisticación y diversificación del aparato productivo.</v>
          </cell>
          <cell r="E34" t="str">
            <v>Comercio</v>
          </cell>
          <cell r="F34" t="str">
            <v>MINCOMERCIO</v>
          </cell>
          <cell r="G34" t="str">
            <v>Promoción y fomento del turismo del país</v>
          </cell>
          <cell r="H34">
            <v>5220</v>
          </cell>
          <cell r="I34" t="str">
            <v>Nuevos empleos generados en el sector turismo</v>
          </cell>
          <cell r="J34" t="str">
            <v>Resultado</v>
          </cell>
          <cell r="K34" t="str">
            <v>Sectorial</v>
          </cell>
          <cell r="L34" t="str">
            <v>NO</v>
          </cell>
          <cell r="M34" t="str">
            <v>NO</v>
          </cell>
          <cell r="N34" t="str">
            <v>NO</v>
          </cell>
          <cell r="O34" t="str">
            <v>SI</v>
          </cell>
          <cell r="P34" t="str">
            <v>Empleos</v>
          </cell>
          <cell r="Q34" t="str">
            <v>Anual</v>
          </cell>
          <cell r="R34" t="str">
            <v>Acumulado</v>
          </cell>
          <cell r="S34">
            <v>1783000</v>
          </cell>
          <cell r="T34">
            <v>111000</v>
          </cell>
          <cell r="U34">
            <v>56000</v>
          </cell>
          <cell r="V34">
            <v>65000</v>
          </cell>
          <cell r="W34">
            <v>68000</v>
          </cell>
          <cell r="X34">
            <v>300000</v>
          </cell>
          <cell r="Y34">
            <v>0</v>
          </cell>
          <cell r="Z34">
            <v>0</v>
          </cell>
          <cell r="AA34">
            <v>0</v>
          </cell>
          <cell r="AB34">
            <v>0</v>
          </cell>
          <cell r="AC34">
            <v>0</v>
          </cell>
          <cell r="AD34">
            <v>0</v>
          </cell>
          <cell r="AE34" t="str">
            <v>El indicador es anual, es resultado del informe que emite DANE a partir de la Gran Encuesta de Hogares.</v>
          </cell>
          <cell r="AF34">
            <v>42490.208333333299</v>
          </cell>
          <cell r="AG34">
            <v>42502.414036539398</v>
          </cell>
          <cell r="AH34" t="str">
            <v>Karol Fajardo Mariño</v>
          </cell>
          <cell r="AI34" t="str">
            <v>kfajardo@mincit.gov.co</v>
          </cell>
          <cell r="AJ34">
            <v>0</v>
          </cell>
          <cell r="AK34">
            <v>0</v>
          </cell>
          <cell r="AL34">
            <v>0</v>
          </cell>
        </row>
        <row r="35">
          <cell r="A35">
            <v>5279</v>
          </cell>
          <cell r="B35" t="str">
            <v>Todos por un Nuevo País</v>
          </cell>
          <cell r="C35" t="str">
            <v>Competitividad e infraestructura estratégica</v>
          </cell>
          <cell r="D35" t="str">
            <v>Incrementar la productividad de las empresas colombianas a partir de la sofisticación y diversificación del aparato productivo.</v>
          </cell>
          <cell r="E35" t="str">
            <v>Comercio</v>
          </cell>
          <cell r="F35" t="str">
            <v>MINCOMERCIO</v>
          </cell>
          <cell r="G35" t="str">
            <v>Grupos Étnicos - Comercio</v>
          </cell>
          <cell r="H35">
            <v>5279</v>
          </cell>
          <cell r="I35" t="str">
            <v>Kumpanys con procesos de Fortalecimiento Empresarial</v>
          </cell>
          <cell r="J35" t="str">
            <v>Producto</v>
          </cell>
          <cell r="K35" t="str">
            <v>Sectorial</v>
          </cell>
          <cell r="L35" t="str">
            <v>NO</v>
          </cell>
          <cell r="M35" t="str">
            <v>NO</v>
          </cell>
          <cell r="N35" t="str">
            <v>NO</v>
          </cell>
          <cell r="O35" t="str">
            <v>SI</v>
          </cell>
          <cell r="P35" t="str">
            <v>Kumpanys</v>
          </cell>
          <cell r="Q35" t="str">
            <v>Anual</v>
          </cell>
          <cell r="R35" t="str">
            <v>Stock</v>
          </cell>
          <cell r="S35">
            <v>11</v>
          </cell>
          <cell r="T35">
            <v>11</v>
          </cell>
          <cell r="U35">
            <v>11</v>
          </cell>
          <cell r="V35">
            <v>11</v>
          </cell>
          <cell r="W35">
            <v>11</v>
          </cell>
          <cell r="X35">
            <v>11</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v>5405</v>
          </cell>
          <cell r="B36" t="str">
            <v>Todos por un Nuevo País</v>
          </cell>
          <cell r="C36" t="str">
            <v>Competitividad e infraestructura estratégica</v>
          </cell>
          <cell r="D36" t="str">
            <v>Incrementar la productividad de las empresas colombianas a partir de la sofisticación y diversificación del aparato productivo.</v>
          </cell>
          <cell r="E36" t="str">
            <v>Comercio</v>
          </cell>
          <cell r="F36" t="str">
            <v>MINCOMERCIO</v>
          </cell>
          <cell r="G36" t="str">
            <v>Grupos Étnicos - Comercio</v>
          </cell>
          <cell r="H36">
            <v>5405</v>
          </cell>
          <cell r="I36" t="str">
            <v>Implementación del Programa de Fortalecimiento Productivo y Empresarial para el Pueblo ROM en Colombia</v>
          </cell>
          <cell r="J36" t="str">
            <v>Producto</v>
          </cell>
          <cell r="K36" t="str">
            <v>Mixto</v>
          </cell>
          <cell r="L36" t="str">
            <v>SI</v>
          </cell>
          <cell r="M36" t="str">
            <v>SI</v>
          </cell>
          <cell r="N36" t="str">
            <v>NO</v>
          </cell>
          <cell r="O36" t="str">
            <v>SI</v>
          </cell>
          <cell r="P36" t="str">
            <v>Porcentaje</v>
          </cell>
          <cell r="Q36" t="str">
            <v>Trimestral</v>
          </cell>
          <cell r="R36" t="str">
            <v>Acumulado</v>
          </cell>
          <cell r="S36">
            <v>0</v>
          </cell>
          <cell r="T36">
            <v>25</v>
          </cell>
          <cell r="U36">
            <v>70</v>
          </cell>
          <cell r="V36">
            <v>85</v>
          </cell>
          <cell r="W36">
            <v>100</v>
          </cell>
          <cell r="X36">
            <v>100</v>
          </cell>
          <cell r="Y36">
            <v>0</v>
          </cell>
          <cell r="Z36">
            <v>0</v>
          </cell>
          <cell r="AA36">
            <v>0</v>
          </cell>
          <cell r="AB36">
            <v>0</v>
          </cell>
          <cell r="AC36">
            <v>0</v>
          </cell>
          <cell r="AD36">
            <v>0</v>
          </cell>
          <cell r="AE36">
            <v>0</v>
          </cell>
          <cell r="AF36">
            <v>0</v>
          </cell>
          <cell r="AG36">
            <v>0</v>
          </cell>
          <cell r="AH36" t="str">
            <v>Natalia García López</v>
          </cell>
          <cell r="AI36" t="str">
            <v>ngarcia@mincit.gov.co</v>
          </cell>
          <cell r="AJ36">
            <v>0</v>
          </cell>
          <cell r="AK36">
            <v>0</v>
          </cell>
          <cell r="AL36">
            <v>0</v>
          </cell>
        </row>
        <row r="37">
          <cell r="A37">
            <v>5413</v>
          </cell>
          <cell r="B37" t="str">
            <v>Todos por un Nuevo País</v>
          </cell>
          <cell r="C37" t="str">
            <v>Competitividad e infraestructura estratégica</v>
          </cell>
          <cell r="D37" t="str">
            <v>Incrementar la productividad de las empresas colombianas a partir de la sofisticación y diversificación del aparato productivo.</v>
          </cell>
          <cell r="E37" t="str">
            <v>Comercio</v>
          </cell>
          <cell r="F37" t="str">
            <v>MINCOMERCIO</v>
          </cell>
          <cell r="G37" t="str">
            <v>Grupos Étnicos - Comercio</v>
          </cell>
          <cell r="H37">
            <v>5413</v>
          </cell>
          <cell r="I37" t="str">
            <v>Número de kumpanias y organizaciones gitanas vinculadas a los servicios de desarrollo empresarial con perspectiva regional</v>
          </cell>
          <cell r="J37" t="str">
            <v>Producto</v>
          </cell>
          <cell r="K37" t="str">
            <v>Sectorial</v>
          </cell>
          <cell r="L37" t="str">
            <v>SI</v>
          </cell>
          <cell r="M37" t="str">
            <v>SI</v>
          </cell>
          <cell r="N37" t="str">
            <v>NO</v>
          </cell>
          <cell r="O37" t="str">
            <v>SI</v>
          </cell>
          <cell r="P37" t="str">
            <v>Número de kumpanias y organizaciones</v>
          </cell>
          <cell r="Q37" t="str">
            <v>Semestral</v>
          </cell>
          <cell r="R37" t="str">
            <v>Acumulado</v>
          </cell>
          <cell r="S37">
            <v>0</v>
          </cell>
          <cell r="T37">
            <v>0</v>
          </cell>
          <cell r="U37">
            <v>8</v>
          </cell>
          <cell r="V37">
            <v>3</v>
          </cell>
          <cell r="W37">
            <v>0</v>
          </cell>
          <cell r="X37">
            <v>11</v>
          </cell>
          <cell r="Y37">
            <v>0</v>
          </cell>
          <cell r="Z37">
            <v>0</v>
          </cell>
          <cell r="AA37">
            <v>0</v>
          </cell>
          <cell r="AB37">
            <v>0</v>
          </cell>
          <cell r="AC37">
            <v>0</v>
          </cell>
          <cell r="AD37">
            <v>0</v>
          </cell>
          <cell r="AE37">
            <v>0</v>
          </cell>
          <cell r="AF37">
            <v>0</v>
          </cell>
          <cell r="AG37">
            <v>0</v>
          </cell>
          <cell r="AH37" t="str">
            <v>Daniel Arango</v>
          </cell>
          <cell r="AI37" t="str">
            <v>darango@mincit.gov.co</v>
          </cell>
          <cell r="AJ37">
            <v>0</v>
          </cell>
          <cell r="AK37">
            <v>0</v>
          </cell>
          <cell r="AL37">
            <v>0</v>
          </cell>
        </row>
        <row r="38">
          <cell r="A38">
            <v>4385</v>
          </cell>
          <cell r="B38" t="str">
            <v>Todos por un Nuevo País</v>
          </cell>
          <cell r="C38" t="str">
            <v>Competitividad e infraestructura estratégica</v>
          </cell>
          <cell r="D38" t="str">
            <v>Incrementar la productividad de las empresas colombianas a partir de la sofisticación y diversificación del aparato productivo.</v>
          </cell>
          <cell r="E38" t="str">
            <v>Comercio</v>
          </cell>
          <cell r="F38" t="str">
            <v>MINCOMERCIO</v>
          </cell>
          <cell r="G38" t="str">
            <v>Promoción y fomento del turismo del país</v>
          </cell>
          <cell r="H38">
            <v>4385</v>
          </cell>
          <cell r="I38" t="str">
            <v>Visitantes extranjeros no residentes</v>
          </cell>
          <cell r="J38" t="str">
            <v>Resultado</v>
          </cell>
          <cell r="K38" t="str">
            <v>Sectorial</v>
          </cell>
          <cell r="L38" t="str">
            <v>SI</v>
          </cell>
          <cell r="M38" t="str">
            <v>NO</v>
          </cell>
          <cell r="N38" t="str">
            <v>NO</v>
          </cell>
          <cell r="O38" t="str">
            <v>SI</v>
          </cell>
          <cell r="P38" t="str">
            <v>Miles de visitantes</v>
          </cell>
          <cell r="Q38" t="str">
            <v>Mensual</v>
          </cell>
          <cell r="R38" t="str">
            <v>Flujo</v>
          </cell>
          <cell r="S38">
            <v>4193</v>
          </cell>
          <cell r="T38">
            <v>4288</v>
          </cell>
          <cell r="U38">
            <v>4539</v>
          </cell>
          <cell r="V38">
            <v>4833</v>
          </cell>
          <cell r="W38">
            <v>5100</v>
          </cell>
          <cell r="X38">
            <v>5100</v>
          </cell>
          <cell r="Y38">
            <v>1070.32</v>
          </cell>
          <cell r="Z38">
            <v>23.581</v>
          </cell>
          <cell r="AA38">
            <v>4447</v>
          </cell>
          <cell r="AB38">
            <v>87.195999999999998</v>
          </cell>
          <cell r="AC38">
            <v>42460.208333333299</v>
          </cell>
          <cell r="AD38">
            <v>42502.402611921301</v>
          </cell>
          <cell r="AE38" t="str">
            <v>En Abril Sociedades Portuarias y Migración aún no han emitido cifras, por esta razón se mantiene el acumulado Enero-Marzo de 2016 que presenta un reporte de 1.070.321 visitantes extranjeros con un decrecimiento del 5.3% frente al mismo periodo del año ant</v>
          </cell>
          <cell r="AF38">
            <v>42490.208333333299</v>
          </cell>
          <cell r="AG38">
            <v>42502.403461261601</v>
          </cell>
          <cell r="AH38" t="str">
            <v>Karol Fajardo Mariño</v>
          </cell>
          <cell r="AI38" t="str">
            <v>kfajardo@mincit.gov.co</v>
          </cell>
          <cell r="AJ38">
            <v>60</v>
          </cell>
          <cell r="AK38">
            <v>42490.208333333299</v>
          </cell>
          <cell r="AL38">
            <v>-43</v>
          </cell>
        </row>
        <row r="39">
          <cell r="A39">
            <v>4372</v>
          </cell>
          <cell r="B39" t="str">
            <v>Todos por un Nuevo País</v>
          </cell>
          <cell r="C39" t="str">
            <v>Competitividad e infraestructura estratégica</v>
          </cell>
          <cell r="D39" t="str">
            <v>Incrementar la productividad de las empresas colombianas a partir de la sofisticación y diversificación del aparato productivo.</v>
          </cell>
          <cell r="E39" t="str">
            <v>Comercio</v>
          </cell>
          <cell r="F39" t="str">
            <v>MINCOMERCIO</v>
          </cell>
          <cell r="G39" t="str">
            <v>Impulso al acceso efectivo de bienes y servicios no minero energéticos a los mercados internacionales</v>
          </cell>
          <cell r="H39">
            <v>4372</v>
          </cell>
          <cell r="I39" t="str">
            <v>Exportaciones de bienes no minero-energéticos (USD millones FOB)</v>
          </cell>
          <cell r="J39" t="str">
            <v>Gestión</v>
          </cell>
          <cell r="K39" t="str">
            <v>Sectorial</v>
          </cell>
          <cell r="L39" t="str">
            <v>SI</v>
          </cell>
          <cell r="M39" t="str">
            <v>NO</v>
          </cell>
          <cell r="N39" t="str">
            <v>NO</v>
          </cell>
          <cell r="O39" t="str">
            <v>SI</v>
          </cell>
          <cell r="P39" t="str">
            <v>millones de USD</v>
          </cell>
          <cell r="Q39" t="str">
            <v>Mensual</v>
          </cell>
          <cell r="R39" t="str">
            <v>Flujo</v>
          </cell>
          <cell r="S39">
            <v>16362.9</v>
          </cell>
          <cell r="T39">
            <v>17416.028999999999</v>
          </cell>
          <cell r="U39">
            <v>18536.989000000001</v>
          </cell>
          <cell r="V39">
            <v>19730.098000000002</v>
          </cell>
          <cell r="W39">
            <v>21000</v>
          </cell>
          <cell r="X39">
            <v>21000</v>
          </cell>
          <cell r="Y39">
            <v>3297</v>
          </cell>
          <cell r="Z39">
            <v>17.79</v>
          </cell>
          <cell r="AA39">
            <v>15063.1</v>
          </cell>
          <cell r="AB39">
            <v>71.73</v>
          </cell>
          <cell r="AC39">
            <v>42460.208333333299</v>
          </cell>
          <cell r="AD39">
            <v>42495.620986689799</v>
          </cell>
          <cell r="AE39" t="str">
            <v>En el acumulado a marzo de 2016,exportaciones no minero-energéticas fueron a US$3.296,6 millones, para una variación de -12,5%, en comparación con el registrado en el mismo período del año anterior (información preliminar).</v>
          </cell>
          <cell r="AF39">
            <v>42460.208333333299</v>
          </cell>
          <cell r="AG39">
            <v>42495.620986539398</v>
          </cell>
          <cell r="AH39" t="str">
            <v>David Ibañez Parra</v>
          </cell>
          <cell r="AI39" t="str">
            <v>dibanez@mincit.gov.co</v>
          </cell>
          <cell r="AJ39">
            <v>60</v>
          </cell>
          <cell r="AK39">
            <v>42490.208333333299</v>
          </cell>
          <cell r="AL39">
            <v>-43</v>
          </cell>
        </row>
        <row r="40">
          <cell r="A40">
            <v>4373</v>
          </cell>
          <cell r="B40" t="str">
            <v>Todos por un Nuevo País</v>
          </cell>
          <cell r="C40" t="str">
            <v>Competitividad e infraestructura estratégica</v>
          </cell>
          <cell r="D40" t="str">
            <v>Incrementar la productividad de las empresas colombianas a partir de la sofisticación y diversificación del aparato productivo.</v>
          </cell>
          <cell r="E40" t="str">
            <v>Comercio</v>
          </cell>
          <cell r="F40" t="str">
            <v>MINCOMERCIO</v>
          </cell>
          <cell r="G40" t="str">
            <v>Impulso al acceso efectivo de bienes y servicios no minero energéticos a los mercados internacionales</v>
          </cell>
          <cell r="H40">
            <v>4373</v>
          </cell>
          <cell r="I40" t="str">
            <v>Exportaciones de servicios (USD millones)</v>
          </cell>
          <cell r="J40" t="str">
            <v>Gestión</v>
          </cell>
          <cell r="K40" t="str">
            <v>Sectorial</v>
          </cell>
          <cell r="L40" t="str">
            <v>SI</v>
          </cell>
          <cell r="M40" t="str">
            <v>NO</v>
          </cell>
          <cell r="N40" t="str">
            <v>NO</v>
          </cell>
          <cell r="O40" t="str">
            <v>SI</v>
          </cell>
          <cell r="P40" t="str">
            <v xml:space="preserve">millones de USD </v>
          </cell>
          <cell r="Q40" t="str">
            <v>Trimestral</v>
          </cell>
          <cell r="R40" t="str">
            <v>Flujo</v>
          </cell>
          <cell r="S40">
            <v>6936.64</v>
          </cell>
          <cell r="T40">
            <v>7525.6719999999996</v>
          </cell>
          <cell r="U40">
            <v>7988.116</v>
          </cell>
          <cell r="V40">
            <v>8478.9770000000008</v>
          </cell>
          <cell r="W40">
            <v>9000</v>
          </cell>
          <cell r="X40">
            <v>9000</v>
          </cell>
          <cell r="Y40">
            <v>0</v>
          </cell>
          <cell r="Z40">
            <v>0</v>
          </cell>
          <cell r="AA40">
            <v>0</v>
          </cell>
          <cell r="AB40">
            <v>0</v>
          </cell>
          <cell r="AC40">
            <v>0</v>
          </cell>
          <cell r="AD40">
            <v>0</v>
          </cell>
          <cell r="AE40" t="str">
            <v>La fuente de la información es Balanza de Pagos y su periodicidad es trimestral. El Banco de la República publica información de primer trimestre, en junio de 2016</v>
          </cell>
          <cell r="AF40">
            <v>42400.208333333299</v>
          </cell>
          <cell r="AG40">
            <v>42495.617180243098</v>
          </cell>
          <cell r="AH40" t="str">
            <v>David Ibañez Parra</v>
          </cell>
          <cell r="AI40" t="str">
            <v>dibanez@mincit.gov.co</v>
          </cell>
          <cell r="AJ40">
            <v>90</v>
          </cell>
          <cell r="AK40">
            <v>0</v>
          </cell>
          <cell r="AL40">
            <v>0</v>
          </cell>
        </row>
        <row r="41">
          <cell r="A41">
            <v>4386</v>
          </cell>
          <cell r="B41" t="str">
            <v>Todos por un Nuevo País</v>
          </cell>
          <cell r="C41" t="str">
            <v>Competitividad e infraestructura estratégica</v>
          </cell>
          <cell r="D41" t="str">
            <v>Incrementar la productividad de las empresas colombianas a partir de la sofisticación y diversificación del aparato productivo.</v>
          </cell>
          <cell r="E41" t="str">
            <v>Comercio</v>
          </cell>
          <cell r="F41" t="str">
            <v>ProColombia</v>
          </cell>
          <cell r="G41" t="str">
            <v>Promoción y fomento del turismo del país</v>
          </cell>
          <cell r="H41">
            <v>4386</v>
          </cell>
          <cell r="I41" t="str">
            <v>Eventos del exterior captados con el apoyo de ProColombia que se realizan en Colombia</v>
          </cell>
          <cell r="J41" t="str">
            <v>Producto</v>
          </cell>
          <cell r="K41" t="str">
            <v>Sectorial</v>
          </cell>
          <cell r="L41" t="str">
            <v>SI</v>
          </cell>
          <cell r="M41" t="str">
            <v>NO</v>
          </cell>
          <cell r="N41" t="str">
            <v>NO</v>
          </cell>
          <cell r="O41" t="str">
            <v>SI</v>
          </cell>
          <cell r="P41" t="str">
            <v>Eventos</v>
          </cell>
          <cell r="Q41" t="str">
            <v>Mensual</v>
          </cell>
          <cell r="R41" t="str">
            <v>Acumulado</v>
          </cell>
          <cell r="S41">
            <v>423</v>
          </cell>
          <cell r="T41">
            <v>128</v>
          </cell>
          <cell r="U41">
            <v>136</v>
          </cell>
          <cell r="V41">
            <v>142</v>
          </cell>
          <cell r="W41">
            <v>150</v>
          </cell>
          <cell r="X41">
            <v>556</v>
          </cell>
          <cell r="Y41">
            <v>45</v>
          </cell>
          <cell r="Z41">
            <v>33.088000000000001</v>
          </cell>
          <cell r="AA41">
            <v>191</v>
          </cell>
          <cell r="AB41">
            <v>34.353000000000002</v>
          </cell>
          <cell r="AC41">
            <v>42490.208333333299</v>
          </cell>
          <cell r="AD41">
            <v>42501.455677696802</v>
          </cell>
          <cell r="AE41" t="str">
            <v>ProColombia continúa promocionando a Colombia, en los mercados internacionales, como destino de reuniones en las que participen extranjeros (por ej: congresos, convenciones corporativas, viajes de incentivos, golf y bodas). En abril, Colombia fue seleccio</v>
          </cell>
          <cell r="AF41">
            <v>42490.208333333299</v>
          </cell>
          <cell r="AG41">
            <v>42501.455677546299</v>
          </cell>
          <cell r="AH41" t="str">
            <v>María Cecilia Obando</v>
          </cell>
          <cell r="AI41" t="str">
            <v>mobando@proexport.com.co</v>
          </cell>
          <cell r="AJ41">
            <v>0</v>
          </cell>
          <cell r="AK41">
            <v>42520.208333333299</v>
          </cell>
          <cell r="AL41">
            <v>-13</v>
          </cell>
        </row>
        <row r="42">
          <cell r="A42">
            <v>4374</v>
          </cell>
          <cell r="B42" t="str">
            <v>Todos por un Nuevo País</v>
          </cell>
          <cell r="C42" t="str">
            <v>Competitividad e infraestructura estratégica</v>
          </cell>
          <cell r="D42" t="str">
            <v>Incrementar la productividad de las empresas colombianas a partir de la sofisticación y diversificación del aparato productivo.</v>
          </cell>
          <cell r="E42" t="str">
            <v>Comercio</v>
          </cell>
          <cell r="F42" t="str">
            <v>ProColombia</v>
          </cell>
          <cell r="G42" t="str">
            <v>Incremento de la productividad y competitividad de los sectores tradicionales en las regiones</v>
          </cell>
          <cell r="H42">
            <v>4374</v>
          </cell>
          <cell r="I42" t="str">
            <v>Monto de negocios de exportaciones facilitados por Procolombia (USD millones)</v>
          </cell>
          <cell r="J42" t="str">
            <v>Producto</v>
          </cell>
          <cell r="K42" t="str">
            <v>Sectorial</v>
          </cell>
          <cell r="L42" t="str">
            <v>SI</v>
          </cell>
          <cell r="M42" t="str">
            <v>NO</v>
          </cell>
          <cell r="N42" t="str">
            <v>NO</v>
          </cell>
          <cell r="O42" t="str">
            <v>SI</v>
          </cell>
          <cell r="P42" t="str">
            <v>Millones de USD</v>
          </cell>
          <cell r="Q42" t="str">
            <v>Mensual</v>
          </cell>
          <cell r="R42" t="str">
            <v>Acumulado</v>
          </cell>
          <cell r="S42">
            <v>7399</v>
          </cell>
          <cell r="T42">
            <v>1880</v>
          </cell>
          <cell r="U42">
            <v>1970</v>
          </cell>
          <cell r="V42">
            <v>2050</v>
          </cell>
          <cell r="W42">
            <v>2150</v>
          </cell>
          <cell r="X42">
            <v>8050</v>
          </cell>
          <cell r="Y42">
            <v>620</v>
          </cell>
          <cell r="Z42">
            <v>31.472000000000001</v>
          </cell>
          <cell r="AA42">
            <v>2631</v>
          </cell>
          <cell r="AB42">
            <v>32.683</v>
          </cell>
          <cell r="AC42">
            <v>42490.208333333299</v>
          </cell>
          <cell r="AD42">
            <v>42501.456375578702</v>
          </cell>
          <cell r="AE42" t="str">
            <v>Resultado del acompañamiento a las empresas exportadoras y a los compradores internacionales, y a la participación de estos en actividades de promoción y/o citas de negocio, los empresarios informaron en abril haber realizado negocios por US$16.4 millones</v>
          </cell>
          <cell r="AF42">
            <v>42490.208333333299</v>
          </cell>
          <cell r="AG42">
            <v>42501.456375463</v>
          </cell>
          <cell r="AH42" t="str">
            <v>María Cecilia Obando</v>
          </cell>
          <cell r="AI42" t="str">
            <v>mobando@proexport.com.co</v>
          </cell>
          <cell r="AJ42">
            <v>10</v>
          </cell>
          <cell r="AK42">
            <v>42520.208333333299</v>
          </cell>
          <cell r="AL42">
            <v>-23</v>
          </cell>
        </row>
        <row r="43">
          <cell r="A43">
            <v>4376</v>
          </cell>
          <cell r="B43" t="str">
            <v>Todos por un Nuevo País</v>
          </cell>
          <cell r="C43" t="str">
            <v>Competitividad e infraestructura estratégica</v>
          </cell>
          <cell r="D43" t="str">
            <v>Incrementar la productividad de las empresas colombianas a partir de la sofisticación y diversificación del aparato productivo.</v>
          </cell>
          <cell r="E43" t="str">
            <v>Comercio</v>
          </cell>
          <cell r="F43" t="str">
            <v>ProColombia</v>
          </cell>
          <cell r="G43" t="str">
            <v>Fomento a la inversión extranjera directa</v>
          </cell>
          <cell r="H43">
            <v>4376</v>
          </cell>
          <cell r="I43" t="str">
            <v>Empresas exportadoras con ventas internacionales constantes</v>
          </cell>
          <cell r="J43" t="str">
            <v>Resultado</v>
          </cell>
          <cell r="K43" t="str">
            <v>Sectorial</v>
          </cell>
          <cell r="L43" t="str">
            <v>SI</v>
          </cell>
          <cell r="M43" t="str">
            <v>NO</v>
          </cell>
          <cell r="N43" t="str">
            <v>NO</v>
          </cell>
          <cell r="O43" t="str">
            <v>SI</v>
          </cell>
          <cell r="P43" t="str">
            <v>Empresas</v>
          </cell>
          <cell r="Q43" t="str">
            <v>Anual</v>
          </cell>
          <cell r="R43" t="str">
            <v>Acumulado</v>
          </cell>
          <cell r="S43">
            <v>3137</v>
          </cell>
          <cell r="T43">
            <v>0</v>
          </cell>
          <cell r="U43">
            <v>0</v>
          </cell>
          <cell r="V43">
            <v>0</v>
          </cell>
          <cell r="W43">
            <v>4170</v>
          </cell>
          <cell r="X43">
            <v>4170</v>
          </cell>
          <cell r="Y43">
            <v>0</v>
          </cell>
          <cell r="Z43">
            <v>0</v>
          </cell>
          <cell r="AA43">
            <v>0</v>
          </cell>
          <cell r="AB43">
            <v>0</v>
          </cell>
          <cell r="AC43">
            <v>0</v>
          </cell>
          <cell r="AD43">
            <v>0</v>
          </cell>
          <cell r="AE43">
            <v>0</v>
          </cell>
          <cell r="AF43">
            <v>0</v>
          </cell>
          <cell r="AG43">
            <v>0</v>
          </cell>
          <cell r="AH43" t="str">
            <v>María Cecilia Obando</v>
          </cell>
          <cell r="AI43" t="str">
            <v>mobando@proexport.com.co</v>
          </cell>
          <cell r="AJ43">
            <v>90</v>
          </cell>
          <cell r="AK43">
            <v>0</v>
          </cell>
          <cell r="AL43">
            <v>0</v>
          </cell>
        </row>
        <row r="44">
          <cell r="A44">
            <v>4377</v>
          </cell>
          <cell r="B44" t="str">
            <v>Todos por un Nuevo País</v>
          </cell>
          <cell r="C44" t="str">
            <v>Competitividad e infraestructura estratégica</v>
          </cell>
          <cell r="D44" t="str">
            <v>Incrementar la productividad de las empresas colombianas a partir de la sofisticación y diversificación del aparato productivo.</v>
          </cell>
          <cell r="E44" t="str">
            <v>Comercio</v>
          </cell>
          <cell r="F44" t="str">
            <v>ProColombia</v>
          </cell>
          <cell r="G44" t="str">
            <v>Fomento a la inversión extranjera directa</v>
          </cell>
          <cell r="H44">
            <v>4377</v>
          </cell>
          <cell r="I44" t="str">
            <v>Empresas con negocios de exportaciones facilitados por Procolombia</v>
          </cell>
          <cell r="J44" t="str">
            <v>Producto</v>
          </cell>
          <cell r="K44" t="str">
            <v>Sectorial</v>
          </cell>
          <cell r="L44" t="str">
            <v>SI</v>
          </cell>
          <cell r="M44" t="str">
            <v>NO</v>
          </cell>
          <cell r="N44" t="str">
            <v>NO</v>
          </cell>
          <cell r="O44" t="str">
            <v>SI</v>
          </cell>
          <cell r="P44" t="str">
            <v>Empresas</v>
          </cell>
          <cell r="Q44" t="str">
            <v>Mensual</v>
          </cell>
          <cell r="R44" t="str">
            <v>Flujo</v>
          </cell>
          <cell r="S44">
            <v>2207</v>
          </cell>
          <cell r="T44">
            <v>2207</v>
          </cell>
          <cell r="U44">
            <v>2251.14</v>
          </cell>
          <cell r="V44">
            <v>2267</v>
          </cell>
          <cell r="W44">
            <v>2433</v>
          </cell>
          <cell r="X44">
            <v>2433</v>
          </cell>
          <cell r="Y44">
            <v>755</v>
          </cell>
          <cell r="Z44">
            <v>33.539000000000001</v>
          </cell>
          <cell r="AA44">
            <v>2289</v>
          </cell>
          <cell r="AB44">
            <v>94.081000000000003</v>
          </cell>
          <cell r="AC44">
            <v>42490.208333333299</v>
          </cell>
          <cell r="AD44">
            <v>42501.458498460597</v>
          </cell>
          <cell r="AE44" t="str">
            <v>En abril, como resultado del acompañamiento dado por ProColombia a los empresarios en la estrategia de exportaciones y la participación de ellos en diferentes actividades comerciales organizadas o apoyadas por ProColombia, 32 empresas (adicionales a las r</v>
          </cell>
          <cell r="AF44">
            <v>42490.208333333299</v>
          </cell>
          <cell r="AG44">
            <v>42501.458498344902</v>
          </cell>
          <cell r="AH44" t="str">
            <v>María Cecilia Obando</v>
          </cell>
          <cell r="AI44" t="str">
            <v>mobando@proexport.com.co</v>
          </cell>
          <cell r="AJ44">
            <v>10</v>
          </cell>
          <cell r="AK44">
            <v>42520.208333333299</v>
          </cell>
          <cell r="AL44">
            <v>-23</v>
          </cell>
        </row>
        <row r="45">
          <cell r="A45">
            <v>4378</v>
          </cell>
          <cell r="B45" t="str">
            <v>Todos por un Nuevo País</v>
          </cell>
          <cell r="C45" t="str">
            <v>Competitividad e infraestructura estratégica</v>
          </cell>
          <cell r="D45" t="str">
            <v>Incrementar la productividad de las empresas colombianas a partir de la sofisticación y diversificación del aparato productivo.</v>
          </cell>
          <cell r="E45" t="str">
            <v>Comercio</v>
          </cell>
          <cell r="F45" t="str">
            <v>ProColombia</v>
          </cell>
          <cell r="G45" t="str">
            <v>Fomento a la inversión extranjera directa</v>
          </cell>
          <cell r="H45">
            <v>4378</v>
          </cell>
          <cell r="I45" t="str">
            <v>Empresas beneficiadas con programas de adecuación de oferta exportable</v>
          </cell>
          <cell r="J45" t="str">
            <v>Gestión</v>
          </cell>
          <cell r="K45" t="str">
            <v>Sectorial</v>
          </cell>
          <cell r="L45" t="str">
            <v>SI</v>
          </cell>
          <cell r="M45" t="str">
            <v>NO</v>
          </cell>
          <cell r="N45" t="str">
            <v>NO</v>
          </cell>
          <cell r="O45" t="str">
            <v>SI</v>
          </cell>
          <cell r="P45" t="str">
            <v>Empresas</v>
          </cell>
          <cell r="Q45" t="str">
            <v>Mensual</v>
          </cell>
          <cell r="R45" t="str">
            <v>Flujo</v>
          </cell>
          <cell r="S45">
            <v>157</v>
          </cell>
          <cell r="T45">
            <v>200</v>
          </cell>
          <cell r="U45">
            <v>212</v>
          </cell>
          <cell r="V45">
            <v>224</v>
          </cell>
          <cell r="W45">
            <v>250</v>
          </cell>
          <cell r="X45">
            <v>250</v>
          </cell>
          <cell r="Y45">
            <v>79</v>
          </cell>
          <cell r="Z45">
            <v>37.264000000000003</v>
          </cell>
          <cell r="AA45">
            <v>211</v>
          </cell>
          <cell r="AB45">
            <v>84.4</v>
          </cell>
          <cell r="AC45">
            <v>42490.208333333299</v>
          </cell>
          <cell r="AD45">
            <v>42501.457920289402</v>
          </cell>
          <cell r="AE45" t="str">
            <v>Durante abril, 16 empresas nacionales (adicionales a las reportadas anteriormente) de Antioquia, Caldas, Cundinamarca, Quindío, Risaralda y Valle del Cauca iniciaron programas de adecuación, que buscan cerrar las brechas entre los requerimientos de los me</v>
          </cell>
          <cell r="AF45">
            <v>42490.208333333299</v>
          </cell>
          <cell r="AG45">
            <v>42501.457920138899</v>
          </cell>
          <cell r="AH45" t="str">
            <v>María Cecilia Obando</v>
          </cell>
          <cell r="AI45" t="str">
            <v>mobando@proexport.com.co</v>
          </cell>
          <cell r="AJ45">
            <v>10</v>
          </cell>
          <cell r="AK45">
            <v>42520.208333333299</v>
          </cell>
          <cell r="AL45">
            <v>-23</v>
          </cell>
        </row>
        <row r="46">
          <cell r="A46">
            <v>4383</v>
          </cell>
          <cell r="B46" t="str">
            <v>Todos por un Nuevo País</v>
          </cell>
          <cell r="C46" t="str">
            <v>Competitividad e infraestructura estratégica</v>
          </cell>
          <cell r="D46" t="str">
            <v>Incrementar la productividad de las empresas colombianas a partir de la sofisticación y diversificación del aparato productivo.</v>
          </cell>
          <cell r="E46" t="str">
            <v>Comercio</v>
          </cell>
          <cell r="F46" t="str">
            <v>ProColombia</v>
          </cell>
          <cell r="G46" t="str">
            <v>Fomento a la inversión extranjera directa</v>
          </cell>
          <cell r="H46">
            <v>4383</v>
          </cell>
          <cell r="I46" t="str">
            <v>Inversión extranjera directa producto de la gestión de Procolombia (USD$ millones)</v>
          </cell>
          <cell r="J46" t="str">
            <v>Resultado</v>
          </cell>
          <cell r="K46" t="str">
            <v>Sectorial</v>
          </cell>
          <cell r="L46" t="str">
            <v>SI</v>
          </cell>
          <cell r="M46" t="str">
            <v>NO</v>
          </cell>
          <cell r="N46" t="str">
            <v>NO</v>
          </cell>
          <cell r="O46" t="str">
            <v>SI</v>
          </cell>
          <cell r="P46" t="str">
            <v>USD$ millones</v>
          </cell>
          <cell r="Q46" t="str">
            <v>Mensual</v>
          </cell>
          <cell r="R46" t="str">
            <v>Acumulado</v>
          </cell>
          <cell r="S46">
            <v>8856</v>
          </cell>
          <cell r="T46">
            <v>1900</v>
          </cell>
          <cell r="U46">
            <v>2100</v>
          </cell>
          <cell r="V46">
            <v>2300</v>
          </cell>
          <cell r="W46">
            <v>2556</v>
          </cell>
          <cell r="X46">
            <v>8856</v>
          </cell>
          <cell r="Y46">
            <v>913.6</v>
          </cell>
          <cell r="Z46">
            <v>43.505000000000003</v>
          </cell>
          <cell r="AA46">
            <v>3263.6</v>
          </cell>
          <cell r="AB46">
            <v>36.851999999999997</v>
          </cell>
          <cell r="AC46">
            <v>42490.208333333299</v>
          </cell>
          <cell r="AD46">
            <v>42501.457186423599</v>
          </cell>
          <cell r="AE46" t="str">
            <v>En Abril, producto de las acciones de acompañamiento de ProColombia a los potenciales inversionistas extranjeros, 3 Inversionistas informaron el inicio de proyectos de inversión por un valor estimado de US$105 millones en Antioquia, Cundinamarca y Valle D</v>
          </cell>
          <cell r="AF46">
            <v>42490.208333333299</v>
          </cell>
          <cell r="AG46">
            <v>42501.457186307904</v>
          </cell>
          <cell r="AH46" t="str">
            <v>María Cecilia Obando</v>
          </cell>
          <cell r="AI46" t="str">
            <v>mobando@proexport.com.co</v>
          </cell>
          <cell r="AJ46">
            <v>10</v>
          </cell>
          <cell r="AK46">
            <v>42520.208333333299</v>
          </cell>
          <cell r="AL46">
            <v>-23</v>
          </cell>
        </row>
        <row r="47">
          <cell r="A47">
            <v>4919</v>
          </cell>
          <cell r="B47" t="str">
            <v>Todos por un Nuevo País</v>
          </cell>
          <cell r="C47" t="str">
            <v>Competitividad e infraestructura estratégica</v>
          </cell>
          <cell r="D47" t="str">
            <v>Incrementar la productividad de las empresas colombianas a partir de la sofisticación y diversificación del aparato productivo.</v>
          </cell>
          <cell r="E47" t="str">
            <v>Cultura</v>
          </cell>
          <cell r="F47" t="str">
            <v>MINCULTURA</v>
          </cell>
          <cell r="G47" t="str">
            <v>Incentivo al emprendimiento e industria cultural</v>
          </cell>
          <cell r="H47">
            <v>4919</v>
          </cell>
          <cell r="I47" t="str">
            <v>Empresas productoras cinematográficas fortalecidas</v>
          </cell>
          <cell r="J47" t="str">
            <v>Gestión</v>
          </cell>
          <cell r="K47" t="str">
            <v>Sectorial</v>
          </cell>
          <cell r="L47" t="str">
            <v>SI</v>
          </cell>
          <cell r="M47" t="str">
            <v>NO</v>
          </cell>
          <cell r="N47" t="str">
            <v>NO</v>
          </cell>
          <cell r="O47" t="str">
            <v>SI</v>
          </cell>
          <cell r="P47" t="str">
            <v>Número de empresas</v>
          </cell>
          <cell r="Q47" t="str">
            <v>Mensual</v>
          </cell>
          <cell r="R47" t="str">
            <v>Flujo</v>
          </cell>
          <cell r="S47">
            <v>11</v>
          </cell>
          <cell r="T47">
            <v>10</v>
          </cell>
          <cell r="U47">
            <v>10</v>
          </cell>
          <cell r="V47">
            <v>10</v>
          </cell>
          <cell r="W47">
            <v>10</v>
          </cell>
          <cell r="X47">
            <v>10</v>
          </cell>
          <cell r="Y47">
            <v>1</v>
          </cell>
          <cell r="Z47">
            <v>10</v>
          </cell>
          <cell r="AA47">
            <v>16</v>
          </cell>
          <cell r="AB47">
            <v>100</v>
          </cell>
          <cell r="AC47">
            <v>42400.208333333299</v>
          </cell>
          <cell r="AD47">
            <v>42501.480728125003</v>
          </cell>
          <cell r="AE47" t="str">
            <v>En lo corrido del 2016, las empresas que producen y estrenan como mínimo su segunda película en salas de cine del país y/o son prestadoras de servicios cinematográficos para el rodaje de películas en Colombia bajo la ley 1556 son: 1. TAKE ON PRODUCTION S.</v>
          </cell>
          <cell r="AF47">
            <v>42490.208333333299</v>
          </cell>
          <cell r="AG47">
            <v>42496.398526539298</v>
          </cell>
          <cell r="AH47" t="str">
            <v>Adelfa Martínez Bonilla</v>
          </cell>
          <cell r="AI47" t="str">
            <v>amartinez@mincultura.gov.co</v>
          </cell>
          <cell r="AJ47">
            <v>0</v>
          </cell>
          <cell r="AK47">
            <v>42429.208333333299</v>
          </cell>
          <cell r="AL47">
            <v>77</v>
          </cell>
        </row>
        <row r="48">
          <cell r="A48">
            <v>4920</v>
          </cell>
          <cell r="B48" t="str">
            <v>Todos por un Nuevo País</v>
          </cell>
          <cell r="C48" t="str">
            <v>Competitividad e infraestructura estratégica</v>
          </cell>
          <cell r="D48" t="str">
            <v>Incrementar la productividad de las empresas colombianas a partir de la sofisticación y diversificación del aparato productivo.</v>
          </cell>
          <cell r="E48" t="str">
            <v>Cultura</v>
          </cell>
          <cell r="F48" t="str">
            <v>MINCULTURA</v>
          </cell>
          <cell r="G48" t="str">
            <v>Incentivo al emprendimiento e industria cultural</v>
          </cell>
          <cell r="H48">
            <v>4920</v>
          </cell>
          <cell r="I48" t="str">
            <v>Largometrajes de cine, de producción o coproducción nacional, estrenados comercialmente en el país (ley 814)</v>
          </cell>
          <cell r="J48" t="str">
            <v>Gestión</v>
          </cell>
          <cell r="K48" t="str">
            <v>Sectorial</v>
          </cell>
          <cell r="L48" t="str">
            <v>SI</v>
          </cell>
          <cell r="M48" t="str">
            <v>NO</v>
          </cell>
          <cell r="N48" t="str">
            <v>NO</v>
          </cell>
          <cell r="O48" t="str">
            <v>SI</v>
          </cell>
          <cell r="P48" t="str">
            <v>Número de largometrajes</v>
          </cell>
          <cell r="Q48" t="str">
            <v>Mensual</v>
          </cell>
          <cell r="R48" t="str">
            <v>Acumulado</v>
          </cell>
          <cell r="S48">
            <v>90</v>
          </cell>
          <cell r="T48">
            <v>17</v>
          </cell>
          <cell r="U48">
            <v>17</v>
          </cell>
          <cell r="V48">
            <v>17</v>
          </cell>
          <cell r="W48">
            <v>17</v>
          </cell>
          <cell r="X48">
            <v>68</v>
          </cell>
          <cell r="Y48">
            <v>0</v>
          </cell>
          <cell r="Z48">
            <v>0</v>
          </cell>
          <cell r="AA48">
            <v>0</v>
          </cell>
          <cell r="AB48">
            <v>0</v>
          </cell>
          <cell r="AC48">
            <v>0</v>
          </cell>
          <cell r="AD48">
            <v>0</v>
          </cell>
          <cell r="AE48" t="str">
            <v>Al mes de Abril de 2016 se han estrenado 12 largometrajes nacionales: 1. USTED NO SABE QUIEN SOY YO de Fernando Ayllón (07/01/2016) 2. CINCO de Ricardo Gabrielli (28/01/2016) 3. LA SEMILLA DEL SILENCIO de Felipe Cano (03/03/2016) 4. PRESOS de Esteban Ramí</v>
          </cell>
          <cell r="AF48">
            <v>42460.208333333299</v>
          </cell>
          <cell r="AG48">
            <v>42496.395447685201</v>
          </cell>
          <cell r="AH48" t="str">
            <v>Adelfa Martínez Bonilla</v>
          </cell>
          <cell r="AI48" t="str">
            <v>amartinez@mincultura.gov.co</v>
          </cell>
          <cell r="AJ48">
            <v>0</v>
          </cell>
          <cell r="AK48">
            <v>0</v>
          </cell>
          <cell r="AL48">
            <v>0</v>
          </cell>
        </row>
        <row r="49">
          <cell r="A49">
            <v>4921</v>
          </cell>
          <cell r="B49" t="str">
            <v>Todos por un Nuevo País</v>
          </cell>
          <cell r="C49" t="str">
            <v>Competitividad e infraestructura estratégica</v>
          </cell>
          <cell r="D49" t="str">
            <v>Incrementar la productividad de las empresas colombianas a partir de la sofisticación y diversificación del aparato productivo.</v>
          </cell>
          <cell r="E49" t="str">
            <v>Cultura</v>
          </cell>
          <cell r="F49" t="str">
            <v>MINCULTURA</v>
          </cell>
          <cell r="G49" t="str">
            <v>Incentivo al emprendimiento e industria cultural</v>
          </cell>
          <cell r="H49">
            <v>4921</v>
          </cell>
          <cell r="I49" t="str">
            <v>Espectadores en salas de cine en el país de películas colombianas</v>
          </cell>
          <cell r="J49" t="str">
            <v>Gestión</v>
          </cell>
          <cell r="K49" t="str">
            <v>Sectorial</v>
          </cell>
          <cell r="L49" t="str">
            <v>SI</v>
          </cell>
          <cell r="M49" t="str">
            <v>NO</v>
          </cell>
          <cell r="N49" t="str">
            <v>NO</v>
          </cell>
          <cell r="O49" t="str">
            <v>SI</v>
          </cell>
          <cell r="P49" t="str">
            <v>Número de espectadores</v>
          </cell>
          <cell r="Q49" t="str">
            <v>Mensual</v>
          </cell>
          <cell r="R49" t="str">
            <v>Flujo</v>
          </cell>
          <cell r="S49">
            <v>2168159</v>
          </cell>
          <cell r="T49">
            <v>2000000</v>
          </cell>
          <cell r="U49">
            <v>2000000</v>
          </cell>
          <cell r="V49">
            <v>2000000</v>
          </cell>
          <cell r="W49">
            <v>2000000</v>
          </cell>
          <cell r="X49">
            <v>2000000</v>
          </cell>
          <cell r="Y49">
            <v>0</v>
          </cell>
          <cell r="Z49">
            <v>0</v>
          </cell>
          <cell r="AA49">
            <v>0</v>
          </cell>
          <cell r="AB49">
            <v>0</v>
          </cell>
          <cell r="AC49">
            <v>0</v>
          </cell>
          <cell r="AD49">
            <v>0</v>
          </cell>
          <cell r="AE49" t="str">
            <v>En lo corrido de la vigencia 2016 han asistido 1.989.406 Espectadores a salas de cine del país a películas Colombianas con reporte parcial de salas. De esta manera el avance de la meta 2016 es del 99%</v>
          </cell>
          <cell r="AF49">
            <v>42490.208333333299</v>
          </cell>
          <cell r="AG49">
            <v>42496.396771909698</v>
          </cell>
          <cell r="AH49" t="str">
            <v>Adelfa Martínez Bonilla</v>
          </cell>
          <cell r="AI49" t="str">
            <v>amartinez@mincultura.gov.co</v>
          </cell>
          <cell r="AJ49">
            <v>0</v>
          </cell>
          <cell r="AK49">
            <v>0</v>
          </cell>
          <cell r="AL49">
            <v>0</v>
          </cell>
        </row>
        <row r="50">
          <cell r="A50">
            <v>4922</v>
          </cell>
          <cell r="B50" t="str">
            <v>Todos por un Nuevo País</v>
          </cell>
          <cell r="C50" t="str">
            <v>Competitividad e infraestructura estratégica</v>
          </cell>
          <cell r="D50" t="str">
            <v>Incrementar la productividad de las empresas colombianas a partir de la sofisticación y diversificación del aparato productivo.</v>
          </cell>
          <cell r="E50" t="str">
            <v>Cultura</v>
          </cell>
          <cell r="F50" t="str">
            <v>MINCULTURA</v>
          </cell>
          <cell r="G50" t="str">
            <v>Incentivo al emprendimiento e industria cultural</v>
          </cell>
          <cell r="H50">
            <v>4922</v>
          </cell>
          <cell r="I50" t="str">
            <v>Rodaje de películas en el país en el marco de la Ley 1556 de 2012</v>
          </cell>
          <cell r="J50" t="str">
            <v>Resultado</v>
          </cell>
          <cell r="K50" t="str">
            <v>Sectorial</v>
          </cell>
          <cell r="L50" t="str">
            <v>SI</v>
          </cell>
          <cell r="M50" t="str">
            <v>NO</v>
          </cell>
          <cell r="N50" t="str">
            <v>NO</v>
          </cell>
          <cell r="O50" t="str">
            <v>SI</v>
          </cell>
          <cell r="P50" t="str">
            <v>Número de películas</v>
          </cell>
          <cell r="Q50" t="str">
            <v>Mensual</v>
          </cell>
          <cell r="R50" t="str">
            <v>Acumulado</v>
          </cell>
          <cell r="S50">
            <v>4</v>
          </cell>
          <cell r="T50">
            <v>4</v>
          </cell>
          <cell r="U50">
            <v>4</v>
          </cell>
          <cell r="V50">
            <v>4</v>
          </cell>
          <cell r="W50">
            <v>4</v>
          </cell>
          <cell r="X50">
            <v>16</v>
          </cell>
          <cell r="Y50">
            <v>0</v>
          </cell>
          <cell r="Z50">
            <v>0</v>
          </cell>
          <cell r="AA50">
            <v>0</v>
          </cell>
          <cell r="AB50">
            <v>0</v>
          </cell>
          <cell r="AC50">
            <v>0</v>
          </cell>
          <cell r="AD50">
            <v>0</v>
          </cell>
          <cell r="AE50" t="str">
            <v xml:space="preserve">Entre el 1 de enero y 30 de abril de 2016 las obras cinematográficas rodadas total o parcialmente en el país y que celebran contratos de Filmación Colombia son 2: 1. HANDLE WITH CARE 2. ORBITA 9 </v>
          </cell>
          <cell r="AF50">
            <v>42490.208333333299</v>
          </cell>
          <cell r="AG50">
            <v>42496.395069247701</v>
          </cell>
          <cell r="AH50" t="str">
            <v>Adelfa Martínez Bonilla</v>
          </cell>
          <cell r="AI50" t="str">
            <v>amartinez@mincultura.gov.co</v>
          </cell>
          <cell r="AJ50">
            <v>0</v>
          </cell>
          <cell r="AK50">
            <v>0</v>
          </cell>
          <cell r="AL50">
            <v>0</v>
          </cell>
        </row>
        <row r="51">
          <cell r="A51">
            <v>4923</v>
          </cell>
          <cell r="B51" t="str">
            <v>Todos por un Nuevo País</v>
          </cell>
          <cell r="C51" t="str">
            <v>Competitividad e infraestructura estratégica</v>
          </cell>
          <cell r="D51" t="str">
            <v>Incrementar la productividad de las empresas colombianas a partir de la sofisticación y diversificación del aparato productivo.</v>
          </cell>
          <cell r="E51" t="str">
            <v>Cultura</v>
          </cell>
          <cell r="F51" t="str">
            <v>MINCULTURA</v>
          </cell>
          <cell r="G51" t="str">
            <v>Incentivo al emprendimiento e industria cultural</v>
          </cell>
          <cell r="H51">
            <v>4923</v>
          </cell>
          <cell r="I51" t="str">
            <v>Organizaciones del sector cultural formalizadas</v>
          </cell>
          <cell r="J51" t="str">
            <v>Producto</v>
          </cell>
          <cell r="K51" t="str">
            <v>Sectorial</v>
          </cell>
          <cell r="L51" t="str">
            <v>SI</v>
          </cell>
          <cell r="M51" t="str">
            <v>SI</v>
          </cell>
          <cell r="N51" t="str">
            <v>NO</v>
          </cell>
          <cell r="O51" t="str">
            <v>SI</v>
          </cell>
          <cell r="P51" t="str">
            <v>Número de organizaciones del sector cultural</v>
          </cell>
          <cell r="Q51" t="str">
            <v>Semestral</v>
          </cell>
          <cell r="R51" t="str">
            <v>Acumulado</v>
          </cell>
          <cell r="S51">
            <v>0</v>
          </cell>
          <cell r="T51">
            <v>28</v>
          </cell>
          <cell r="U51">
            <v>27</v>
          </cell>
          <cell r="V51">
            <v>28</v>
          </cell>
          <cell r="W51">
            <v>27</v>
          </cell>
          <cell r="X51">
            <v>110</v>
          </cell>
          <cell r="Y51">
            <v>0</v>
          </cell>
          <cell r="Z51">
            <v>0</v>
          </cell>
          <cell r="AA51">
            <v>0</v>
          </cell>
          <cell r="AB51">
            <v>0</v>
          </cell>
          <cell r="AC51">
            <v>0</v>
          </cell>
          <cell r="AD51">
            <v>0</v>
          </cell>
          <cell r="AE51" t="str">
            <v xml:space="preserve">La convocatoria para la participación en el Laboratorio C3+d cerró el 11 de abril, después de lo cual se realizaron los procesos de selección sobre los postulados y asignación de asesores para iniciar actividades el 18 de este mismo mes. En la actualidad </v>
          </cell>
          <cell r="AF51">
            <v>42490.208333333299</v>
          </cell>
          <cell r="AG51">
            <v>42500.439784259303</v>
          </cell>
          <cell r="AH51" t="str">
            <v>Adriana Gonzalez Hassig</v>
          </cell>
          <cell r="AI51" t="str">
            <v>agonzalez@mincultura.gov.co</v>
          </cell>
          <cell r="AJ51">
            <v>0</v>
          </cell>
          <cell r="AK51">
            <v>0</v>
          </cell>
          <cell r="AL51">
            <v>0</v>
          </cell>
        </row>
        <row r="52">
          <cell r="A52">
            <v>4924</v>
          </cell>
          <cell r="B52" t="str">
            <v>Todos por un Nuevo País</v>
          </cell>
          <cell r="C52" t="str">
            <v>Competitividad e infraestructura estratégica</v>
          </cell>
          <cell r="D52" t="str">
            <v>Incrementar la productividad de las empresas colombianas a partir de la sofisticación y diversificación del aparato productivo.</v>
          </cell>
          <cell r="E52" t="str">
            <v>Cultura</v>
          </cell>
          <cell r="F52" t="str">
            <v>MINCULTURA</v>
          </cell>
          <cell r="G52" t="str">
            <v>Incentivo al emprendimiento e industria cultural</v>
          </cell>
          <cell r="H52">
            <v>4924</v>
          </cell>
          <cell r="I52" t="str">
            <v>Emprendedores culturales beneficiados con recursos de capital semilla y créditos</v>
          </cell>
          <cell r="J52" t="str">
            <v>Producto</v>
          </cell>
          <cell r="K52" t="str">
            <v>Sectorial</v>
          </cell>
          <cell r="L52" t="str">
            <v>SI</v>
          </cell>
          <cell r="M52" t="str">
            <v>NO</v>
          </cell>
          <cell r="N52" t="str">
            <v>NO</v>
          </cell>
          <cell r="O52" t="str">
            <v>SI</v>
          </cell>
          <cell r="P52" t="str">
            <v>Número de emprendedores</v>
          </cell>
          <cell r="Q52" t="str">
            <v>Trimestral</v>
          </cell>
          <cell r="R52" t="str">
            <v>Acumulado</v>
          </cell>
          <cell r="S52">
            <v>88</v>
          </cell>
          <cell r="T52">
            <v>50</v>
          </cell>
          <cell r="U52">
            <v>50</v>
          </cell>
          <cell r="V52">
            <v>50</v>
          </cell>
          <cell r="W52">
            <v>50</v>
          </cell>
          <cell r="X52">
            <v>200</v>
          </cell>
          <cell r="Y52">
            <v>0</v>
          </cell>
          <cell r="Z52">
            <v>0</v>
          </cell>
          <cell r="AA52">
            <v>0</v>
          </cell>
          <cell r="AB52">
            <v>0</v>
          </cell>
          <cell r="AC52">
            <v>0</v>
          </cell>
          <cell r="AD52">
            <v>0</v>
          </cell>
          <cell r="AE52" t="str">
            <v>En la vigencia 2016 se adjudicaron 2 créditos a emprendedores culturales a través de Bancoldex con lo cual el Ministerio de Cultura ha apoyado el otorgamiento de 52 créditos en los años 2015 y 2016. 25 a través del Fondo Nacional de Garantías y 27 a travé</v>
          </cell>
          <cell r="AF52">
            <v>42429.208333333299</v>
          </cell>
          <cell r="AG52">
            <v>42439.508063738402</v>
          </cell>
          <cell r="AH52" t="str">
            <v>Adriana Gonzalez Hassig</v>
          </cell>
          <cell r="AI52" t="str">
            <v>agonzalez@mincultura.gov.co</v>
          </cell>
          <cell r="AJ52">
            <v>0</v>
          </cell>
          <cell r="AK52">
            <v>0</v>
          </cell>
          <cell r="AL52">
            <v>0</v>
          </cell>
        </row>
        <row r="53">
          <cell r="A53">
            <v>4925</v>
          </cell>
          <cell r="B53" t="str">
            <v>Todos por un Nuevo País</v>
          </cell>
          <cell r="C53" t="str">
            <v>Competitividad e infraestructura estratégica</v>
          </cell>
          <cell r="D53" t="str">
            <v>Incrementar la productividad de las empresas colombianas a partir de la sofisticación y diversificación del aparato productivo.</v>
          </cell>
          <cell r="E53" t="str">
            <v>Cultura</v>
          </cell>
          <cell r="F53" t="str">
            <v>MINCULTURA</v>
          </cell>
          <cell r="G53" t="str">
            <v>Incentivo al emprendimiento e industria cultural</v>
          </cell>
          <cell r="H53">
            <v>4925</v>
          </cell>
          <cell r="I53" t="str">
            <v>Empresarios culturales apoyados para hacer presencia en mercados internacionales de industrias culturales</v>
          </cell>
          <cell r="J53" t="str">
            <v>Producto</v>
          </cell>
          <cell r="K53" t="str">
            <v>Sectorial</v>
          </cell>
          <cell r="L53" t="str">
            <v>SI</v>
          </cell>
          <cell r="M53" t="str">
            <v>NO</v>
          </cell>
          <cell r="N53" t="str">
            <v>NO</v>
          </cell>
          <cell r="O53" t="str">
            <v>SI</v>
          </cell>
          <cell r="P53" t="str">
            <v>Número de empresarios culturales</v>
          </cell>
          <cell r="Q53" t="str">
            <v>Trimestral</v>
          </cell>
          <cell r="R53" t="str">
            <v>Acumulado</v>
          </cell>
          <cell r="S53">
            <v>52</v>
          </cell>
          <cell r="T53">
            <v>20</v>
          </cell>
          <cell r="U53">
            <v>20</v>
          </cell>
          <cell r="V53">
            <v>20</v>
          </cell>
          <cell r="W53">
            <v>23</v>
          </cell>
          <cell r="X53">
            <v>83</v>
          </cell>
          <cell r="Y53">
            <v>0</v>
          </cell>
          <cell r="Z53">
            <v>0</v>
          </cell>
          <cell r="AA53">
            <v>0</v>
          </cell>
          <cell r="AB53">
            <v>0</v>
          </cell>
          <cell r="AC53">
            <v>0</v>
          </cell>
          <cell r="AD53">
            <v>0</v>
          </cell>
          <cell r="AE53" t="str">
            <v>El Mercado Insular de Expresiones Culturales, MINEC 2016, se realizó del 14 al 16 de abril en San Andrés en su edición anual, contando con la participación de 10 empresarios pertenecientes al programa LASO de Mincultura. Este es un escenario especializado</v>
          </cell>
          <cell r="AF53">
            <v>42490.208333333299</v>
          </cell>
          <cell r="AG53">
            <v>42500.439051539397</v>
          </cell>
          <cell r="AH53" t="str">
            <v>Adriana Gonzalez Hassig</v>
          </cell>
          <cell r="AI53" t="str">
            <v>agonzalez@mincultura.gov.co</v>
          </cell>
          <cell r="AJ53">
            <v>0</v>
          </cell>
          <cell r="AK53">
            <v>0</v>
          </cell>
          <cell r="AL53">
            <v>0</v>
          </cell>
        </row>
        <row r="54">
          <cell r="A54">
            <v>4585</v>
          </cell>
          <cell r="B54" t="str">
            <v>Todos por un Nuevo País</v>
          </cell>
          <cell r="C54" t="str">
            <v>Competitividad e infraestructura estratégica</v>
          </cell>
          <cell r="D54" t="str">
            <v>Contribuir al desarrollo productivo y la solución de los desafíos sociales del país a través de la ciencia, tecnología e innovación</v>
          </cell>
          <cell r="E54" t="str">
            <v>Ciencia, Tecnología e Innovación</v>
          </cell>
          <cell r="F54" t="str">
            <v>COLCIENCIAS</v>
          </cell>
          <cell r="G54" t="str">
            <v>Desarrollo y fortalecimiento del sistema y la institucionalidad de la Ciencia, Tecnología e Innovación</v>
          </cell>
          <cell r="H54">
            <v>4585</v>
          </cell>
          <cell r="I54" t="str">
            <v>Porcentaje de los recursos ejecutados a través del FFJC por entidades aportantes diferentes a Colciencias</v>
          </cell>
          <cell r="J54" t="str">
            <v>Producto</v>
          </cell>
          <cell r="K54" t="str">
            <v>Sectorial</v>
          </cell>
          <cell r="L54" t="str">
            <v>SI</v>
          </cell>
          <cell r="M54" t="str">
            <v>SI</v>
          </cell>
          <cell r="N54" t="str">
            <v>NO</v>
          </cell>
          <cell r="O54" t="str">
            <v>SI</v>
          </cell>
          <cell r="P54" t="str">
            <v>Porcentaje</v>
          </cell>
          <cell r="Q54" t="str">
            <v>Trimestral</v>
          </cell>
          <cell r="R54" t="str">
            <v>Capacidad</v>
          </cell>
          <cell r="S54">
            <v>46</v>
          </cell>
          <cell r="T54">
            <v>49.5</v>
          </cell>
          <cell r="U54">
            <v>53</v>
          </cell>
          <cell r="V54">
            <v>56.5</v>
          </cell>
          <cell r="W54">
            <v>60</v>
          </cell>
          <cell r="X54">
            <v>60</v>
          </cell>
          <cell r="Y54">
            <v>0</v>
          </cell>
          <cell r="Z54">
            <v>0</v>
          </cell>
          <cell r="AA54">
            <v>0</v>
          </cell>
          <cell r="AB54">
            <v>0</v>
          </cell>
          <cell r="AC54">
            <v>0</v>
          </cell>
          <cell r="AD54">
            <v>0</v>
          </cell>
          <cell r="AE54" t="str">
            <v xml:space="preserve">El porcentaje de recursos ejecutados a través del Fondo Francisco José de Caldas (FFJC) por entidades aportantes diferentes a COLCIENCIAS a corte del 31 de marzo de 2016 fue de 68,5%, cifra superior a la meta propuesta para este año, la cual se encuentra </v>
          </cell>
          <cell r="AF54">
            <v>42490.208333333299</v>
          </cell>
          <cell r="AG54">
            <v>42501.415411145797</v>
          </cell>
          <cell r="AH54" t="str">
            <v>Adriana Isabel Prieto Alzate</v>
          </cell>
          <cell r="AI54" t="str">
            <v>aiprieto@colciencias.gov.co</v>
          </cell>
          <cell r="AJ54">
            <v>60</v>
          </cell>
          <cell r="AK54">
            <v>0</v>
          </cell>
          <cell r="AL54">
            <v>0</v>
          </cell>
        </row>
        <row r="55">
          <cell r="A55">
            <v>4586</v>
          </cell>
          <cell r="B55" t="str">
            <v>Todos por un Nuevo País</v>
          </cell>
          <cell r="C55" t="str">
            <v>Competitividad e infraestructura estratégica</v>
          </cell>
          <cell r="D55" t="str">
            <v>Contribuir al desarrollo productivo y la solución de los desafíos sociales del país a través de la ciencia, tecnología e innovación</v>
          </cell>
          <cell r="E55" t="str">
            <v>Ciencia, Tecnología e Innovación</v>
          </cell>
          <cell r="F55" t="str">
            <v>COLCIENCIAS</v>
          </cell>
          <cell r="G55" t="str">
            <v>Desarrollo y fortalecimiento del sistema y la institucionalidad de la Ciencia, Tecnología e Innovación</v>
          </cell>
          <cell r="H55">
            <v>4586</v>
          </cell>
          <cell r="I55" t="str">
            <v>Publicaciones científicas y tecnológicas de alto impacto</v>
          </cell>
          <cell r="J55" t="str">
            <v>Resultado</v>
          </cell>
          <cell r="K55" t="str">
            <v>Sectorial</v>
          </cell>
          <cell r="L55" t="str">
            <v>SI</v>
          </cell>
          <cell r="M55" t="str">
            <v>NO</v>
          </cell>
          <cell r="N55" t="str">
            <v>NO</v>
          </cell>
          <cell r="O55" t="str">
            <v>SI</v>
          </cell>
          <cell r="P55" t="str">
            <v>Número</v>
          </cell>
          <cell r="Q55" t="str">
            <v>Anual</v>
          </cell>
          <cell r="R55" t="str">
            <v>Capacidad</v>
          </cell>
          <cell r="S55">
            <v>6.1</v>
          </cell>
          <cell r="T55">
            <v>8.1</v>
          </cell>
          <cell r="U55">
            <v>9.1</v>
          </cell>
          <cell r="V55">
            <v>10.199999999999999</v>
          </cell>
          <cell r="W55">
            <v>11.5</v>
          </cell>
          <cell r="X55">
            <v>11.5</v>
          </cell>
          <cell r="Y55">
            <v>0</v>
          </cell>
          <cell r="Z55">
            <v>0</v>
          </cell>
          <cell r="AA55">
            <v>0</v>
          </cell>
          <cell r="AB55">
            <v>0</v>
          </cell>
          <cell r="AC55">
            <v>0</v>
          </cell>
          <cell r="AD55">
            <v>0</v>
          </cell>
          <cell r="AE55" t="str">
            <v>Sin novedad hasta 31 de octubre de 2016. Se resalta que la metodología para el cálculo de este indicador de país está soportada en la metodología del Global Innovation Index para el indicador Scientific and technical publications. El dato reportado a dici</v>
          </cell>
          <cell r="AF55">
            <v>42490.208333333299</v>
          </cell>
          <cell r="AG55">
            <v>42501.414395567102</v>
          </cell>
          <cell r="AH55" t="str">
            <v>Adriana Isabel Prieto Alzate</v>
          </cell>
          <cell r="AI55" t="str">
            <v>aiprieto@colciencias.gov.co</v>
          </cell>
          <cell r="AJ55">
            <v>60</v>
          </cell>
          <cell r="AK55">
            <v>0</v>
          </cell>
          <cell r="AL55">
            <v>0</v>
          </cell>
        </row>
        <row r="56">
          <cell r="A56">
            <v>4587</v>
          </cell>
          <cell r="B56" t="str">
            <v>Todos por un Nuevo País</v>
          </cell>
          <cell r="C56" t="str">
            <v>Competitividad e infraestructura estratégica</v>
          </cell>
          <cell r="D56" t="str">
            <v>Contribuir al desarrollo productivo y la solución de los desafíos sociales del país a través de la ciencia, tecnología e innovación</v>
          </cell>
          <cell r="E56" t="str">
            <v>Ciencia, Tecnología e Innovación</v>
          </cell>
          <cell r="F56" t="str">
            <v>COLCIENCIAS</v>
          </cell>
          <cell r="G56" t="str">
            <v>Desarrollo y fortalecimiento del sistema y la institucionalidad de la Ciencia, Tecnología e Innovación</v>
          </cell>
          <cell r="H56">
            <v>4587</v>
          </cell>
          <cell r="I56" t="str">
            <v>Becas para la formación de maestrias y doctorados nacional y exterior financiado por Colciencias y otras entidades.</v>
          </cell>
          <cell r="J56" t="str">
            <v>Producto</v>
          </cell>
          <cell r="K56" t="str">
            <v>Sectorial</v>
          </cell>
          <cell r="L56" t="str">
            <v>SI</v>
          </cell>
          <cell r="M56" t="str">
            <v>SI</v>
          </cell>
          <cell r="N56" t="str">
            <v>NO</v>
          </cell>
          <cell r="O56" t="str">
            <v>SI</v>
          </cell>
          <cell r="P56" t="str">
            <v>Número</v>
          </cell>
          <cell r="Q56" t="str">
            <v>Semestral</v>
          </cell>
          <cell r="R56" t="str">
            <v>Acumulado</v>
          </cell>
          <cell r="S56">
            <v>9163</v>
          </cell>
          <cell r="T56">
            <v>2500</v>
          </cell>
          <cell r="U56">
            <v>2500</v>
          </cell>
          <cell r="V56">
            <v>2500</v>
          </cell>
          <cell r="W56">
            <v>2500</v>
          </cell>
          <cell r="X56">
            <v>10000</v>
          </cell>
          <cell r="Y56">
            <v>0</v>
          </cell>
          <cell r="Z56">
            <v>0</v>
          </cell>
          <cell r="AA56">
            <v>0</v>
          </cell>
          <cell r="AB56">
            <v>0</v>
          </cell>
          <cell r="AC56">
            <v>0</v>
          </cell>
          <cell r="AD56">
            <v>0</v>
          </cell>
          <cell r="AE56" t="str">
            <v>En Abril abrieron ocho convocatorias orientadas a la formación de recurso humano alatamenten calificado (Doctorado y Maestría). Abrio la Conv 758 Doctorado Nacional en Empresa, la Conv 757 Doctorados Nacionales 2016, la Conv 756 Convocatoria de Doctorados</v>
          </cell>
          <cell r="AF56">
            <v>42490.208333333299</v>
          </cell>
          <cell r="AG56">
            <v>42501.409725231497</v>
          </cell>
          <cell r="AH56" t="str">
            <v>Adriana Isabel Prieto Alzate</v>
          </cell>
          <cell r="AI56" t="str">
            <v>aiprieto@colciencias.gov.co</v>
          </cell>
          <cell r="AJ56">
            <v>60</v>
          </cell>
          <cell r="AK56">
            <v>0</v>
          </cell>
          <cell r="AL56">
            <v>0</v>
          </cell>
        </row>
        <row r="57">
          <cell r="A57">
            <v>4588</v>
          </cell>
          <cell r="B57" t="str">
            <v>Todos por un Nuevo País</v>
          </cell>
          <cell r="C57" t="str">
            <v>Competitividad e infraestructura estratégica</v>
          </cell>
          <cell r="D57" t="str">
            <v>Contribuir al desarrollo productivo y la solución de los desafíos sociales del país a través de la ciencia, tecnología e innovación</v>
          </cell>
          <cell r="E57" t="str">
            <v>Ciencia, Tecnología e Innovación</v>
          </cell>
          <cell r="F57" t="str">
            <v>COLCIENCIAS</v>
          </cell>
          <cell r="G57" t="str">
            <v>Desarrollo y fortalecimiento del sistema y la institucionalidad de la Ciencia, Tecnología e Innovación</v>
          </cell>
          <cell r="H57">
            <v>4588</v>
          </cell>
          <cell r="I57" t="str">
            <v>Artículos científicos publicados por investigadores colombianos en revistas científicas especializadas</v>
          </cell>
          <cell r="J57" t="str">
            <v>Producto</v>
          </cell>
          <cell r="K57" t="str">
            <v>Sectorial</v>
          </cell>
          <cell r="L57" t="str">
            <v>SI</v>
          </cell>
          <cell r="M57" t="str">
            <v>SI</v>
          </cell>
          <cell r="N57" t="str">
            <v>NO</v>
          </cell>
          <cell r="O57" t="str">
            <v>SI</v>
          </cell>
          <cell r="P57" t="str">
            <v>Número</v>
          </cell>
          <cell r="Q57" t="str">
            <v>Trimestral</v>
          </cell>
          <cell r="R57" t="str">
            <v>Flujo</v>
          </cell>
          <cell r="S57">
            <v>6721</v>
          </cell>
          <cell r="T57">
            <v>7000</v>
          </cell>
          <cell r="U57">
            <v>7700</v>
          </cell>
          <cell r="V57">
            <v>9100</v>
          </cell>
          <cell r="W57">
            <v>13400</v>
          </cell>
          <cell r="X57">
            <v>13400</v>
          </cell>
          <cell r="Y57">
            <v>0</v>
          </cell>
          <cell r="Z57">
            <v>0</v>
          </cell>
          <cell r="AA57">
            <v>0</v>
          </cell>
          <cell r="AB57">
            <v>0</v>
          </cell>
          <cell r="AC57">
            <v>0</v>
          </cell>
          <cell r="AD57">
            <v>0</v>
          </cell>
          <cell r="AE57" t="str">
            <v xml:space="preserve">- Se publicaron resultados preliminares de la la convocatoria de medición y reconocimiento de los grupos de investigación e investigadores, a partir de la ponderación de su producción científica con calidad e impacto. Los resultados finales se publicarán </v>
          </cell>
          <cell r="AF57">
            <v>42490.208333333299</v>
          </cell>
          <cell r="AG57">
            <v>42501.4090915509</v>
          </cell>
          <cell r="AH57" t="str">
            <v>Adriana Isabel Prieto Alzate</v>
          </cell>
          <cell r="AI57" t="str">
            <v>aiprieto@colciencias.gov.co</v>
          </cell>
          <cell r="AJ57">
            <v>60</v>
          </cell>
          <cell r="AK57">
            <v>0</v>
          </cell>
          <cell r="AL57">
            <v>0</v>
          </cell>
        </row>
        <row r="58">
          <cell r="A58">
            <v>4582</v>
          </cell>
          <cell r="B58" t="str">
            <v>Todos por un Nuevo País</v>
          </cell>
          <cell r="C58" t="str">
            <v>Competitividad e infraestructura estratégica</v>
          </cell>
          <cell r="D58" t="str">
            <v>Contribuir al desarrollo productivo y la solución de los desafíos sociales del país a través de la ciencia, tecnología e innovación</v>
          </cell>
          <cell r="E58" t="str">
            <v>Ciencia, Tecnología e Innovación</v>
          </cell>
          <cell r="F58" t="str">
            <v>COLCIENCIAS</v>
          </cell>
          <cell r="G58" t="str">
            <v>Desarrollo y fortalecimiento del sistema y la institucionalidad de la Ciencia, Tecnología e Innovación</v>
          </cell>
          <cell r="H58">
            <v>4582</v>
          </cell>
          <cell r="I58" t="str">
            <v>Inversión nacional en ACTI como % del PIB</v>
          </cell>
          <cell r="J58" t="str">
            <v>Producto</v>
          </cell>
          <cell r="K58" t="str">
            <v>Sectorial</v>
          </cell>
          <cell r="L58" t="str">
            <v>SI</v>
          </cell>
          <cell r="M58" t="str">
            <v>NO</v>
          </cell>
          <cell r="N58" t="str">
            <v>NO</v>
          </cell>
          <cell r="O58" t="str">
            <v>SI</v>
          </cell>
          <cell r="P58" t="str">
            <v>Porcentaje</v>
          </cell>
          <cell r="Q58" t="str">
            <v>Anual</v>
          </cell>
          <cell r="R58" t="str">
            <v>Capacidad</v>
          </cell>
          <cell r="S58">
            <v>0.5</v>
          </cell>
          <cell r="T58">
            <v>0.6</v>
          </cell>
          <cell r="U58">
            <v>0.7</v>
          </cell>
          <cell r="V58">
            <v>0.93</v>
          </cell>
          <cell r="W58">
            <v>1</v>
          </cell>
          <cell r="X58">
            <v>1</v>
          </cell>
          <cell r="Y58">
            <v>0</v>
          </cell>
          <cell r="Z58">
            <v>0</v>
          </cell>
          <cell r="AA58">
            <v>0</v>
          </cell>
          <cell r="AB58">
            <v>0</v>
          </cell>
          <cell r="AC58">
            <v>0</v>
          </cell>
          <cell r="AD58">
            <v>0</v>
          </cell>
          <cell r="AE58" t="str">
            <v>Se vienen desarrollando en coordinación con Presidencia y DNP yna serie de acciones encaminadas a cumplir la inversión país en ACTI a 2018, y con inversión del sector privado del 50% en el total e la inversión de ACTI. Se destaca en abril: Ampliar la mues</v>
          </cell>
          <cell r="AF58">
            <v>42490.208333333299</v>
          </cell>
          <cell r="AG58">
            <v>42501.416304131897</v>
          </cell>
          <cell r="AH58" t="str">
            <v>Adriana Isabel Prieto Alzate</v>
          </cell>
          <cell r="AI58" t="str">
            <v>aiprieto@colciencias.gov.co</v>
          </cell>
          <cell r="AJ58">
            <v>480</v>
          </cell>
          <cell r="AK58">
            <v>0</v>
          </cell>
          <cell r="AL58">
            <v>0</v>
          </cell>
        </row>
        <row r="59">
          <cell r="A59">
            <v>4583</v>
          </cell>
          <cell r="B59" t="str">
            <v>Todos por un Nuevo País</v>
          </cell>
          <cell r="C59" t="str">
            <v>Competitividad e infraestructura estratégica</v>
          </cell>
          <cell r="D59" t="str">
            <v>Contribuir al desarrollo productivo y la solución de los desafíos sociales del país a través de la ciencia, tecnología e innovación</v>
          </cell>
          <cell r="E59" t="str">
            <v>Ciencia, Tecnología e Innovación</v>
          </cell>
          <cell r="F59" t="str">
            <v>COLCIENCIAS</v>
          </cell>
          <cell r="G59" t="str">
            <v>Desarrollo y fortalecimiento del sistema y la institucionalidad de la Ciencia, Tecnología e Innovación</v>
          </cell>
          <cell r="H59">
            <v>4583</v>
          </cell>
          <cell r="I59" t="str">
            <v>Porcentaje de asignación del cupo de inversión para deducción tributaria</v>
          </cell>
          <cell r="J59" t="str">
            <v>Producto</v>
          </cell>
          <cell r="K59" t="str">
            <v>Sectorial</v>
          </cell>
          <cell r="L59" t="str">
            <v>SI</v>
          </cell>
          <cell r="M59" t="str">
            <v>SI</v>
          </cell>
          <cell r="N59" t="str">
            <v>NO</v>
          </cell>
          <cell r="O59" t="str">
            <v>SI</v>
          </cell>
          <cell r="P59" t="str">
            <v>Porcentaje</v>
          </cell>
          <cell r="Q59" t="str">
            <v>Semestral</v>
          </cell>
          <cell r="R59" t="str">
            <v>Capacidad</v>
          </cell>
          <cell r="S59">
            <v>69</v>
          </cell>
          <cell r="T59">
            <v>70</v>
          </cell>
          <cell r="U59">
            <v>80</v>
          </cell>
          <cell r="V59">
            <v>90</v>
          </cell>
          <cell r="W59">
            <v>100</v>
          </cell>
          <cell r="X59">
            <v>100</v>
          </cell>
          <cell r="Y59">
            <v>0</v>
          </cell>
          <cell r="Z59">
            <v>0</v>
          </cell>
          <cell r="AA59">
            <v>0</v>
          </cell>
          <cell r="AB59">
            <v>0</v>
          </cell>
          <cell r="AC59">
            <v>0</v>
          </cell>
          <cell r="AD59">
            <v>0</v>
          </cell>
          <cell r="AE59" t="str">
            <v>Se recibieron todos los informes de avance de todos los proyectos calificados que contienen varias vigencias, plurianuales, los cuales están siendo revisados por la áreas técnicas correspondientes con el fin de verificar si es correcto emitir resoluciones</v>
          </cell>
          <cell r="AF59">
            <v>42490.208333333299</v>
          </cell>
          <cell r="AG59">
            <v>42501.418090312502</v>
          </cell>
          <cell r="AH59" t="str">
            <v>Adriana Isabel Prieto Alzate</v>
          </cell>
          <cell r="AI59" t="str">
            <v>aiprieto@colciencias.gov.co</v>
          </cell>
          <cell r="AJ59">
            <v>60</v>
          </cell>
          <cell r="AK59">
            <v>0</v>
          </cell>
          <cell r="AL59">
            <v>0</v>
          </cell>
        </row>
        <row r="60">
          <cell r="A60">
            <v>4584</v>
          </cell>
          <cell r="B60" t="str">
            <v>Todos por un Nuevo País</v>
          </cell>
          <cell r="C60" t="str">
            <v>Competitividad e infraestructura estratégica</v>
          </cell>
          <cell r="D60" t="str">
            <v>Contribuir al desarrollo productivo y la solución de los desafíos sociales del país a través de la ciencia, tecnología e innovación</v>
          </cell>
          <cell r="E60" t="str">
            <v>Ciencia, Tecnología e Innovación</v>
          </cell>
          <cell r="F60" t="str">
            <v>COLCIENCIAS</v>
          </cell>
          <cell r="G60" t="str">
            <v>Desarrollo y fortalecimiento del sistema y la institucionalidad de la Ciencia, Tecnología e Innovación</v>
          </cell>
          <cell r="H60">
            <v>4584</v>
          </cell>
          <cell r="I60" t="str">
            <v>Ciudades con pacto por la innovación en ejecución</v>
          </cell>
          <cell r="J60" t="str">
            <v>Producto</v>
          </cell>
          <cell r="K60" t="str">
            <v>Sectorial</v>
          </cell>
          <cell r="L60" t="str">
            <v>SI</v>
          </cell>
          <cell r="M60" t="str">
            <v>SI</v>
          </cell>
          <cell r="N60" t="str">
            <v>NO</v>
          </cell>
          <cell r="O60" t="str">
            <v>SI</v>
          </cell>
          <cell r="P60" t="str">
            <v>Número</v>
          </cell>
          <cell r="Q60" t="str">
            <v>Semestral</v>
          </cell>
          <cell r="R60" t="str">
            <v>Acumulado</v>
          </cell>
          <cell r="S60">
            <v>0</v>
          </cell>
          <cell r="T60">
            <v>3</v>
          </cell>
          <cell r="U60">
            <v>3</v>
          </cell>
          <cell r="V60">
            <v>2</v>
          </cell>
          <cell r="W60">
            <v>0</v>
          </cell>
          <cell r="X60">
            <v>8</v>
          </cell>
          <cell r="Y60">
            <v>0</v>
          </cell>
          <cell r="Z60">
            <v>0</v>
          </cell>
          <cell r="AA60">
            <v>0</v>
          </cell>
          <cell r="AB60">
            <v>0</v>
          </cell>
          <cell r="AC60">
            <v>0</v>
          </cell>
          <cell r="AD60">
            <v>0</v>
          </cell>
          <cell r="AE60" t="str">
            <v>Se cuenta con las fechas en las que se esperan realizar los pactos por la innovación pendientes: Bogota en Agosto y Manizales en Septiembre</v>
          </cell>
          <cell r="AF60">
            <v>42490.208333333299</v>
          </cell>
          <cell r="AG60">
            <v>42501.418431284699</v>
          </cell>
          <cell r="AH60" t="str">
            <v>Adriana Isabel Prieto Alzate</v>
          </cell>
          <cell r="AI60" t="str">
            <v>aiprieto@colciencias.gov.co</v>
          </cell>
          <cell r="AJ60">
            <v>60</v>
          </cell>
          <cell r="AK60">
            <v>0</v>
          </cell>
          <cell r="AL60">
            <v>0</v>
          </cell>
        </row>
        <row r="61">
          <cell r="A61">
            <v>4589</v>
          </cell>
          <cell r="B61" t="str">
            <v>Todos por un Nuevo País</v>
          </cell>
          <cell r="C61" t="str">
            <v>Competitividad e infraestructura estratégica</v>
          </cell>
          <cell r="D61" t="str">
            <v>Contribuir al desarrollo productivo y la solución de los desafíos sociales del país a través de la ciencia, tecnología e innovación</v>
          </cell>
          <cell r="E61" t="str">
            <v>Ciencia, Tecnología e Innovación</v>
          </cell>
          <cell r="F61" t="str">
            <v>COLCIENCIAS</v>
          </cell>
          <cell r="G61" t="str">
            <v>Fomento a la investigación y a la transferencia del conocimiento</v>
          </cell>
          <cell r="H61">
            <v>4589</v>
          </cell>
          <cell r="I61" t="str">
            <v>Porcentaje de empresas clasificadas como innovadoras en sentido amplio y estricto pertenecientes a los sectores de industria y servicios</v>
          </cell>
          <cell r="J61" t="str">
            <v>Resultado</v>
          </cell>
          <cell r="K61" t="str">
            <v>Sectorial</v>
          </cell>
          <cell r="L61" t="str">
            <v>SI</v>
          </cell>
          <cell r="M61" t="str">
            <v>NO</v>
          </cell>
          <cell r="N61" t="str">
            <v>NO</v>
          </cell>
          <cell r="O61" t="str">
            <v>SI</v>
          </cell>
          <cell r="P61" t="str">
            <v>Porcentaje</v>
          </cell>
          <cell r="Q61" t="str">
            <v>Anual</v>
          </cell>
          <cell r="R61" t="str">
            <v>Flujo</v>
          </cell>
          <cell r="S61">
            <v>22.5</v>
          </cell>
          <cell r="T61">
            <v>26.2</v>
          </cell>
          <cell r="U61">
            <v>27.5</v>
          </cell>
          <cell r="V61">
            <v>28.7</v>
          </cell>
          <cell r="W61">
            <v>30</v>
          </cell>
          <cell r="X61">
            <v>30</v>
          </cell>
          <cell r="Y61">
            <v>0</v>
          </cell>
          <cell r="Z61">
            <v>0</v>
          </cell>
          <cell r="AA61">
            <v>0</v>
          </cell>
          <cell r="AB61">
            <v>0</v>
          </cell>
          <cell r="AC61">
            <v>0</v>
          </cell>
          <cell r="AD61">
            <v>0</v>
          </cell>
          <cell r="AE61" t="str">
            <v>El porcentaje de empresas innovadoras en sentido amplio y estricto es generado por el DANE a partir de los resultados que se publican anualmente de las Encuestas de Desarrollo de Innovación Tecnológica EDIT (Manufactura y servicios), por lo cual el report</v>
          </cell>
          <cell r="AF61">
            <v>42490.208333333299</v>
          </cell>
          <cell r="AG61">
            <v>42501.407688969899</v>
          </cell>
          <cell r="AH61" t="str">
            <v>Adriana Isabel Prieto Alzate</v>
          </cell>
          <cell r="AI61" t="str">
            <v>aiprieto@colciencias.gov.co</v>
          </cell>
          <cell r="AJ61">
            <v>480</v>
          </cell>
          <cell r="AK61">
            <v>0</v>
          </cell>
          <cell r="AL61">
            <v>0</v>
          </cell>
        </row>
        <row r="62">
          <cell r="A62">
            <v>4590</v>
          </cell>
          <cell r="B62" t="str">
            <v>Todos por un Nuevo País</v>
          </cell>
          <cell r="C62" t="str">
            <v>Competitividad e infraestructura estratégica</v>
          </cell>
          <cell r="D62" t="str">
            <v>Contribuir al desarrollo productivo y la solución de los desafíos sociales del país a través de la ciencia, tecnología e innovación</v>
          </cell>
          <cell r="E62" t="str">
            <v>Ciencia, Tecnología e Innovación</v>
          </cell>
          <cell r="F62" t="str">
            <v>COLCIENCIAS</v>
          </cell>
          <cell r="G62" t="str">
            <v>Fomento a la investigación y a la transferencia del conocimiento</v>
          </cell>
          <cell r="H62">
            <v>4590</v>
          </cell>
          <cell r="I62" t="str">
            <v>Empresas apoyadas en procesos de innovación por Colciencias</v>
          </cell>
          <cell r="J62" t="str">
            <v>Producto</v>
          </cell>
          <cell r="K62" t="str">
            <v>Sectorial</v>
          </cell>
          <cell r="L62" t="str">
            <v>SI</v>
          </cell>
          <cell r="M62" t="str">
            <v>NO</v>
          </cell>
          <cell r="N62" t="str">
            <v>NO</v>
          </cell>
          <cell r="O62" t="str">
            <v>SI</v>
          </cell>
          <cell r="P62" t="str">
            <v>Número</v>
          </cell>
          <cell r="Q62" t="str">
            <v>Semestral</v>
          </cell>
          <cell r="R62" t="str">
            <v>Acumulado</v>
          </cell>
          <cell r="S62">
            <v>1254</v>
          </cell>
          <cell r="T62">
            <v>1250</v>
          </cell>
          <cell r="U62">
            <v>1910</v>
          </cell>
          <cell r="V62">
            <v>1910</v>
          </cell>
          <cell r="W62">
            <v>1930</v>
          </cell>
          <cell r="X62">
            <v>7000</v>
          </cell>
          <cell r="Y62">
            <v>0</v>
          </cell>
          <cell r="Z62">
            <v>0</v>
          </cell>
          <cell r="AA62">
            <v>0</v>
          </cell>
          <cell r="AB62">
            <v>0</v>
          </cell>
          <cell r="AC62">
            <v>0</v>
          </cell>
          <cell r="AD62">
            <v>0</v>
          </cell>
          <cell r="AE62" t="str">
            <v>Como actividades relevantes, en abril se trabajó en la finalización de la implementción de proyectos en algunas regiones y cierre de las alianzas de Antioquia, Eje Cafetero, Pacífico, Santanderes y Boyacá.</v>
          </cell>
          <cell r="AF62">
            <v>42490.208333333299</v>
          </cell>
          <cell r="AG62">
            <v>42501.406020567098</v>
          </cell>
          <cell r="AH62" t="str">
            <v>Adriana Isabel Prieto Alzate</v>
          </cell>
          <cell r="AI62" t="str">
            <v>aiprieto@colciencias.gov.co</v>
          </cell>
          <cell r="AJ62">
            <v>60</v>
          </cell>
          <cell r="AK62">
            <v>0</v>
          </cell>
          <cell r="AL62">
            <v>0</v>
          </cell>
        </row>
        <row r="63">
          <cell r="A63">
            <v>4591</v>
          </cell>
          <cell r="B63" t="str">
            <v>Todos por un Nuevo País</v>
          </cell>
          <cell r="C63" t="str">
            <v>Competitividad e infraestructura estratégica</v>
          </cell>
          <cell r="D63" t="str">
            <v>Contribuir al desarrollo productivo y la solución de los desafíos sociales del país a través de la ciencia, tecnología e innovación</v>
          </cell>
          <cell r="E63" t="str">
            <v>Ciencia, Tecnología e Innovación</v>
          </cell>
          <cell r="F63" t="str">
            <v>COLCIENCIAS</v>
          </cell>
          <cell r="G63" t="str">
            <v>Fomento a la investigación y a la transferencia del conocimiento</v>
          </cell>
          <cell r="H63">
            <v>4591</v>
          </cell>
          <cell r="I63" t="str">
            <v>Licenciamientos tecnológicos</v>
          </cell>
          <cell r="J63" t="str">
            <v>Producto</v>
          </cell>
          <cell r="K63" t="str">
            <v>Sectorial</v>
          </cell>
          <cell r="L63" t="str">
            <v>SI</v>
          </cell>
          <cell r="M63" t="str">
            <v>SI</v>
          </cell>
          <cell r="N63" t="str">
            <v>NO</v>
          </cell>
          <cell r="O63" t="str">
            <v>SI</v>
          </cell>
          <cell r="P63" t="str">
            <v>Número</v>
          </cell>
          <cell r="Q63" t="str">
            <v>Anual</v>
          </cell>
          <cell r="R63" t="str">
            <v>Acumulado</v>
          </cell>
          <cell r="S63">
            <v>0</v>
          </cell>
          <cell r="T63">
            <v>4</v>
          </cell>
          <cell r="U63">
            <v>6</v>
          </cell>
          <cell r="V63">
            <v>8</v>
          </cell>
          <cell r="W63">
            <v>7</v>
          </cell>
          <cell r="X63">
            <v>25</v>
          </cell>
          <cell r="Y63">
            <v>0</v>
          </cell>
          <cell r="Z63">
            <v>0</v>
          </cell>
          <cell r="AA63">
            <v>0</v>
          </cell>
          <cell r="AB63">
            <v>0</v>
          </cell>
          <cell r="AC63">
            <v>0</v>
          </cell>
          <cell r="AD63">
            <v>0</v>
          </cell>
          <cell r="AE63" t="str">
            <v>Como avances dentro de las actividades y compromisos de las Oficinas de Transferencia se reporta: - Mejora de los procesos en temas de análisis de mercado, modelación de negocios, estrategias de propiedad intelectual y comercialización, integrando las min</v>
          </cell>
          <cell r="AF63">
            <v>42490.208333333299</v>
          </cell>
          <cell r="AG63">
            <v>42501.405719641203</v>
          </cell>
          <cell r="AH63" t="str">
            <v>Adriana Isabel Prieto Alzate</v>
          </cell>
          <cell r="AI63" t="str">
            <v>aiprieto@colciencias.gov.co</v>
          </cell>
          <cell r="AJ63">
            <v>60</v>
          </cell>
          <cell r="AK63">
            <v>0</v>
          </cell>
          <cell r="AL63">
            <v>0</v>
          </cell>
        </row>
        <row r="64">
          <cell r="A64">
            <v>4592</v>
          </cell>
          <cell r="B64" t="str">
            <v>Todos por un Nuevo País</v>
          </cell>
          <cell r="C64" t="str">
            <v>Competitividad e infraestructura estratégica</v>
          </cell>
          <cell r="D64" t="str">
            <v>Contribuir al desarrollo productivo y la solución de los desafíos sociales del país a través de la ciencia, tecnología e innovación</v>
          </cell>
          <cell r="E64" t="str">
            <v>Ciencia, Tecnología e Innovación</v>
          </cell>
          <cell r="F64" t="str">
            <v>COLCIENCIAS</v>
          </cell>
          <cell r="G64" t="str">
            <v>Fomento a la investigación y a la transferencia del conocimiento</v>
          </cell>
          <cell r="H64">
            <v>4592</v>
          </cell>
          <cell r="I64" t="str">
            <v>Registros de patentes solicitadas por residentes en Oficina Nacional y PCT</v>
          </cell>
          <cell r="J64" t="str">
            <v>Producto</v>
          </cell>
          <cell r="K64" t="str">
            <v>Sectorial</v>
          </cell>
          <cell r="L64" t="str">
            <v>SI</v>
          </cell>
          <cell r="M64" t="str">
            <v>SI</v>
          </cell>
          <cell r="N64" t="str">
            <v>NO</v>
          </cell>
          <cell r="O64" t="str">
            <v>SI</v>
          </cell>
          <cell r="P64" t="str">
            <v>Número</v>
          </cell>
          <cell r="Q64" t="str">
            <v>Trimestral</v>
          </cell>
          <cell r="R64" t="str">
            <v>Capacidad</v>
          </cell>
          <cell r="S64">
            <v>259</v>
          </cell>
          <cell r="T64">
            <v>300</v>
          </cell>
          <cell r="U64">
            <v>360</v>
          </cell>
          <cell r="V64">
            <v>470</v>
          </cell>
          <cell r="W64">
            <v>600</v>
          </cell>
          <cell r="X64">
            <v>600</v>
          </cell>
          <cell r="Y64">
            <v>0</v>
          </cell>
          <cell r="Z64">
            <v>0</v>
          </cell>
          <cell r="AA64">
            <v>0</v>
          </cell>
          <cell r="AB64">
            <v>0</v>
          </cell>
          <cell r="AC64">
            <v>0</v>
          </cell>
          <cell r="AD64">
            <v>0</v>
          </cell>
          <cell r="AE64" t="str">
            <v>los registros de 88 solicitudes de patentes, distribuidas por departamentos así: el 50% de las solicitudes son de Bogotá (44 solicitudes) seguido de Antioquia con el 17% (15 solicitudes) y de Risaralda con el 6,8% (6 soliciudes). Los sectores tecnológicos</v>
          </cell>
          <cell r="AF64">
            <v>42490.208333333299</v>
          </cell>
          <cell r="AG64">
            <v>42501.403788113399</v>
          </cell>
          <cell r="AH64" t="str">
            <v>Adriana Isabel Prieto Alzate</v>
          </cell>
          <cell r="AI64" t="str">
            <v>aiprieto@colciencias.gov.co</v>
          </cell>
          <cell r="AJ64">
            <v>180</v>
          </cell>
          <cell r="AK64">
            <v>0</v>
          </cell>
          <cell r="AL64">
            <v>0</v>
          </cell>
        </row>
        <row r="65">
          <cell r="A65">
            <v>5348</v>
          </cell>
          <cell r="B65" t="str">
            <v>Todos por un Nuevo País</v>
          </cell>
          <cell r="C65" t="str">
            <v>Competitividad e infraestructura estratégica</v>
          </cell>
          <cell r="D65" t="str">
            <v>Contribuir al desarrollo productivo y la solución de los desafíos sociales del país a través de la ciencia, tecnología e innovación</v>
          </cell>
          <cell r="E65" t="str">
            <v>Ciencia, Tecnología e Innovación</v>
          </cell>
          <cell r="F65" t="str">
            <v>COLCIENCIAS</v>
          </cell>
          <cell r="G65" t="str">
            <v>Fomento a la investigación y a la transferencia del conocimiento</v>
          </cell>
          <cell r="H65">
            <v>5348</v>
          </cell>
          <cell r="I65" t="str">
            <v>niños y jóvenes indígenas que acceden a la oferta institucional para programas de investigación, ciencia y tecnología</v>
          </cell>
          <cell r="J65" t="str">
            <v>Producto</v>
          </cell>
          <cell r="K65" t="str">
            <v>Transversal</v>
          </cell>
          <cell r="L65" t="str">
            <v>SI</v>
          </cell>
          <cell r="M65" t="str">
            <v>NO</v>
          </cell>
          <cell r="N65" t="str">
            <v>SI</v>
          </cell>
          <cell r="O65" t="str">
            <v>SI</v>
          </cell>
          <cell r="P65" t="str">
            <v>Número</v>
          </cell>
          <cell r="Q65" t="str">
            <v>Semestral</v>
          </cell>
          <cell r="R65" t="str">
            <v>Acumulado</v>
          </cell>
          <cell r="S65">
            <v>0</v>
          </cell>
          <cell r="T65">
            <v>0</v>
          </cell>
          <cell r="U65">
            <v>4008</v>
          </cell>
          <cell r="V65">
            <v>4108</v>
          </cell>
          <cell r="W65">
            <v>4208</v>
          </cell>
          <cell r="X65">
            <v>16232</v>
          </cell>
          <cell r="Y65">
            <v>0</v>
          </cell>
          <cell r="Z65">
            <v>0</v>
          </cell>
          <cell r="AA65">
            <v>0</v>
          </cell>
          <cell r="AB65">
            <v>0</v>
          </cell>
          <cell r="AC65">
            <v>0</v>
          </cell>
          <cell r="AD65">
            <v>0</v>
          </cell>
          <cell r="AE65" t="str">
            <v>Teniendo en cuenta la reunion con la mesa permanente de indigenas a principios de abril, este indicador se reemplazaria por otro. Se espera que en mayo se llegue a un acuerdo sobre los indicadores que finalmente quedarian en SINERGIA</v>
          </cell>
          <cell r="AF65">
            <v>42490.208333333299</v>
          </cell>
          <cell r="AG65">
            <v>42501.402877546301</v>
          </cell>
          <cell r="AH65" t="str">
            <v>Adriana Isabel Prieto Alzate</v>
          </cell>
          <cell r="AI65" t="str">
            <v>aiprieto@colciencias.gov.co</v>
          </cell>
          <cell r="AJ65">
            <v>0</v>
          </cell>
          <cell r="AK65">
            <v>0</v>
          </cell>
          <cell r="AL65">
            <v>0</v>
          </cell>
        </row>
        <row r="66">
          <cell r="A66">
            <v>5357</v>
          </cell>
          <cell r="B66" t="str">
            <v>Todos por un Nuevo País</v>
          </cell>
          <cell r="C66" t="str">
            <v>Competitividad e infraestructura estratégica</v>
          </cell>
          <cell r="D66" t="str">
            <v>Contribuir al desarrollo productivo y la solución de los desafíos sociales del país a través de la ciencia, tecnología e innovación</v>
          </cell>
          <cell r="E66" t="str">
            <v>Ciencia, Tecnología e Innovación</v>
          </cell>
          <cell r="F66" t="str">
            <v>COLCIENCIAS</v>
          </cell>
          <cell r="G66" t="str">
            <v>Fomento a la investigación y a la transferencia del conocimiento</v>
          </cell>
          <cell r="H66">
            <v>5357</v>
          </cell>
          <cell r="I66" t="str">
            <v>Investigaciones financiadas sobre recursos forestales, fauna, flora o propiedades de las plantas en territorios indígenas</v>
          </cell>
          <cell r="J66" t="str">
            <v>Producto</v>
          </cell>
          <cell r="K66" t="str">
            <v>Transversal</v>
          </cell>
          <cell r="L66" t="str">
            <v>SI</v>
          </cell>
          <cell r="M66" t="str">
            <v>NO</v>
          </cell>
          <cell r="N66" t="str">
            <v>SI</v>
          </cell>
          <cell r="O66" t="str">
            <v>SI</v>
          </cell>
          <cell r="P66" t="str">
            <v>Número</v>
          </cell>
          <cell r="Q66" t="str">
            <v>Anual</v>
          </cell>
          <cell r="R66" t="str">
            <v>Acumulado</v>
          </cell>
          <cell r="S66">
            <v>0</v>
          </cell>
          <cell r="T66">
            <v>0</v>
          </cell>
          <cell r="U66">
            <v>1</v>
          </cell>
          <cell r="V66">
            <v>1</v>
          </cell>
          <cell r="W66">
            <v>1</v>
          </cell>
          <cell r="X66">
            <v>3</v>
          </cell>
          <cell r="Y66">
            <v>0</v>
          </cell>
          <cell r="Z66">
            <v>0</v>
          </cell>
          <cell r="AA66">
            <v>0</v>
          </cell>
          <cell r="AB66">
            <v>0</v>
          </cell>
          <cell r="AC66">
            <v>0</v>
          </cell>
          <cell r="AD66">
            <v>0</v>
          </cell>
          <cell r="AE66" t="str">
            <v>Este indicador se reemplazaria por otro teniendo en cuenta la reunion que se llevo a cabo en abril con la mesa permanente de indigenas, se espera que en mayo se llegue a un acuerdo sobre los indicadores que quedarían en sinergia</v>
          </cell>
          <cell r="AF66">
            <v>42490.208333333299</v>
          </cell>
          <cell r="AG66">
            <v>42501.402382488399</v>
          </cell>
          <cell r="AH66" t="str">
            <v>Adriana Isabel Prieto Alzate</v>
          </cell>
          <cell r="AI66" t="str">
            <v>aiprieto@colciencias.gov.co</v>
          </cell>
          <cell r="AJ66">
            <v>0</v>
          </cell>
          <cell r="AK66">
            <v>0</v>
          </cell>
          <cell r="AL66">
            <v>0</v>
          </cell>
        </row>
        <row r="67">
          <cell r="A67">
            <v>4593</v>
          </cell>
          <cell r="B67" t="str">
            <v>Todos por un Nuevo País</v>
          </cell>
          <cell r="C67" t="str">
            <v>Competitividad e infraestructura estratégica</v>
          </cell>
          <cell r="D67" t="str">
            <v>Contribuir al desarrollo productivo y la solución de los desafíos sociales del país a través de la ciencia, tecnología e innovación</v>
          </cell>
          <cell r="E67" t="str">
            <v>Ciencia, Tecnología e Innovación</v>
          </cell>
          <cell r="F67" t="str">
            <v>COLCIENCIAS</v>
          </cell>
          <cell r="G67" t="str">
            <v>Promoción del desarrollo tecnológico e innovación</v>
          </cell>
          <cell r="H67">
            <v>4593</v>
          </cell>
          <cell r="I67" t="str">
            <v>Porcentaje de colombianos que tienen apropiación alta y muy alta de la ciencia y la tecnología</v>
          </cell>
          <cell r="J67" t="str">
            <v>Resultado</v>
          </cell>
          <cell r="K67" t="str">
            <v>Sectorial</v>
          </cell>
          <cell r="L67" t="str">
            <v>SI</v>
          </cell>
          <cell r="M67" t="str">
            <v>SI</v>
          </cell>
          <cell r="N67" t="str">
            <v>NO</v>
          </cell>
          <cell r="O67" t="str">
            <v>SI</v>
          </cell>
          <cell r="P67" t="str">
            <v>Porcentaje</v>
          </cell>
          <cell r="Q67" t="str">
            <v>Anual</v>
          </cell>
          <cell r="R67" t="str">
            <v>Capacidad</v>
          </cell>
          <cell r="S67">
            <v>51.8</v>
          </cell>
          <cell r="T67">
            <v>56</v>
          </cell>
          <cell r="U67">
            <v>61</v>
          </cell>
          <cell r="V67">
            <v>65</v>
          </cell>
          <cell r="W67">
            <v>70</v>
          </cell>
          <cell r="X67">
            <v>70</v>
          </cell>
          <cell r="Y67">
            <v>0</v>
          </cell>
          <cell r="Z67">
            <v>0</v>
          </cell>
          <cell r="AA67">
            <v>0</v>
          </cell>
          <cell r="AB67">
            <v>0</v>
          </cell>
          <cell r="AC67">
            <v>0</v>
          </cell>
          <cell r="AD67">
            <v>0</v>
          </cell>
          <cell r="AE67" t="str">
            <v>Se avanza en el ejercicio de definir una bateria de indicadores que den cuenta del objetivo una cultura que valore y gestione el conocimiento. De esta bateria se espera escoger el nuevo indicador</v>
          </cell>
          <cell r="AF67">
            <v>42490.208333333299</v>
          </cell>
          <cell r="AG67">
            <v>42501.402017361099</v>
          </cell>
          <cell r="AH67" t="str">
            <v>Adriana Isabel Prieto Alzate</v>
          </cell>
          <cell r="AI67" t="str">
            <v>aiprieto@colciencias.gov.co</v>
          </cell>
          <cell r="AJ67">
            <v>365</v>
          </cell>
          <cell r="AK67">
            <v>0</v>
          </cell>
          <cell r="AL67">
            <v>0</v>
          </cell>
        </row>
        <row r="68">
          <cell r="A68">
            <v>4594</v>
          </cell>
          <cell r="B68" t="str">
            <v>Todos por un Nuevo País</v>
          </cell>
          <cell r="C68" t="str">
            <v>Competitividad e infraestructura estratégica</v>
          </cell>
          <cell r="D68" t="str">
            <v>Contribuir al desarrollo productivo y la solución de los desafíos sociales del país a través de la ciencia, tecnología e innovación</v>
          </cell>
          <cell r="E68" t="str">
            <v>Ciencia, Tecnología e Innovación</v>
          </cell>
          <cell r="F68" t="str">
            <v>COLCIENCIAS</v>
          </cell>
          <cell r="G68" t="str">
            <v>Promoción del desarrollo tecnológico e innovación</v>
          </cell>
          <cell r="H68">
            <v>4594</v>
          </cell>
          <cell r="I68" t="str">
            <v>Personas sensibilizadas a través de estrategias enfocadas en el uso, apropiación y utilidad de la CTeI</v>
          </cell>
          <cell r="J68" t="str">
            <v>Producto</v>
          </cell>
          <cell r="K68" t="str">
            <v>Sectorial</v>
          </cell>
          <cell r="L68" t="str">
            <v>SI</v>
          </cell>
          <cell r="M68" t="str">
            <v>SI</v>
          </cell>
          <cell r="N68" t="str">
            <v>NO</v>
          </cell>
          <cell r="O68" t="str">
            <v>SI</v>
          </cell>
          <cell r="P68" t="str">
            <v>Número</v>
          </cell>
          <cell r="Q68" t="str">
            <v>Trimestral</v>
          </cell>
          <cell r="R68" t="str">
            <v>Acumulado</v>
          </cell>
          <cell r="S68">
            <v>328340</v>
          </cell>
          <cell r="T68">
            <v>180000</v>
          </cell>
          <cell r="U68">
            <v>365000</v>
          </cell>
          <cell r="V68">
            <v>676000</v>
          </cell>
          <cell r="W68">
            <v>779000</v>
          </cell>
          <cell r="X68">
            <v>2000000</v>
          </cell>
          <cell r="Y68">
            <v>0</v>
          </cell>
          <cell r="Z68">
            <v>0</v>
          </cell>
          <cell r="AA68">
            <v>0</v>
          </cell>
          <cell r="AB68">
            <v>0</v>
          </cell>
          <cell r="AC68">
            <v>0</v>
          </cell>
          <cell r="AD68">
            <v>0</v>
          </cell>
          <cell r="AE68" t="str">
            <v>En Centros de Ciencia: Se dió inicio al Convenio con la Corporación Parque Explora para el diseño del modelo de Reconocimiento para los Centros de Ciencia en Colombia. El proyecto "Fortalecimiento para los museos de CTeI de la Mnazana del saber en Valle d</v>
          </cell>
          <cell r="AF68">
            <v>42490.208333333299</v>
          </cell>
          <cell r="AG68">
            <v>42501.401769525502</v>
          </cell>
          <cell r="AH68" t="str">
            <v>Adriana Isabel Prieto Alzate</v>
          </cell>
          <cell r="AI68" t="str">
            <v>aiprieto@colciencias.gov.co</v>
          </cell>
          <cell r="AJ68">
            <v>60</v>
          </cell>
          <cell r="AK68">
            <v>0</v>
          </cell>
          <cell r="AL68">
            <v>0</v>
          </cell>
        </row>
        <row r="69">
          <cell r="A69">
            <v>4595</v>
          </cell>
          <cell r="B69" t="str">
            <v>Todos por un Nuevo País</v>
          </cell>
          <cell r="C69" t="str">
            <v>Competitividad e infraestructura estratégica</v>
          </cell>
          <cell r="D69" t="str">
            <v>Contribuir al desarrollo productivo y la solución de los desafíos sociales del país a través de la ciencia, tecnología e innovación</v>
          </cell>
          <cell r="E69" t="str">
            <v>Ciencia, Tecnología e Innovación</v>
          </cell>
          <cell r="F69" t="str">
            <v>COLCIENCIAS</v>
          </cell>
          <cell r="G69" t="str">
            <v>Promoción del desarrollo tecnológico e innovación</v>
          </cell>
          <cell r="H69">
            <v>4595</v>
          </cell>
          <cell r="I69" t="str">
            <v>Niños y jóvenes apoyados en procesos de vocación científica y tecnológica</v>
          </cell>
          <cell r="J69" t="str">
            <v>Producto</v>
          </cell>
          <cell r="K69" t="str">
            <v>Sectorial</v>
          </cell>
          <cell r="L69" t="str">
            <v>SI</v>
          </cell>
          <cell r="M69" t="str">
            <v>SI</v>
          </cell>
          <cell r="N69" t="str">
            <v>NO</v>
          </cell>
          <cell r="O69" t="str">
            <v>SI</v>
          </cell>
          <cell r="P69" t="str">
            <v>Número</v>
          </cell>
          <cell r="Q69" t="str">
            <v>Semestral</v>
          </cell>
          <cell r="R69" t="str">
            <v>Acumulado</v>
          </cell>
          <cell r="S69">
            <v>2349339</v>
          </cell>
          <cell r="T69">
            <v>300000</v>
          </cell>
          <cell r="U69">
            <v>600000</v>
          </cell>
          <cell r="V69">
            <v>900000</v>
          </cell>
          <cell r="W69">
            <v>1200000</v>
          </cell>
          <cell r="X69">
            <v>3000000</v>
          </cell>
          <cell r="Y69">
            <v>0</v>
          </cell>
          <cell r="Z69">
            <v>0</v>
          </cell>
          <cell r="AA69">
            <v>0</v>
          </cell>
          <cell r="AB69">
            <v>0</v>
          </cell>
          <cell r="AC69">
            <v>0</v>
          </cell>
          <cell r="AD69">
            <v>0</v>
          </cell>
          <cell r="AE69" t="str">
            <v>Ondas: Se realizó la contratación del proveedor que diseñará la coomunidad virtual ONDAS que tendrá un alcance nacional. Jóvenes Investigadores: El 29 de febrero abrió la convocatoria 743 de Jóvenes Investigadores para fortalecer las capacidades en invest</v>
          </cell>
          <cell r="AF69">
            <v>42490.208333333299</v>
          </cell>
          <cell r="AG69">
            <v>42501.397338460702</v>
          </cell>
          <cell r="AH69" t="str">
            <v>Adriana Isabel Prieto Alzate</v>
          </cell>
          <cell r="AI69" t="str">
            <v>aiprieto@colciencias.gov.co</v>
          </cell>
          <cell r="AJ69">
            <v>180</v>
          </cell>
          <cell r="AK69">
            <v>0</v>
          </cell>
          <cell r="AL69">
            <v>0</v>
          </cell>
        </row>
        <row r="70">
          <cell r="A70">
            <v>5349</v>
          </cell>
          <cell r="B70" t="str">
            <v>Todos por un Nuevo País</v>
          </cell>
          <cell r="C70" t="str">
            <v>Competitividad e infraestructura estratégica</v>
          </cell>
          <cell r="D70" t="str">
            <v>Promover las TIC como plataforma para la equidad, la educación y la competitividad</v>
          </cell>
          <cell r="E70" t="str">
            <v>TIC</v>
          </cell>
          <cell r="F70" t="str">
            <v>AUTORIDAD NACIONAL DE TELEVISION</v>
          </cell>
          <cell r="G70" t="str">
            <v>Grupos Étnicos - TIC</v>
          </cell>
          <cell r="H70">
            <v>5349</v>
          </cell>
          <cell r="I70" t="str">
            <v xml:space="preserve">Estudio concertado y realizado que presente soluciones definitivas de acceso y participación de los pueblos indígenas al servicio de televisión </v>
          </cell>
          <cell r="J70" t="str">
            <v>Gestión</v>
          </cell>
          <cell r="K70" t="str">
            <v>Mixto</v>
          </cell>
          <cell r="L70" t="str">
            <v>SI</v>
          </cell>
          <cell r="M70" t="str">
            <v>NO</v>
          </cell>
          <cell r="N70" t="str">
            <v>NO</v>
          </cell>
          <cell r="O70" t="str">
            <v>SI</v>
          </cell>
          <cell r="P70" t="str">
            <v>Porcentaje de avance</v>
          </cell>
          <cell r="Q70" t="str">
            <v>Anual</v>
          </cell>
          <cell r="R70" t="str">
            <v>Capacidad</v>
          </cell>
          <cell r="S70">
            <v>0</v>
          </cell>
          <cell r="T70">
            <v>0</v>
          </cell>
          <cell r="U70">
            <v>0</v>
          </cell>
          <cell r="V70">
            <v>50</v>
          </cell>
          <cell r="W70">
            <v>100</v>
          </cell>
          <cell r="X70">
            <v>100</v>
          </cell>
          <cell r="Y70">
            <v>0</v>
          </cell>
          <cell r="Z70">
            <v>0</v>
          </cell>
          <cell r="AA70">
            <v>0</v>
          </cell>
          <cell r="AB70">
            <v>0</v>
          </cell>
          <cell r="AC70">
            <v>0</v>
          </cell>
          <cell r="AD70">
            <v>0</v>
          </cell>
          <cell r="AE70" t="str">
            <v>Se concertó el indicador con la Mesa Permanente de Concertación. De acuerdo con las metas acordadas la construcción de los pliegos de condiciones se iniciará de manera concertada en 2017 para contar con el resultado del estudio en 2018.</v>
          </cell>
          <cell r="AF70">
            <v>42490.208333333299</v>
          </cell>
          <cell r="AG70">
            <v>42500.419164351901</v>
          </cell>
          <cell r="AH70" t="str">
            <v>Ricardo Albornoz Barreto</v>
          </cell>
          <cell r="AI70" t="str">
            <v>ricardo.albornoz@antv.gov.co</v>
          </cell>
          <cell r="AJ70">
            <v>15</v>
          </cell>
          <cell r="AK70">
            <v>0</v>
          </cell>
          <cell r="AL70">
            <v>0</v>
          </cell>
        </row>
        <row r="71">
          <cell r="A71">
            <v>5350</v>
          </cell>
          <cell r="B71" t="str">
            <v>Todos por un Nuevo País</v>
          </cell>
          <cell r="C71" t="str">
            <v>Competitividad e infraestructura estratégica</v>
          </cell>
          <cell r="D71" t="str">
            <v>Promover las TIC como plataforma para la equidad, la educación y la competitividad</v>
          </cell>
          <cell r="E71" t="str">
            <v>TIC</v>
          </cell>
          <cell r="F71" t="str">
            <v>AUTORIDAD NACIONAL DE TELEVISION</v>
          </cell>
          <cell r="G71" t="str">
            <v>Grupos Étnicos - TIC</v>
          </cell>
          <cell r="H71">
            <v>5350</v>
          </cell>
          <cell r="I71" t="str">
            <v>Programas con contenidos propios de los pueblos indígenas en espacios de televisióon pública producidos y emitidos</v>
          </cell>
          <cell r="J71" t="str">
            <v>Producto</v>
          </cell>
          <cell r="K71" t="str">
            <v>Mixto</v>
          </cell>
          <cell r="L71" t="str">
            <v>SI</v>
          </cell>
          <cell r="M71" t="str">
            <v>NO</v>
          </cell>
          <cell r="N71" t="str">
            <v>NO</v>
          </cell>
          <cell r="O71" t="str">
            <v>SI</v>
          </cell>
          <cell r="P71" t="str">
            <v>Programas producidos y emitidos</v>
          </cell>
          <cell r="Q71" t="str">
            <v>Anual</v>
          </cell>
          <cell r="R71" t="str">
            <v>Acumulado</v>
          </cell>
          <cell r="S71">
            <v>0</v>
          </cell>
          <cell r="T71">
            <v>0</v>
          </cell>
          <cell r="U71">
            <v>2</v>
          </cell>
          <cell r="V71">
            <v>5</v>
          </cell>
          <cell r="W71">
            <v>5</v>
          </cell>
          <cell r="X71">
            <v>12</v>
          </cell>
          <cell r="Y71">
            <v>0</v>
          </cell>
          <cell r="Z71">
            <v>0</v>
          </cell>
          <cell r="AA71">
            <v>0</v>
          </cell>
          <cell r="AB71">
            <v>0</v>
          </cell>
          <cell r="AC71">
            <v>0</v>
          </cell>
          <cell r="AD71">
            <v>0</v>
          </cell>
          <cell r="AE71" t="str">
            <v xml:space="preserve">Se concertó el indicador con la Mesa Permanente de Concertación, quedó pendiente la concertación de la meta en la próxima mesa de concertación. </v>
          </cell>
          <cell r="AF71">
            <v>42490.208333333299</v>
          </cell>
          <cell r="AG71">
            <v>42500.4179351852</v>
          </cell>
          <cell r="AH71" t="str">
            <v>Ricardo Albornoz Barreto</v>
          </cell>
          <cell r="AI71" t="str">
            <v>ricardo.albornoz@antv.gov.co</v>
          </cell>
          <cell r="AJ71">
            <v>15</v>
          </cell>
          <cell r="AK71">
            <v>0</v>
          </cell>
          <cell r="AL71">
            <v>0</v>
          </cell>
        </row>
        <row r="72">
          <cell r="A72">
            <v>5352</v>
          </cell>
          <cell r="B72" t="str">
            <v>Todos por un Nuevo País</v>
          </cell>
          <cell r="C72" t="str">
            <v>Competitividad e infraestructura estratégica</v>
          </cell>
          <cell r="D72" t="str">
            <v>Promover las TIC como plataforma para la equidad, la educación y la competitividad</v>
          </cell>
          <cell r="E72" t="str">
            <v>TIC</v>
          </cell>
          <cell r="F72" t="str">
            <v>AUTORIDAD NACIONAL DE TELEVISION</v>
          </cell>
          <cell r="G72" t="str">
            <v>Grupos Étnicos - TIC</v>
          </cell>
          <cell r="H72">
            <v>5352</v>
          </cell>
          <cell r="I72" t="str">
            <v>Plan de TV concertado con la MPC e implementado.</v>
          </cell>
          <cell r="J72" t="str">
            <v>Gestión</v>
          </cell>
          <cell r="K72" t="str">
            <v>Mixto</v>
          </cell>
          <cell r="L72" t="str">
            <v>SI</v>
          </cell>
          <cell r="M72" t="str">
            <v>NO</v>
          </cell>
          <cell r="N72" t="str">
            <v>NO</v>
          </cell>
          <cell r="O72" t="str">
            <v>SI</v>
          </cell>
          <cell r="P72" t="str">
            <v>Porcentaje</v>
          </cell>
          <cell r="Q72" t="str">
            <v>Anual</v>
          </cell>
          <cell r="R72" t="str">
            <v>Capacidad</v>
          </cell>
          <cell r="S72">
            <v>0</v>
          </cell>
          <cell r="T72">
            <v>0</v>
          </cell>
          <cell r="U72">
            <v>40</v>
          </cell>
          <cell r="V72">
            <v>70</v>
          </cell>
          <cell r="W72">
            <v>100</v>
          </cell>
          <cell r="X72">
            <v>100</v>
          </cell>
          <cell r="Y72">
            <v>0</v>
          </cell>
          <cell r="Z72">
            <v>0</v>
          </cell>
          <cell r="AA72">
            <v>0</v>
          </cell>
          <cell r="AB72">
            <v>0</v>
          </cell>
          <cell r="AC72">
            <v>0</v>
          </cell>
          <cell r="AD72">
            <v>0</v>
          </cell>
          <cell r="AE72"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2">
            <v>42490.208333333299</v>
          </cell>
          <cell r="AG72">
            <v>42500.417711307899</v>
          </cell>
          <cell r="AH72" t="str">
            <v>Ricardo Albornoz Barreto</v>
          </cell>
          <cell r="AI72" t="str">
            <v>ricardo.albornoz@antv.gov.co</v>
          </cell>
          <cell r="AJ72">
            <v>0</v>
          </cell>
          <cell r="AK72">
            <v>0</v>
          </cell>
          <cell r="AL72">
            <v>0</v>
          </cell>
        </row>
        <row r="73">
          <cell r="A73">
            <v>5353</v>
          </cell>
          <cell r="B73" t="str">
            <v>Todos por un Nuevo País</v>
          </cell>
          <cell r="C73" t="str">
            <v>Competitividad e infraestructura estratégica</v>
          </cell>
          <cell r="D73" t="str">
            <v>Promover las TIC como plataforma para la equidad, la educación y la competitividad</v>
          </cell>
          <cell r="E73" t="str">
            <v>TIC</v>
          </cell>
          <cell r="F73" t="str">
            <v>AUTORIDAD NACIONAL DE TELEVISION</v>
          </cell>
          <cell r="G73" t="str">
            <v>Grupos Étnicos - TIC</v>
          </cell>
          <cell r="H73">
            <v>5353</v>
          </cell>
          <cell r="I73" t="str">
            <v>Acto Administrativo reglamentario sobre televisión para pueblos indígenas expedido</v>
          </cell>
          <cell r="J73" t="str">
            <v>Gestión</v>
          </cell>
          <cell r="K73" t="str">
            <v>Mixto</v>
          </cell>
          <cell r="L73" t="str">
            <v>SI</v>
          </cell>
          <cell r="M73" t="str">
            <v>NO</v>
          </cell>
          <cell r="N73" t="str">
            <v>NO</v>
          </cell>
          <cell r="O73" t="str">
            <v>SI</v>
          </cell>
          <cell r="P73" t="str">
            <v>Porcentaje</v>
          </cell>
          <cell r="Q73" t="str">
            <v>Anual</v>
          </cell>
          <cell r="R73" t="str">
            <v>Capacidad</v>
          </cell>
          <cell r="S73">
            <v>0</v>
          </cell>
          <cell r="T73">
            <v>0</v>
          </cell>
          <cell r="U73">
            <v>25</v>
          </cell>
          <cell r="V73">
            <v>75</v>
          </cell>
          <cell r="W73">
            <v>100</v>
          </cell>
          <cell r="X73">
            <v>100</v>
          </cell>
          <cell r="Y73">
            <v>0</v>
          </cell>
          <cell r="Z73">
            <v>0</v>
          </cell>
          <cell r="AA73">
            <v>0</v>
          </cell>
          <cell r="AB73">
            <v>0</v>
          </cell>
          <cell r="AC73">
            <v>0</v>
          </cell>
          <cell r="AD73">
            <v>0</v>
          </cell>
          <cell r="AE73"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3">
            <v>42490.208333333299</v>
          </cell>
          <cell r="AG73">
            <v>42500.417398530102</v>
          </cell>
          <cell r="AH73" t="str">
            <v>Ricardo Albornoz Barreto</v>
          </cell>
          <cell r="AI73" t="str">
            <v>ricardo.albornoz@antv.gov.co</v>
          </cell>
          <cell r="AJ73">
            <v>0</v>
          </cell>
          <cell r="AK73">
            <v>0</v>
          </cell>
          <cell r="AL73">
            <v>0</v>
          </cell>
        </row>
        <row r="74">
          <cell r="A74">
            <v>5317</v>
          </cell>
          <cell r="B74" t="str">
            <v>Todos por un Nuevo País</v>
          </cell>
          <cell r="C74" t="str">
            <v>Competitividad e infraestructura estratégica</v>
          </cell>
          <cell r="D74" t="str">
            <v>Promover las TIC como plataforma para la equidad, la educación y la competitividad</v>
          </cell>
          <cell r="E74" t="str">
            <v>TIC</v>
          </cell>
          <cell r="F74" t="str">
            <v>MINTIC</v>
          </cell>
          <cell r="G74" t="str">
            <v>Grupos Étnicos - TIC</v>
          </cell>
          <cell r="H74">
            <v>5317</v>
          </cell>
          <cell r="I74" t="str">
            <v>Estrategia integral de comunicaciones creada y articulada</v>
          </cell>
          <cell r="J74" t="str">
            <v>Producto</v>
          </cell>
          <cell r="K74" t="str">
            <v>Sectorial</v>
          </cell>
          <cell r="L74" t="str">
            <v>NO</v>
          </cell>
          <cell r="M74" t="str">
            <v>NO</v>
          </cell>
          <cell r="N74" t="str">
            <v>NO</v>
          </cell>
          <cell r="O74" t="str">
            <v>SI</v>
          </cell>
          <cell r="P74" t="str">
            <v>Estrategia</v>
          </cell>
          <cell r="Q74" t="str">
            <v>Semestral</v>
          </cell>
          <cell r="R74" t="str">
            <v>Acumulado</v>
          </cell>
          <cell r="S74">
            <v>0</v>
          </cell>
          <cell r="T74">
            <v>0</v>
          </cell>
          <cell r="U74">
            <v>1</v>
          </cell>
          <cell r="V74">
            <v>0</v>
          </cell>
          <cell r="W74">
            <v>0</v>
          </cell>
          <cell r="X74">
            <v>1</v>
          </cell>
          <cell r="Y74">
            <v>0</v>
          </cell>
          <cell r="Z74">
            <v>0</v>
          </cell>
          <cell r="AA74">
            <v>0</v>
          </cell>
          <cell r="AB74">
            <v>0</v>
          </cell>
          <cell r="AC74">
            <v>0</v>
          </cell>
          <cell r="AD74">
            <v>0</v>
          </cell>
          <cell r="AE74" t="str">
            <v>El Ministerio del Interior había definido inicialmente dar un espacio a MINTIC la última semana de Abril de 2016 para realizar la jornada de trabajo con la “Comisión de Dialogo” del Pueblo Rrom en la que se esperaba construir los objetivos y alcances de l</v>
          </cell>
          <cell r="AF74">
            <v>42490.208333333299</v>
          </cell>
          <cell r="AG74">
            <v>42496.3982547454</v>
          </cell>
          <cell r="AH74" t="str">
            <v>Adriana Correa Velásquez</v>
          </cell>
          <cell r="AI74" t="str">
            <v>acorrea@mintic.gov.co</v>
          </cell>
          <cell r="AJ74">
            <v>5</v>
          </cell>
          <cell r="AK74">
            <v>0</v>
          </cell>
          <cell r="AL74">
            <v>0</v>
          </cell>
        </row>
        <row r="75">
          <cell r="A75">
            <v>5318</v>
          </cell>
          <cell r="B75" t="str">
            <v>Todos por un Nuevo País</v>
          </cell>
          <cell r="C75" t="str">
            <v>Competitividad e infraestructura estratégica</v>
          </cell>
          <cell r="D75" t="str">
            <v>Promover las TIC como plataforma para la equidad, la educación y la competitividad</v>
          </cell>
          <cell r="E75" t="str">
            <v>TIC</v>
          </cell>
          <cell r="F75" t="str">
            <v>MINTIC</v>
          </cell>
          <cell r="G75" t="str">
            <v>Grupos Étnicos - TIC</v>
          </cell>
          <cell r="H75">
            <v>5318</v>
          </cell>
          <cell r="I75" t="str">
            <v>Documento de Diagnóstico para identificar las necesidades de subsidios y terminales para el Pueblo Rrom elaborado</v>
          </cell>
          <cell r="J75" t="str">
            <v>Producto</v>
          </cell>
          <cell r="K75" t="str">
            <v>Sectorial</v>
          </cell>
          <cell r="L75" t="str">
            <v>NO</v>
          </cell>
          <cell r="M75" t="str">
            <v>NO</v>
          </cell>
          <cell r="N75" t="str">
            <v>NO</v>
          </cell>
          <cell r="O75" t="str">
            <v>SI</v>
          </cell>
          <cell r="P75" t="str">
            <v>Documento</v>
          </cell>
          <cell r="Q75" t="str">
            <v>Semestral</v>
          </cell>
          <cell r="R75" t="str">
            <v>Acumulado</v>
          </cell>
          <cell r="S75">
            <v>0</v>
          </cell>
          <cell r="T75">
            <v>0</v>
          </cell>
          <cell r="U75">
            <v>1</v>
          </cell>
          <cell r="V75">
            <v>0</v>
          </cell>
          <cell r="W75">
            <v>0</v>
          </cell>
          <cell r="X75">
            <v>1</v>
          </cell>
          <cell r="Y75">
            <v>0</v>
          </cell>
          <cell r="Z75">
            <v>0</v>
          </cell>
          <cell r="AA75">
            <v>0</v>
          </cell>
          <cell r="AB75">
            <v>0</v>
          </cell>
          <cell r="AC75">
            <v>0</v>
          </cell>
          <cell r="AD75">
            <v>0</v>
          </cell>
          <cell r="AE75" t="str">
            <v>El Ministerio del Interior informó a las entidades que aún no cuenta con los resultados del Censo correspondiente a la Comunidad Rrom, si bien se esperaba contar con los resultados a finales del mes de abril de 2016 han notificado que estos aún no están c</v>
          </cell>
          <cell r="AF75">
            <v>42490.208333333299</v>
          </cell>
          <cell r="AG75">
            <v>42493.339953703697</v>
          </cell>
          <cell r="AH75" t="str">
            <v>Adriana Correa Velásquez</v>
          </cell>
          <cell r="AI75" t="str">
            <v>acorrea@mintic.gov.co</v>
          </cell>
          <cell r="AJ75">
            <v>10</v>
          </cell>
          <cell r="AK75">
            <v>0</v>
          </cell>
          <cell r="AL75">
            <v>0</v>
          </cell>
        </row>
        <row r="76">
          <cell r="A76">
            <v>5319</v>
          </cell>
          <cell r="B76" t="str">
            <v>Todos por un Nuevo País</v>
          </cell>
          <cell r="C76" t="str">
            <v>Competitividad e infraestructura estratégica</v>
          </cell>
          <cell r="D76" t="str">
            <v>Promover las TIC como plataforma para la equidad, la educación y la competitividad</v>
          </cell>
          <cell r="E76" t="str">
            <v>TIC</v>
          </cell>
          <cell r="F76" t="str">
            <v>MINTIC</v>
          </cell>
          <cell r="G76" t="str">
            <v>Grupos Étnicos - TIC</v>
          </cell>
          <cell r="H76">
            <v>5319</v>
          </cell>
          <cell r="I76" t="str">
            <v>Estrategia de sensibilización y concienciación desarrollada</v>
          </cell>
          <cell r="J76" t="str">
            <v>Producto</v>
          </cell>
          <cell r="K76" t="str">
            <v>Sectorial</v>
          </cell>
          <cell r="L76" t="str">
            <v>NO</v>
          </cell>
          <cell r="M76" t="str">
            <v>NO</v>
          </cell>
          <cell r="N76" t="str">
            <v>NO</v>
          </cell>
          <cell r="O76" t="str">
            <v>NO</v>
          </cell>
          <cell r="P76" t="str">
            <v>Estrategia</v>
          </cell>
          <cell r="Q76" t="str">
            <v>Semestral</v>
          </cell>
          <cell r="R76" t="str">
            <v>Acumulado</v>
          </cell>
          <cell r="S76">
            <v>0</v>
          </cell>
          <cell r="T76">
            <v>0</v>
          </cell>
          <cell r="U76">
            <v>3</v>
          </cell>
          <cell r="V76">
            <v>3</v>
          </cell>
          <cell r="W76">
            <v>3</v>
          </cell>
          <cell r="X76">
            <v>9</v>
          </cell>
          <cell r="Y76">
            <v>0</v>
          </cell>
          <cell r="Z76">
            <v>0</v>
          </cell>
          <cell r="AA76">
            <v>0</v>
          </cell>
          <cell r="AB76">
            <v>0</v>
          </cell>
          <cell r="AC76">
            <v>0</v>
          </cell>
          <cell r="AD76">
            <v>0</v>
          </cell>
          <cell r="AE76">
            <v>0</v>
          </cell>
          <cell r="AF76">
            <v>0</v>
          </cell>
          <cell r="AG76">
            <v>0</v>
          </cell>
          <cell r="AH76" t="str">
            <v>Adriana Correa Velásquez</v>
          </cell>
          <cell r="AI76" t="str">
            <v>acorrea@mintic.gov.co</v>
          </cell>
          <cell r="AJ76">
            <v>5</v>
          </cell>
          <cell r="AK76">
            <v>0</v>
          </cell>
          <cell r="AL76">
            <v>0</v>
          </cell>
        </row>
        <row r="77">
          <cell r="A77">
            <v>5355</v>
          </cell>
          <cell r="B77" t="str">
            <v>Todos por un Nuevo País</v>
          </cell>
          <cell r="C77" t="str">
            <v>Competitividad e infraestructura estratégica</v>
          </cell>
          <cell r="D77" t="str">
            <v>Promover las TIC como plataforma para la equidad, la educación y la competitividad</v>
          </cell>
          <cell r="E77" t="str">
            <v>TIC</v>
          </cell>
          <cell r="F77" t="str">
            <v>MINTIC</v>
          </cell>
          <cell r="G77" t="str">
            <v>Grupos Étnicos - TIC</v>
          </cell>
          <cell r="H77">
            <v>5355</v>
          </cell>
          <cell r="I77" t="str">
            <v>Porcentaje de población indígena con acceso a TIC en Puntos y Kioscos Vive Digital,  atendida a través de estrategias de apropiación diferenciales.</v>
          </cell>
          <cell r="J77" t="str">
            <v>Producto</v>
          </cell>
          <cell r="K77" t="str">
            <v>Transversal</v>
          </cell>
          <cell r="L77" t="str">
            <v>NO</v>
          </cell>
          <cell r="M77" t="str">
            <v>NO</v>
          </cell>
          <cell r="N77" t="str">
            <v>SI</v>
          </cell>
          <cell r="O77" t="str">
            <v>SI</v>
          </cell>
          <cell r="P77" t="str">
            <v>Porcentaje</v>
          </cell>
          <cell r="Q77" t="str">
            <v>Trimestral</v>
          </cell>
          <cell r="R77" t="str">
            <v>Stock</v>
          </cell>
          <cell r="S77">
            <v>0</v>
          </cell>
          <cell r="T77">
            <v>0</v>
          </cell>
          <cell r="U77">
            <v>100</v>
          </cell>
          <cell r="V77">
            <v>100</v>
          </cell>
          <cell r="W77">
            <v>100</v>
          </cell>
          <cell r="X77">
            <v>100</v>
          </cell>
          <cell r="Y77">
            <v>0</v>
          </cell>
          <cell r="Z77">
            <v>0</v>
          </cell>
          <cell r="AA77">
            <v>0</v>
          </cell>
          <cell r="AB77">
            <v>0</v>
          </cell>
          <cell r="AC77">
            <v>42460.208333333299</v>
          </cell>
          <cell r="AD77">
            <v>42471.671921724497</v>
          </cell>
          <cell r="AE77" t="str">
            <v>Se requirió a los contratistas encargados de la operación del Proyecto Kioscos Vive Digital en la fase 2 y 3, para que incluyan contenidos con enfoque diferencial que fortalezcan las iniciativas propias de las Comunidades indígenas en relación a su comuni</v>
          </cell>
          <cell r="AF77">
            <v>42490.208333333299</v>
          </cell>
          <cell r="AG77">
            <v>42500.772815393502</v>
          </cell>
          <cell r="AH77" t="str">
            <v>Luis Fernando Lozano Mier</v>
          </cell>
          <cell r="AI77" t="str">
            <v>lflozano@mintic.gov.co</v>
          </cell>
          <cell r="AJ77">
            <v>30</v>
          </cell>
          <cell r="AK77">
            <v>42551.208333333299</v>
          </cell>
          <cell r="AL77">
            <v>-73</v>
          </cell>
        </row>
        <row r="78">
          <cell r="A78">
            <v>4831</v>
          </cell>
          <cell r="B78" t="str">
            <v>Todos por un Nuevo País</v>
          </cell>
          <cell r="C78" t="str">
            <v>Competitividad e infraestructura estratégica</v>
          </cell>
          <cell r="D78" t="str">
            <v>Promover las TIC como plataforma para la equidad, la educación y la competitividad</v>
          </cell>
          <cell r="E78" t="str">
            <v>TIC</v>
          </cell>
          <cell r="F78" t="str">
            <v>MINTIC</v>
          </cell>
          <cell r="G78" t="str">
            <v>Apropiación  de las Tecnologías de la Información y las Comunicaciones</v>
          </cell>
          <cell r="H78">
            <v>4831</v>
          </cell>
          <cell r="I78" t="str">
            <v>Personas capacitadas en TIC</v>
          </cell>
          <cell r="J78" t="str">
            <v>Producto</v>
          </cell>
          <cell r="K78" t="str">
            <v>Sectorial</v>
          </cell>
          <cell r="L78" t="str">
            <v>SI</v>
          </cell>
          <cell r="M78" t="str">
            <v>NO</v>
          </cell>
          <cell r="N78" t="str">
            <v>NO</v>
          </cell>
          <cell r="O78" t="str">
            <v>SI</v>
          </cell>
          <cell r="P78" t="str">
            <v>Personas</v>
          </cell>
          <cell r="Q78" t="str">
            <v>Trimestral</v>
          </cell>
          <cell r="R78" t="str">
            <v>Acumulado</v>
          </cell>
          <cell r="S78">
            <v>1450000</v>
          </cell>
          <cell r="T78">
            <v>27524</v>
          </cell>
          <cell r="U78">
            <v>440000</v>
          </cell>
          <cell r="V78">
            <v>457476</v>
          </cell>
          <cell r="W78">
            <v>430000</v>
          </cell>
          <cell r="X78">
            <v>1355000</v>
          </cell>
          <cell r="Y78">
            <v>0</v>
          </cell>
          <cell r="Z78">
            <v>0</v>
          </cell>
          <cell r="AA78">
            <v>1173685</v>
          </cell>
          <cell r="AB78">
            <v>86.62</v>
          </cell>
          <cell r="AC78">
            <v>42460.208333333299</v>
          </cell>
          <cell r="AD78">
            <v>42468.370254861104</v>
          </cell>
          <cell r="AE78" t="str">
            <v>Ciudadanía Digital es la iniciativa que desde la Dirección de Apropiación se lleva a cabo para capacitar en las TIC,sin embargo debido al aplazamiento presupuestal no se pudo contratar las tres estrategias planteadas para llevarlas a cabo. es por esto que</v>
          </cell>
          <cell r="AF78">
            <v>42490.208333333299</v>
          </cell>
          <cell r="AG78">
            <v>42500.415527777797</v>
          </cell>
          <cell r="AH78" t="str">
            <v>Adriana Correa Velásquez</v>
          </cell>
          <cell r="AI78" t="str">
            <v>acorrea@mintic.gov.co</v>
          </cell>
          <cell r="AJ78">
            <v>20</v>
          </cell>
          <cell r="AK78">
            <v>42551.208333333299</v>
          </cell>
          <cell r="AL78">
            <v>-63</v>
          </cell>
        </row>
        <row r="79">
          <cell r="A79">
            <v>4832</v>
          </cell>
          <cell r="B79" t="str">
            <v>Todos por un Nuevo País</v>
          </cell>
          <cell r="C79" t="str">
            <v>Competitividad e infraestructura estratégica</v>
          </cell>
          <cell r="D79" t="str">
            <v>Promover las TIC como plataforma para la equidad, la educación y la competitividad</v>
          </cell>
          <cell r="E79" t="str">
            <v>TIC</v>
          </cell>
          <cell r="F79" t="str">
            <v>MINTIC</v>
          </cell>
          <cell r="G79" t="str">
            <v>Apropiación  de las Tecnologías de la Información y las Comunicaciones</v>
          </cell>
          <cell r="H79">
            <v>4832</v>
          </cell>
          <cell r="I79" t="str">
            <v>Personas sensibilizadas en uso responsable de TIC</v>
          </cell>
          <cell r="J79" t="str">
            <v>Producto</v>
          </cell>
          <cell r="K79" t="str">
            <v>Sectorial</v>
          </cell>
          <cell r="L79" t="str">
            <v>SI</v>
          </cell>
          <cell r="M79" t="str">
            <v>NO</v>
          </cell>
          <cell r="N79" t="str">
            <v>NO</v>
          </cell>
          <cell r="O79" t="str">
            <v>SI</v>
          </cell>
          <cell r="P79" t="str">
            <v>Personas</v>
          </cell>
          <cell r="Q79" t="str">
            <v>Mensual</v>
          </cell>
          <cell r="R79" t="str">
            <v>Acumulado</v>
          </cell>
          <cell r="S79">
            <v>600000</v>
          </cell>
          <cell r="T79">
            <v>340000</v>
          </cell>
          <cell r="U79">
            <v>360000</v>
          </cell>
          <cell r="V79">
            <v>380000</v>
          </cell>
          <cell r="W79">
            <v>405700</v>
          </cell>
          <cell r="X79">
            <v>1485700</v>
          </cell>
          <cell r="Y79">
            <v>183846</v>
          </cell>
          <cell r="Z79">
            <v>51.07</v>
          </cell>
          <cell r="AA79">
            <v>1211782</v>
          </cell>
          <cell r="AB79">
            <v>81.56</v>
          </cell>
          <cell r="AC79">
            <v>42490.208333333299</v>
          </cell>
          <cell r="AD79">
            <v>42493.336309293998</v>
          </cell>
          <cell r="AE79" t="str">
            <v>La sensibilización es un proceso de comunicación, activo y creativo, que promueve transformaciones o cambios de comportamientos en la sociedad. Busca generar conciencia sobre la importancia de desenvolverse e interactuar responsablemente con las TIC. En T</v>
          </cell>
          <cell r="AF79">
            <v>42490.208333333299</v>
          </cell>
          <cell r="AG79">
            <v>42493.336309143502</v>
          </cell>
          <cell r="AH79" t="str">
            <v>Adriana Correa Velásquez</v>
          </cell>
          <cell r="AI79" t="str">
            <v>acorrea@mintic.gov.co</v>
          </cell>
          <cell r="AJ79">
            <v>8</v>
          </cell>
          <cell r="AK79">
            <v>42520.208333333299</v>
          </cell>
          <cell r="AL79">
            <v>-21</v>
          </cell>
        </row>
        <row r="80">
          <cell r="A80">
            <v>4833</v>
          </cell>
          <cell r="B80" t="str">
            <v>Todos por un Nuevo País</v>
          </cell>
          <cell r="C80" t="str">
            <v>Competitividad e infraestructura estratégica</v>
          </cell>
          <cell r="D80" t="str">
            <v>Promover las TIC como plataforma para la equidad, la educación y la competitividad</v>
          </cell>
          <cell r="E80" t="str">
            <v>TIC</v>
          </cell>
          <cell r="F80" t="str">
            <v>MINTIC</v>
          </cell>
          <cell r="G80" t="str">
            <v>Apropiación  de las Tecnologías de la Información y las Comunicaciones</v>
          </cell>
          <cell r="H80">
            <v>4833</v>
          </cell>
          <cell r="I80" t="str">
            <v>Nuevas personas sensibilizadas por el Programa RedVolución</v>
          </cell>
          <cell r="J80" t="str">
            <v>Producto</v>
          </cell>
          <cell r="K80" t="str">
            <v>Sectorial</v>
          </cell>
          <cell r="L80" t="str">
            <v>SI</v>
          </cell>
          <cell r="M80" t="str">
            <v>NO</v>
          </cell>
          <cell r="N80" t="str">
            <v>NO</v>
          </cell>
          <cell r="O80" t="str">
            <v>SI</v>
          </cell>
          <cell r="P80" t="str">
            <v>Personas</v>
          </cell>
          <cell r="Q80" t="str">
            <v>Semestral</v>
          </cell>
          <cell r="R80" t="str">
            <v>Acumulado</v>
          </cell>
          <cell r="S80">
            <v>13390</v>
          </cell>
          <cell r="T80">
            <v>104861</v>
          </cell>
          <cell r="U80">
            <v>197139</v>
          </cell>
          <cell r="V80">
            <v>197139</v>
          </cell>
          <cell r="W80">
            <v>104861</v>
          </cell>
          <cell r="X80">
            <v>604000</v>
          </cell>
          <cell r="Y80">
            <v>0</v>
          </cell>
          <cell r="Z80">
            <v>0</v>
          </cell>
          <cell r="AA80">
            <v>0</v>
          </cell>
          <cell r="AB80">
            <v>0</v>
          </cell>
          <cell r="AC80">
            <v>0</v>
          </cell>
          <cell r="AD80">
            <v>0</v>
          </cell>
          <cell r="AE80" t="str">
            <v>Para lograr sensibilizar personas a través de las iniciativa de Redvolución, es necesario vincular instituciones educativas que quieran que sus alumnos presten servicio social obligatorio, u otros metodos de atención a la comunidad a través de Redvolución</v>
          </cell>
          <cell r="AF80">
            <v>42490.208333333299</v>
          </cell>
          <cell r="AG80">
            <v>42493.3372568634</v>
          </cell>
          <cell r="AH80" t="str">
            <v>Adriana Correa Velásquez</v>
          </cell>
          <cell r="AI80" t="str">
            <v>acorrea@mintic.gov.co</v>
          </cell>
          <cell r="AJ80">
            <v>15</v>
          </cell>
          <cell r="AK80">
            <v>0</v>
          </cell>
          <cell r="AL80">
            <v>0</v>
          </cell>
        </row>
        <row r="81">
          <cell r="A81">
            <v>4834</v>
          </cell>
          <cell r="B81" t="str">
            <v>Todos por un Nuevo País</v>
          </cell>
          <cell r="C81" t="str">
            <v>Competitividad e infraestructura estratégica</v>
          </cell>
          <cell r="D81" t="str">
            <v>Promover las TIC como plataforma para la equidad, la educación y la competitividad</v>
          </cell>
          <cell r="E81" t="str">
            <v>TIC</v>
          </cell>
          <cell r="F81" t="str">
            <v>MINTIC</v>
          </cell>
          <cell r="G81" t="str">
            <v>Apropiación  de las Tecnologías de la Información y las Comunicaciones</v>
          </cell>
          <cell r="H81">
            <v>4834</v>
          </cell>
          <cell r="I81" t="str">
            <v>Descargas del software ConverTIC</v>
          </cell>
          <cell r="J81" t="str">
            <v>Producto</v>
          </cell>
          <cell r="K81" t="str">
            <v>Sectorial</v>
          </cell>
          <cell r="L81" t="str">
            <v>SI</v>
          </cell>
          <cell r="M81" t="str">
            <v>NO</v>
          </cell>
          <cell r="N81" t="str">
            <v>NO</v>
          </cell>
          <cell r="O81" t="str">
            <v>SI</v>
          </cell>
          <cell r="P81" t="str">
            <v>Descargas</v>
          </cell>
          <cell r="Q81" t="str">
            <v>Trimestral</v>
          </cell>
          <cell r="R81" t="str">
            <v>Acumulado</v>
          </cell>
          <cell r="S81">
            <v>100000</v>
          </cell>
          <cell r="T81">
            <v>120000</v>
          </cell>
          <cell r="U81">
            <v>140000</v>
          </cell>
          <cell r="V81">
            <v>140000</v>
          </cell>
          <cell r="W81">
            <v>0</v>
          </cell>
          <cell r="X81">
            <v>400000</v>
          </cell>
          <cell r="Y81">
            <v>3976</v>
          </cell>
          <cell r="Z81">
            <v>2.84</v>
          </cell>
          <cell r="AA81">
            <v>66161</v>
          </cell>
          <cell r="AB81">
            <v>16.54</v>
          </cell>
          <cell r="AC81">
            <v>42460.208333333299</v>
          </cell>
          <cell r="AD81">
            <v>42493.338423842601</v>
          </cell>
          <cell r="AE81" t="str">
            <v>Durante el mes de abril se han logrado 663 descargas del Software Jaws y Magic de la iniciativa Convertic. llegando a 4639 descargas. Adicionalmente se esta realizando una alianza con el INCI, quienes van a formar a personas en el uso del software para qu</v>
          </cell>
          <cell r="AF81">
            <v>42490.208333333299</v>
          </cell>
          <cell r="AG81">
            <v>42493.338423692097</v>
          </cell>
          <cell r="AH81" t="str">
            <v>Adriana Correa Velásquez</v>
          </cell>
          <cell r="AI81" t="str">
            <v>acorrea@mintic.gov.co</v>
          </cell>
          <cell r="AJ81">
            <v>20</v>
          </cell>
          <cell r="AK81">
            <v>42551.208333333299</v>
          </cell>
          <cell r="AL81">
            <v>-63</v>
          </cell>
        </row>
        <row r="82">
          <cell r="A82">
            <v>4835</v>
          </cell>
          <cell r="B82" t="str">
            <v>Todos por un Nuevo País</v>
          </cell>
          <cell r="C82" t="str">
            <v>Competitividad e infraestructura estratégica</v>
          </cell>
          <cell r="D82" t="str">
            <v>Promover las TIC como plataforma para la equidad, la educación y la competitividad</v>
          </cell>
          <cell r="E82" t="str">
            <v>TIC</v>
          </cell>
          <cell r="F82" t="str">
            <v>MINTIC</v>
          </cell>
          <cell r="G82" t="str">
            <v>Apropiación  de las Tecnologías de la Información y las Comunicaciones</v>
          </cell>
          <cell r="H82">
            <v>4835</v>
          </cell>
          <cell r="I82" t="str">
            <v>Personas teletrabajando en el país</v>
          </cell>
          <cell r="J82" t="str">
            <v>Producto</v>
          </cell>
          <cell r="K82" t="str">
            <v>Sectorial</v>
          </cell>
          <cell r="L82" t="str">
            <v>SI</v>
          </cell>
          <cell r="M82" t="str">
            <v>NO</v>
          </cell>
          <cell r="N82" t="str">
            <v>NO</v>
          </cell>
          <cell r="O82" t="str">
            <v>SI</v>
          </cell>
          <cell r="P82" t="str">
            <v>Personas</v>
          </cell>
          <cell r="Q82" t="str">
            <v>Anual</v>
          </cell>
          <cell r="R82" t="str">
            <v>Capacidad</v>
          </cell>
          <cell r="S82">
            <v>31553</v>
          </cell>
          <cell r="T82">
            <v>55813</v>
          </cell>
          <cell r="U82">
            <v>79883</v>
          </cell>
          <cell r="V82">
            <v>103953</v>
          </cell>
          <cell r="W82">
            <v>120000</v>
          </cell>
          <cell r="X82">
            <v>120000</v>
          </cell>
          <cell r="Y82">
            <v>0</v>
          </cell>
          <cell r="Z82">
            <v>0</v>
          </cell>
          <cell r="AA82">
            <v>0</v>
          </cell>
          <cell r="AB82">
            <v>0</v>
          </cell>
          <cell r="AC82">
            <v>0</v>
          </cell>
          <cell r="AD82">
            <v>0</v>
          </cell>
          <cell r="AE82" t="str">
            <v>En cada mes se ha logrado establecer contacto con nuevas gobernaciones y alcaldías en departamentos como: Huila, Tolima, César, Atlántico, Caldas, norte de Santander y Boyacá. No obstante, también se ha reactivado el Teletrabajo en el sector privado, esto</v>
          </cell>
          <cell r="AF82">
            <v>42490.208333333299</v>
          </cell>
          <cell r="AG82">
            <v>42501.491813043998</v>
          </cell>
          <cell r="AH82" t="str">
            <v>Adriana Correa Velásquez</v>
          </cell>
          <cell r="AI82" t="str">
            <v>acorrea@mintic.gov.co</v>
          </cell>
          <cell r="AJ82">
            <v>20</v>
          </cell>
          <cell r="AK82">
            <v>0</v>
          </cell>
          <cell r="AL82">
            <v>0</v>
          </cell>
        </row>
        <row r="83">
          <cell r="A83">
            <v>4836</v>
          </cell>
          <cell r="B83" t="str">
            <v>Todos por un Nuevo País</v>
          </cell>
          <cell r="C83" t="str">
            <v>Competitividad e infraestructura estratégica</v>
          </cell>
          <cell r="D83" t="str">
            <v>Promover las TIC como plataforma para la equidad, la educación y la competitividad</v>
          </cell>
          <cell r="E83" t="str">
            <v>TIC</v>
          </cell>
          <cell r="F83" t="str">
            <v>MINTIC</v>
          </cell>
          <cell r="G83" t="str">
            <v>Apropiación  de las Tecnologías de la Información y las Comunicaciones</v>
          </cell>
          <cell r="H83">
            <v>4836</v>
          </cell>
          <cell r="I83" t="str">
            <v>Conexiones a internet de banda ancha</v>
          </cell>
          <cell r="J83" t="str">
            <v>Resultado</v>
          </cell>
          <cell r="K83" t="str">
            <v>Sectorial</v>
          </cell>
          <cell r="L83" t="str">
            <v>SI</v>
          </cell>
          <cell r="M83" t="str">
            <v>NO</v>
          </cell>
          <cell r="N83" t="str">
            <v>NO</v>
          </cell>
          <cell r="O83" t="str">
            <v>SI</v>
          </cell>
          <cell r="P83" t="str">
            <v>Millones de conexiones</v>
          </cell>
          <cell r="Q83" t="str">
            <v>Trimestral</v>
          </cell>
          <cell r="R83" t="str">
            <v>Capacidad</v>
          </cell>
          <cell r="S83">
            <v>9.6999999999999993</v>
          </cell>
          <cell r="T83">
            <v>12</v>
          </cell>
          <cell r="U83">
            <v>15</v>
          </cell>
          <cell r="V83">
            <v>19</v>
          </cell>
          <cell r="W83">
            <v>27</v>
          </cell>
          <cell r="X83">
            <v>27</v>
          </cell>
          <cell r="Y83">
            <v>0</v>
          </cell>
          <cell r="Z83">
            <v>0</v>
          </cell>
          <cell r="AA83">
            <v>0</v>
          </cell>
          <cell r="AB83">
            <v>0</v>
          </cell>
          <cell r="AC83">
            <v>0</v>
          </cell>
          <cell r="AD83">
            <v>0</v>
          </cell>
          <cell r="AE83" t="str">
            <v>El Boletín Trimestral de las TIC del cuarto trimestre de 2015 publicado en abril de 2016, da cuenta que en Colombia finalizó el año 2015 con 12,4 Millones de Conexiones a Internet Banda Ancha y un índice de penetración del 25,8%. Por otro lado, durante el</v>
          </cell>
          <cell r="AF83">
            <v>42490.208333333299</v>
          </cell>
          <cell r="AG83">
            <v>42501.471533715303</v>
          </cell>
          <cell r="AH83" t="str">
            <v>Marianella Bernal Parada</v>
          </cell>
          <cell r="AI83" t="str">
            <v>marianella.bernal@cormagdalena.gov.co</v>
          </cell>
          <cell r="AJ83">
            <v>60</v>
          </cell>
          <cell r="AK83">
            <v>0</v>
          </cell>
          <cell r="AL83">
            <v>0</v>
          </cell>
        </row>
        <row r="84">
          <cell r="A84">
            <v>5130</v>
          </cell>
          <cell r="B84" t="str">
            <v>Todos por un Nuevo País</v>
          </cell>
          <cell r="C84" t="str">
            <v>Competitividad e infraestructura estratégica</v>
          </cell>
          <cell r="D84" t="str">
            <v>Promover las TIC como plataforma para la equidad, la educación y la competitividad</v>
          </cell>
          <cell r="E84" t="str">
            <v>TIC</v>
          </cell>
          <cell r="F84" t="str">
            <v>MINTIC</v>
          </cell>
          <cell r="G84" t="str">
            <v>Apropiación  de las Tecnologías de la Información y las Comunicaciones</v>
          </cell>
          <cell r="H84">
            <v>5130</v>
          </cell>
          <cell r="I84" t="str">
            <v>Hogares de estrato 1 y 2 beneficiarios de Conexiones digitales (millones)</v>
          </cell>
          <cell r="J84" t="str">
            <v>Resultado</v>
          </cell>
          <cell r="K84" t="str">
            <v>Sectorial</v>
          </cell>
          <cell r="L84" t="str">
            <v>SI</v>
          </cell>
          <cell r="M84" t="str">
            <v>SI</v>
          </cell>
          <cell r="N84" t="str">
            <v>NO</v>
          </cell>
          <cell r="O84" t="str">
            <v>SI</v>
          </cell>
          <cell r="P84" t="str">
            <v>Conexiones a Internet</v>
          </cell>
          <cell r="Q84" t="str">
            <v>Semestral</v>
          </cell>
          <cell r="R84" t="str">
            <v>Capacidad</v>
          </cell>
          <cell r="S84">
            <v>2.1</v>
          </cell>
          <cell r="T84">
            <v>2.1</v>
          </cell>
          <cell r="U84">
            <v>2.13</v>
          </cell>
          <cell r="V84">
            <v>2.4300000000000002</v>
          </cell>
          <cell r="W84">
            <v>2.7</v>
          </cell>
          <cell r="X84">
            <v>2.7</v>
          </cell>
          <cell r="Y84">
            <v>0</v>
          </cell>
          <cell r="Z84">
            <v>0</v>
          </cell>
          <cell r="AA84">
            <v>0</v>
          </cell>
          <cell r="AB84">
            <v>0</v>
          </cell>
          <cell r="AC84">
            <v>0</v>
          </cell>
          <cell r="AD84">
            <v>0</v>
          </cell>
          <cell r="AE84" t="str">
            <v>Para el proyecto Conexiones Digitales II, de acuerdo con lo establecido como meta 3 del Anexo Técnico, tanto de la Licitación Pública como de la Selección Abreviada, los contratistas presentaron para revisión por parte de la interventoría los siguientes d</v>
          </cell>
          <cell r="AF84">
            <v>42490.208333333299</v>
          </cell>
          <cell r="AG84">
            <v>42501.428956909702</v>
          </cell>
          <cell r="AH84" t="str">
            <v>Luis Fernando Lozano Mier</v>
          </cell>
          <cell r="AI84" t="str">
            <v>lflozano@mintic.gov.co</v>
          </cell>
          <cell r="AJ84">
            <v>90</v>
          </cell>
          <cell r="AK84">
            <v>0</v>
          </cell>
          <cell r="AL84">
            <v>0</v>
          </cell>
        </row>
        <row r="85">
          <cell r="A85">
            <v>4843</v>
          </cell>
          <cell r="B85" t="str">
            <v>Todos por un Nuevo País</v>
          </cell>
          <cell r="C85" t="str">
            <v>Competitividad e infraestructura estratégica</v>
          </cell>
          <cell r="D85" t="str">
            <v>Promover las TIC como plataforma para la equidad, la educación y la competitividad</v>
          </cell>
          <cell r="E85" t="str">
            <v>TIC</v>
          </cell>
          <cell r="F85" t="str">
            <v>MINTIC</v>
          </cell>
          <cell r="G85" t="str">
            <v>Apropiación  de las Tecnologías de la Información y las Comunicaciones</v>
          </cell>
          <cell r="H85">
            <v>4843</v>
          </cell>
          <cell r="I85" t="str">
            <v>Cobertura nacional de televisión digital (terrestre y DTH)</v>
          </cell>
          <cell r="J85" t="str">
            <v>Gestión</v>
          </cell>
          <cell r="K85" t="str">
            <v>Sectorial</v>
          </cell>
          <cell r="L85" t="str">
            <v>SI</v>
          </cell>
          <cell r="M85" t="str">
            <v>NO</v>
          </cell>
          <cell r="N85" t="str">
            <v>NO</v>
          </cell>
          <cell r="O85" t="str">
            <v>SI</v>
          </cell>
          <cell r="P85" t="str">
            <v>Porcentaje</v>
          </cell>
          <cell r="Q85" t="str">
            <v>Anual</v>
          </cell>
          <cell r="R85" t="str">
            <v>Capacidad</v>
          </cell>
          <cell r="S85">
            <v>62.5</v>
          </cell>
          <cell r="T85">
            <v>70.3</v>
          </cell>
          <cell r="U85">
            <v>86.9</v>
          </cell>
          <cell r="V85">
            <v>86.9</v>
          </cell>
          <cell r="W85">
            <v>100</v>
          </cell>
          <cell r="X85">
            <v>100</v>
          </cell>
          <cell r="Y85">
            <v>0</v>
          </cell>
          <cell r="Z85">
            <v>0</v>
          </cell>
          <cell r="AA85">
            <v>0</v>
          </cell>
          <cell r="AB85">
            <v>0</v>
          </cell>
          <cell r="AC85">
            <v>0</v>
          </cell>
          <cell r="AD85">
            <v>0</v>
          </cell>
          <cell r="AE85" t="str">
            <v>RTVC definió el nuevo cronograma de ejecución de la fase de implementación de TDT, denominada Fase III con la cual se dará cobertura a la población del municipio de Buenaventura. Con base en dicho cronograma la ANTV definirá el plan de acción para el cump</v>
          </cell>
          <cell r="AF85">
            <v>42490.208333333299</v>
          </cell>
          <cell r="AG85">
            <v>42500.419543784701</v>
          </cell>
          <cell r="AH85" t="str">
            <v>Angela Mora Soto</v>
          </cell>
          <cell r="AI85" t="str">
            <v>angela.mora@antv.gov.co</v>
          </cell>
          <cell r="AJ85">
            <v>30</v>
          </cell>
          <cell r="AK85">
            <v>0</v>
          </cell>
          <cell r="AL85">
            <v>0</v>
          </cell>
        </row>
        <row r="86">
          <cell r="A86">
            <v>4844</v>
          </cell>
          <cell r="B86" t="str">
            <v>Todos por un Nuevo País</v>
          </cell>
          <cell r="C86" t="str">
            <v>Competitividad e infraestructura estratégica</v>
          </cell>
          <cell r="D86" t="str">
            <v>Promover las TIC como plataforma para la equidad, la educación y la competitividad</v>
          </cell>
          <cell r="E86" t="str">
            <v>TIC</v>
          </cell>
          <cell r="F86" t="str">
            <v>MINTIC</v>
          </cell>
          <cell r="G86" t="str">
            <v>Apropiación  de las Tecnologías de la Información y las Comunicaciones</v>
          </cell>
          <cell r="H86">
            <v>4844</v>
          </cell>
          <cell r="I86" t="str">
            <v>Profesores y estudiantes con acceso a un equipo terminal</v>
          </cell>
          <cell r="J86" t="str">
            <v>Producto</v>
          </cell>
          <cell r="K86" t="str">
            <v>Sectorial</v>
          </cell>
          <cell r="L86" t="str">
            <v>SI</v>
          </cell>
          <cell r="M86" t="str">
            <v>NO</v>
          </cell>
          <cell r="N86" t="str">
            <v>NO</v>
          </cell>
          <cell r="O86" t="str">
            <v>SI</v>
          </cell>
          <cell r="P86" t="str">
            <v>Docentes y estudiantes</v>
          </cell>
          <cell r="Q86" t="str">
            <v>Mensual</v>
          </cell>
          <cell r="R86" t="str">
            <v>Acumulado</v>
          </cell>
          <cell r="S86">
            <v>8215351</v>
          </cell>
          <cell r="T86">
            <v>865000</v>
          </cell>
          <cell r="U86">
            <v>2595000</v>
          </cell>
          <cell r="V86">
            <v>3460000</v>
          </cell>
          <cell r="W86">
            <v>1730000</v>
          </cell>
          <cell r="X86">
            <v>8650000</v>
          </cell>
          <cell r="Y86">
            <v>7396</v>
          </cell>
          <cell r="Z86">
            <v>0.28499999999999998</v>
          </cell>
          <cell r="AA86">
            <v>3375106</v>
          </cell>
          <cell r="AB86">
            <v>39.018999999999998</v>
          </cell>
          <cell r="AC86">
            <v>42490.208333333299</v>
          </cell>
          <cell r="AD86">
            <v>42500.4386190972</v>
          </cell>
          <cell r="AE86" t="str">
            <v>Durante el año 2016 se han beneficiado 7.396 estudiantes y docentes con la entrega de terminales en sedes educativas, bibliotecas y casas de la cultura de los cuales 1.592 fueron beneficiados durante el mes de abril de 2016 en los departamentos de Antioqu</v>
          </cell>
          <cell r="AF86">
            <v>42490.208333333299</v>
          </cell>
          <cell r="AG86">
            <v>42500.438618946799</v>
          </cell>
          <cell r="AH86" t="str">
            <v>Reynel Fernando Bedoya</v>
          </cell>
          <cell r="AI86" t="str">
            <v>rfbedoya@cpe.gov.co</v>
          </cell>
          <cell r="AJ86">
            <v>0</v>
          </cell>
          <cell r="AK86">
            <v>42520.208333333299</v>
          </cell>
          <cell r="AL86">
            <v>-13</v>
          </cell>
        </row>
        <row r="87">
          <cell r="A87">
            <v>4845</v>
          </cell>
          <cell r="B87" t="str">
            <v>Todos por un Nuevo País</v>
          </cell>
          <cell r="C87" t="str">
            <v>Competitividad e infraestructura estratégica</v>
          </cell>
          <cell r="D87" t="str">
            <v>Promover las TIC como plataforma para la equidad, la educación y la competitividad</v>
          </cell>
          <cell r="E87" t="str">
            <v>TIC</v>
          </cell>
          <cell r="F87" t="str">
            <v>MINTIC</v>
          </cell>
          <cell r="G87" t="str">
            <v>Apropiación  de las Tecnologías de la Información y las Comunicaciones</v>
          </cell>
          <cell r="H87">
            <v>4845</v>
          </cell>
          <cell r="I87" t="str">
            <v>Terminales comprados y subsidiados para escuelas, estudiantes y doncentes</v>
          </cell>
          <cell r="J87" t="str">
            <v>Gestión</v>
          </cell>
          <cell r="K87" t="str">
            <v>Sectorial</v>
          </cell>
          <cell r="L87" t="str">
            <v>SI</v>
          </cell>
          <cell r="M87" t="str">
            <v>NO</v>
          </cell>
          <cell r="N87" t="str">
            <v>NO</v>
          </cell>
          <cell r="O87" t="str">
            <v>SI</v>
          </cell>
          <cell r="P87" t="str">
            <v>Terminales</v>
          </cell>
          <cell r="Q87" t="str">
            <v>Mensual</v>
          </cell>
          <cell r="R87" t="str">
            <v>Acumulado</v>
          </cell>
          <cell r="S87">
            <v>841435</v>
          </cell>
          <cell r="T87">
            <v>560000</v>
          </cell>
          <cell r="U87">
            <v>403000</v>
          </cell>
          <cell r="V87">
            <v>514000</v>
          </cell>
          <cell r="W87">
            <v>523000</v>
          </cell>
          <cell r="X87">
            <v>2000000</v>
          </cell>
          <cell r="Y87">
            <v>8875</v>
          </cell>
          <cell r="Z87">
            <v>2.202</v>
          </cell>
          <cell r="AA87">
            <v>623926</v>
          </cell>
          <cell r="AB87">
            <v>31.196000000000002</v>
          </cell>
          <cell r="AC87">
            <v>42490.208333333299</v>
          </cell>
          <cell r="AD87">
            <v>42500.4298164352</v>
          </cell>
          <cell r="AE87" t="str">
            <v>Durante el año 2016 se han entregado 8.875 terminales en sedes educativas, casas de la cultura y bibliotecas para uso de estudiantes y docentes distribuidas de la siguiente forma: 2.250 en sedes educativas para uso de estudiantes, 50 en bibliotecas y casa</v>
          </cell>
          <cell r="AF87">
            <v>42490.208333333299</v>
          </cell>
          <cell r="AG87">
            <v>42500.429816319403</v>
          </cell>
          <cell r="AH87" t="str">
            <v>Reynel Fernando Bedoya</v>
          </cell>
          <cell r="AI87" t="str">
            <v>rfbedoya@cpe.gov.co</v>
          </cell>
          <cell r="AJ87">
            <v>0</v>
          </cell>
          <cell r="AK87">
            <v>42520.208333333299</v>
          </cell>
          <cell r="AL87">
            <v>-13</v>
          </cell>
        </row>
        <row r="88">
          <cell r="A88">
            <v>4846</v>
          </cell>
          <cell r="B88" t="str">
            <v>Todos por un Nuevo País</v>
          </cell>
          <cell r="C88" t="str">
            <v>Competitividad e infraestructura estratégica</v>
          </cell>
          <cell r="D88" t="str">
            <v>Promover las TIC como plataforma para la equidad, la educación y la competitividad</v>
          </cell>
          <cell r="E88" t="str">
            <v>TIC</v>
          </cell>
          <cell r="F88" t="str">
            <v>MINTIC</v>
          </cell>
          <cell r="G88" t="str">
            <v>Apropiación  de las Tecnologías de la Información y las Comunicaciones</v>
          </cell>
          <cell r="H88">
            <v>4846</v>
          </cell>
          <cell r="I88" t="str">
            <v>Docentes formados en TIC</v>
          </cell>
          <cell r="J88" t="str">
            <v>Producto</v>
          </cell>
          <cell r="K88" t="str">
            <v>Sectorial</v>
          </cell>
          <cell r="L88" t="str">
            <v>SI</v>
          </cell>
          <cell r="M88" t="str">
            <v>NO</v>
          </cell>
          <cell r="N88" t="str">
            <v>NO</v>
          </cell>
          <cell r="O88" t="str">
            <v>SI</v>
          </cell>
          <cell r="P88" t="str">
            <v>Docentes</v>
          </cell>
          <cell r="Q88" t="str">
            <v>Anual</v>
          </cell>
          <cell r="R88" t="str">
            <v>Acumulado</v>
          </cell>
          <cell r="S88">
            <v>73060</v>
          </cell>
          <cell r="T88">
            <v>44200</v>
          </cell>
          <cell r="U88">
            <v>98400</v>
          </cell>
          <cell r="V88">
            <v>126200</v>
          </cell>
          <cell r="W88">
            <v>49200</v>
          </cell>
          <cell r="X88">
            <v>318000</v>
          </cell>
          <cell r="Y88">
            <v>0</v>
          </cell>
          <cell r="Z88">
            <v>0</v>
          </cell>
          <cell r="AA88">
            <v>0</v>
          </cell>
          <cell r="AB88">
            <v>0</v>
          </cell>
          <cell r="AC88">
            <v>0</v>
          </cell>
          <cell r="AD88">
            <v>0</v>
          </cell>
          <cell r="AE88" t="str">
            <v>Durante el mes de abril se diplomaron 6.150 docentes en el diplomado de competencias TIC correspondientes al rezago de la meta del año 2015. Con este avance se cumple con la meta rezagada llegando a un total de 25.258 docentes diplomados que cumplieron co</v>
          </cell>
          <cell r="AF88">
            <v>42490.208333333299</v>
          </cell>
          <cell r="AG88">
            <v>42500.4360354167</v>
          </cell>
          <cell r="AH88" t="str">
            <v>Reynel Fernando Bedoya</v>
          </cell>
          <cell r="AI88" t="str">
            <v>rfbedoya@cpe.gov.co</v>
          </cell>
          <cell r="AJ88">
            <v>0</v>
          </cell>
          <cell r="AK88">
            <v>0</v>
          </cell>
          <cell r="AL88">
            <v>0</v>
          </cell>
        </row>
        <row r="89">
          <cell r="A89">
            <v>4847</v>
          </cell>
          <cell r="B89" t="str">
            <v>Todos por un Nuevo País</v>
          </cell>
          <cell r="C89" t="str">
            <v>Competitividad e infraestructura estratégica</v>
          </cell>
          <cell r="D89" t="str">
            <v>Promover las TIC como plataforma para la equidad, la educación y la competitividad</v>
          </cell>
          <cell r="E89" t="str">
            <v>TIC</v>
          </cell>
          <cell r="F89" t="str">
            <v>MINTIC</v>
          </cell>
          <cell r="G89" t="str">
            <v>Apropiación  de las Tecnologías de la Información y las Comunicaciones</v>
          </cell>
          <cell r="H89">
            <v>4847</v>
          </cell>
          <cell r="I89" t="str">
            <v>Toneladas de equipos demanufacturados</v>
          </cell>
          <cell r="J89" t="str">
            <v>Producto</v>
          </cell>
          <cell r="K89" t="str">
            <v>Sectorial</v>
          </cell>
          <cell r="L89" t="str">
            <v>SI</v>
          </cell>
          <cell r="M89" t="str">
            <v>NO</v>
          </cell>
          <cell r="N89" t="str">
            <v>NO</v>
          </cell>
          <cell r="O89" t="str">
            <v>SI</v>
          </cell>
          <cell r="P89" t="str">
            <v>Pendiente</v>
          </cell>
          <cell r="Q89" t="str">
            <v>Mensual</v>
          </cell>
          <cell r="R89" t="str">
            <v>Acumulado</v>
          </cell>
          <cell r="S89">
            <v>2307</v>
          </cell>
          <cell r="T89">
            <v>246</v>
          </cell>
          <cell r="U89">
            <v>656</v>
          </cell>
          <cell r="V89">
            <v>656</v>
          </cell>
          <cell r="W89">
            <v>492</v>
          </cell>
          <cell r="X89">
            <v>2050</v>
          </cell>
          <cell r="Y89">
            <v>138.78</v>
          </cell>
          <cell r="Z89">
            <v>21.155000000000001</v>
          </cell>
          <cell r="AA89">
            <v>460.22</v>
          </cell>
          <cell r="AB89">
            <v>22.45</v>
          </cell>
          <cell r="AC89">
            <v>42490.208333333299</v>
          </cell>
          <cell r="AD89">
            <v>42500.435026655097</v>
          </cell>
          <cell r="AE89" t="str">
            <v>Durante el año 2016 se han demanufacturado 138,78 toneladas de residuos electrónicos equivalentes a 6.770 equipos obsoletos. Durante el mes de abril de 2016 se demanufacturaron 64,69 toneladas de residuos electrónicos correspondientes a 3.155 equipos obso</v>
          </cell>
          <cell r="AF89">
            <v>42490.208333333299</v>
          </cell>
          <cell r="AG89">
            <v>42500.435026504601</v>
          </cell>
          <cell r="AH89" t="str">
            <v>Reynel Fernando Bedoya</v>
          </cell>
          <cell r="AI89" t="str">
            <v>rfbedoya@cpe.gov.co</v>
          </cell>
          <cell r="AJ89">
            <v>0</v>
          </cell>
          <cell r="AK89">
            <v>42520.208333333299</v>
          </cell>
          <cell r="AL89">
            <v>-13</v>
          </cell>
        </row>
        <row r="90">
          <cell r="A90">
            <v>4848</v>
          </cell>
          <cell r="B90" t="str">
            <v>Todos por un Nuevo País</v>
          </cell>
          <cell r="C90" t="str">
            <v>Competitividad e infraestructura estratégica</v>
          </cell>
          <cell r="D90" t="str">
            <v>Promover las TIC como plataforma para la equidad, la educación y la competitividad</v>
          </cell>
          <cell r="E90" t="str">
            <v>TIC</v>
          </cell>
          <cell r="F90" t="str">
            <v>MINTIC</v>
          </cell>
          <cell r="G90" t="str">
            <v>Apropiación  de las Tecnologías de la Información y las Comunicaciones</v>
          </cell>
          <cell r="H90">
            <v>4848</v>
          </cell>
          <cell r="I90" t="str">
            <v>Terminales por cada 100 habitantes</v>
          </cell>
          <cell r="J90" t="str">
            <v>Resultado</v>
          </cell>
          <cell r="K90" t="str">
            <v>Sectorial</v>
          </cell>
          <cell r="L90" t="str">
            <v>SI</v>
          </cell>
          <cell r="M90" t="str">
            <v>NO</v>
          </cell>
          <cell r="N90" t="str">
            <v>NO</v>
          </cell>
          <cell r="O90" t="str">
            <v>SI</v>
          </cell>
          <cell r="P90" t="str">
            <v>Porcentaje</v>
          </cell>
          <cell r="Q90" t="str">
            <v>Anual</v>
          </cell>
          <cell r="R90" t="str">
            <v>Capacidad</v>
          </cell>
          <cell r="S90">
            <v>34</v>
          </cell>
          <cell r="T90">
            <v>38</v>
          </cell>
          <cell r="U90">
            <v>42</v>
          </cell>
          <cell r="V90">
            <v>46</v>
          </cell>
          <cell r="W90">
            <v>50</v>
          </cell>
          <cell r="X90">
            <v>50</v>
          </cell>
          <cell r="Y90">
            <v>0</v>
          </cell>
          <cell r="Z90">
            <v>0</v>
          </cell>
          <cell r="AA90">
            <v>0</v>
          </cell>
          <cell r="AB90">
            <v>0</v>
          </cell>
          <cell r="AC90">
            <v>0</v>
          </cell>
          <cell r="AD90">
            <v>0</v>
          </cell>
          <cell r="AE90" t="str">
            <v>Se realizaron reuniones con actores del sector privado (específicamente con empresas del sector REAL) en one to one para incentivar la demanda de soluciones tecnológicas, con el fin de potenciar la demanda y generar una dinámica de adquisición masiva de t</v>
          </cell>
          <cell r="AF90">
            <v>42400.208333333299</v>
          </cell>
          <cell r="AG90">
            <v>42409.521291782403</v>
          </cell>
          <cell r="AH90" t="str">
            <v>Marianella Bernal Parada</v>
          </cell>
          <cell r="AI90" t="str">
            <v>marianella.bernal@cormagdalena.gov.co</v>
          </cell>
          <cell r="AJ90">
            <v>60</v>
          </cell>
          <cell r="AK90">
            <v>0</v>
          </cell>
          <cell r="AL90">
            <v>0</v>
          </cell>
        </row>
        <row r="91">
          <cell r="A91">
            <v>4837</v>
          </cell>
          <cell r="B91" t="str">
            <v>Todos por un Nuevo País</v>
          </cell>
          <cell r="C91" t="str">
            <v>Competitividad e infraestructura estratégica</v>
          </cell>
          <cell r="D91" t="str">
            <v>Promover las TIC como plataforma para la equidad, la educación y la competitividad</v>
          </cell>
          <cell r="E91" t="str">
            <v>TIC</v>
          </cell>
          <cell r="F91" t="str">
            <v>MINTIC</v>
          </cell>
          <cell r="G91" t="str">
            <v>Apropiación  de las Tecnologías de la Información y las Comunicaciones</v>
          </cell>
          <cell r="H91">
            <v>4837</v>
          </cell>
          <cell r="I91" t="str">
            <v>Acceso a internet en hogares</v>
          </cell>
          <cell r="J91" t="str">
            <v>Resultado</v>
          </cell>
          <cell r="K91" t="str">
            <v>Sectorial</v>
          </cell>
          <cell r="L91" t="str">
            <v>SI</v>
          </cell>
          <cell r="M91" t="str">
            <v>NO</v>
          </cell>
          <cell r="N91" t="str">
            <v>NO</v>
          </cell>
          <cell r="O91" t="str">
            <v>SI</v>
          </cell>
          <cell r="P91" t="str">
            <v>Porcentaje</v>
          </cell>
          <cell r="Q91" t="str">
            <v>Anual</v>
          </cell>
          <cell r="R91" t="str">
            <v>Capacidad</v>
          </cell>
          <cell r="S91">
            <v>46.3</v>
          </cell>
          <cell r="T91">
            <v>51</v>
          </cell>
          <cell r="U91">
            <v>56</v>
          </cell>
          <cell r="V91">
            <v>59</v>
          </cell>
          <cell r="W91">
            <v>63</v>
          </cell>
          <cell r="X91">
            <v>63</v>
          </cell>
          <cell r="Y91">
            <v>0</v>
          </cell>
          <cell r="Z91">
            <v>0</v>
          </cell>
          <cell r="AA91">
            <v>0</v>
          </cell>
          <cell r="AB91">
            <v>0</v>
          </cell>
          <cell r="AC91">
            <v>0</v>
          </cell>
          <cell r="AD91">
            <v>0</v>
          </cell>
          <cell r="AE91" t="str">
            <v>De acuerdo con los resultados del módulo TIC de la Encuesta de Calidad de Vida (ECV) del Departamento Administrativo Nacional de Estadística (DANE), para el año 2015 el 50,5% de los hogares colombianos en cabeceras municipales tenia conexión a Internet, v</v>
          </cell>
          <cell r="AF91">
            <v>42460.208333333299</v>
          </cell>
          <cell r="AG91">
            <v>42501.470424224499</v>
          </cell>
          <cell r="AH91" t="str">
            <v>Marianella Bernal Parada</v>
          </cell>
          <cell r="AI91" t="str">
            <v>marianella.bernal@cormagdalena.gov.co</v>
          </cell>
          <cell r="AJ91">
            <v>90</v>
          </cell>
          <cell r="AK91">
            <v>0</v>
          </cell>
          <cell r="AL91">
            <v>0</v>
          </cell>
        </row>
        <row r="92">
          <cell r="A92">
            <v>4838</v>
          </cell>
          <cell r="B92" t="str">
            <v>Todos por un Nuevo País</v>
          </cell>
          <cell r="C92" t="str">
            <v>Competitividad e infraestructura estratégica</v>
          </cell>
          <cell r="D92" t="str">
            <v>Promover las TIC como plataforma para la equidad, la educación y la competitividad</v>
          </cell>
          <cell r="E92" t="str">
            <v>TIC</v>
          </cell>
          <cell r="F92" t="str">
            <v>MINTIC</v>
          </cell>
          <cell r="G92" t="str">
            <v>Apropiación  de las Tecnologías de la Información y las Comunicaciones</v>
          </cell>
          <cell r="H92">
            <v>4838</v>
          </cell>
          <cell r="I92" t="str">
            <v>MiPyme conectadas a internet</v>
          </cell>
          <cell r="J92" t="str">
            <v>Resultado</v>
          </cell>
          <cell r="K92" t="str">
            <v>Sectorial</v>
          </cell>
          <cell r="L92" t="str">
            <v>SI</v>
          </cell>
          <cell r="M92" t="str">
            <v>NO</v>
          </cell>
          <cell r="N92" t="str">
            <v>NO</v>
          </cell>
          <cell r="O92" t="str">
            <v>SI</v>
          </cell>
          <cell r="P92" t="str">
            <v>Porcentaje</v>
          </cell>
          <cell r="Q92" t="str">
            <v>Anual</v>
          </cell>
          <cell r="R92" t="str">
            <v>Capacidad</v>
          </cell>
          <cell r="S92">
            <v>60.6</v>
          </cell>
          <cell r="T92">
            <v>63</v>
          </cell>
          <cell r="U92">
            <v>65.5</v>
          </cell>
          <cell r="V92">
            <v>68</v>
          </cell>
          <cell r="W92">
            <v>70</v>
          </cell>
          <cell r="X92">
            <v>70</v>
          </cell>
          <cell r="Y92">
            <v>0</v>
          </cell>
          <cell r="Z92">
            <v>0</v>
          </cell>
          <cell r="AA92">
            <v>0</v>
          </cell>
          <cell r="AB92">
            <v>0</v>
          </cell>
          <cell r="AC92">
            <v>0</v>
          </cell>
          <cell r="AD92">
            <v>0</v>
          </cell>
          <cell r="AE92" t="str">
            <v xml:space="preserve">Se continuó promocionando nuestras convocatorias en alianza con Innpulsa Colombia para la implementación de proyectos TIC en las cadenas productivas del país. A la fecha se cuenta con 8 proyectos viables para ser financiados. </v>
          </cell>
          <cell r="AF92">
            <v>42429.208333333299</v>
          </cell>
          <cell r="AG92">
            <v>42440.368115277801</v>
          </cell>
          <cell r="AH92" t="str">
            <v>Rivier Hernando Gomez Cuevas</v>
          </cell>
          <cell r="AI92" t="str">
            <v>rgomez@mintic.gov.co</v>
          </cell>
          <cell r="AJ92">
            <v>60</v>
          </cell>
          <cell r="AK92">
            <v>0</v>
          </cell>
          <cell r="AL92">
            <v>0</v>
          </cell>
        </row>
        <row r="93">
          <cell r="A93">
            <v>4839</v>
          </cell>
          <cell r="B93" t="str">
            <v>Todos por un Nuevo País</v>
          </cell>
          <cell r="C93" t="str">
            <v>Competitividad e infraestructura estratégica</v>
          </cell>
          <cell r="D93" t="str">
            <v>Promover las TIC como plataforma para la equidad, la educación y la competitividad</v>
          </cell>
          <cell r="E93" t="str">
            <v>TIC</v>
          </cell>
          <cell r="F93" t="str">
            <v>MINTIC</v>
          </cell>
          <cell r="G93" t="str">
            <v>Apropiación  de las Tecnologías de la Información y las Comunicaciones</v>
          </cell>
          <cell r="H93">
            <v>4839</v>
          </cell>
          <cell r="I93" t="str">
            <v>Municipios con cobertura tecnología 4G (alta velocidad inalámbrica)</v>
          </cell>
          <cell r="J93" t="str">
            <v>Resultado</v>
          </cell>
          <cell r="K93" t="str">
            <v>Sectorial</v>
          </cell>
          <cell r="L93" t="str">
            <v>SI</v>
          </cell>
          <cell r="M93" t="str">
            <v>NO</v>
          </cell>
          <cell r="N93" t="str">
            <v>NO</v>
          </cell>
          <cell r="O93" t="str">
            <v>SI</v>
          </cell>
          <cell r="P93" t="str">
            <v>Municipios</v>
          </cell>
          <cell r="Q93" t="str">
            <v>Anual</v>
          </cell>
          <cell r="R93" t="str">
            <v>Capacidad</v>
          </cell>
          <cell r="S93">
            <v>51</v>
          </cell>
          <cell r="T93">
            <v>444</v>
          </cell>
          <cell r="U93">
            <v>670</v>
          </cell>
          <cell r="V93">
            <v>894</v>
          </cell>
          <cell r="W93">
            <v>1115</v>
          </cell>
          <cell r="X93">
            <v>1115</v>
          </cell>
          <cell r="Y93">
            <v>0</v>
          </cell>
          <cell r="Z93">
            <v>0</v>
          </cell>
          <cell r="AA93">
            <v>0</v>
          </cell>
          <cell r="AB93">
            <v>0</v>
          </cell>
          <cell r="AC93">
            <v>0</v>
          </cell>
          <cell r="AD93">
            <v>0</v>
          </cell>
          <cell r="AE93" t="str">
            <v>Al finalizar abril de 2016, los asignatarios reportaron 588 cabeceras municipales con cobertura 4G. La cifra se reconfirmó con los reportes.</v>
          </cell>
          <cell r="AF93">
            <v>42490.208333333299</v>
          </cell>
          <cell r="AG93">
            <v>42500.774105902798</v>
          </cell>
          <cell r="AH93" t="str">
            <v>GLORIA PATRICIA PERDOMO RANGEL</v>
          </cell>
          <cell r="AI93" t="str">
            <v>gperdomo@mintic.gov.co</v>
          </cell>
          <cell r="AJ93">
            <v>60</v>
          </cell>
          <cell r="AK93">
            <v>0</v>
          </cell>
          <cell r="AL93">
            <v>0</v>
          </cell>
        </row>
        <row r="94">
          <cell r="A94">
            <v>4840</v>
          </cell>
          <cell r="B94" t="str">
            <v>Todos por un Nuevo País</v>
          </cell>
          <cell r="C94" t="str">
            <v>Competitividad e infraestructura estratégica</v>
          </cell>
          <cell r="D94" t="str">
            <v>Promover las TIC como plataforma para la equidad, la educación y la competitividad</v>
          </cell>
          <cell r="E94" t="str">
            <v>TIC</v>
          </cell>
          <cell r="F94" t="str">
            <v>MINTIC</v>
          </cell>
          <cell r="G94" t="str">
            <v>Apropiación  de las Tecnologías de la Información y las Comunicaciones</v>
          </cell>
          <cell r="H94">
            <v>4840</v>
          </cell>
          <cell r="I94" t="str">
            <v>Zonas Wi-fi públicas en el territorio nacional</v>
          </cell>
          <cell r="J94" t="str">
            <v>Producto</v>
          </cell>
          <cell r="K94" t="str">
            <v>Sectorial</v>
          </cell>
          <cell r="L94" t="str">
            <v>SI</v>
          </cell>
          <cell r="M94" t="str">
            <v>NO</v>
          </cell>
          <cell r="N94" t="str">
            <v>NO</v>
          </cell>
          <cell r="O94" t="str">
            <v>SI</v>
          </cell>
          <cell r="P94" t="str">
            <v>Zonas wifi</v>
          </cell>
          <cell r="Q94" t="str">
            <v>Trimestral</v>
          </cell>
          <cell r="R94" t="str">
            <v>Acumulado</v>
          </cell>
          <cell r="S94">
            <v>0</v>
          </cell>
          <cell r="T94">
            <v>60</v>
          </cell>
          <cell r="U94">
            <v>250</v>
          </cell>
          <cell r="V94">
            <v>300</v>
          </cell>
          <cell r="W94">
            <v>390</v>
          </cell>
          <cell r="X94">
            <v>1000</v>
          </cell>
          <cell r="Y94">
            <v>0</v>
          </cell>
          <cell r="Z94">
            <v>0</v>
          </cell>
          <cell r="AA94">
            <v>0</v>
          </cell>
          <cell r="AB94">
            <v>0</v>
          </cell>
          <cell r="AC94">
            <v>0</v>
          </cell>
          <cell r="AD94">
            <v>0</v>
          </cell>
          <cell r="AE94" t="str">
            <v>El avance cualitativo (logros) a cierre del mes de abril es el siguiente:: 1) Proyecto Pereira: 100 Zonas WiFi. : Convenio Firmado por las partes.2) Proyecto de Capitales y ciudades principales: 51 Zonas WiFi. Se invitaron a cotizar los Operadores público</v>
          </cell>
          <cell r="AF94">
            <v>42490.208333333299</v>
          </cell>
          <cell r="AG94">
            <v>42496.400976932899</v>
          </cell>
          <cell r="AH94" t="str">
            <v>Camilo Martinez Puentes</v>
          </cell>
          <cell r="AI94" t="str">
            <v>cmartinezp@mintic.gov.co</v>
          </cell>
          <cell r="AJ94">
            <v>45</v>
          </cell>
          <cell r="AK94">
            <v>0</v>
          </cell>
          <cell r="AL94">
            <v>0</v>
          </cell>
        </row>
        <row r="95">
          <cell r="A95">
            <v>4841</v>
          </cell>
          <cell r="B95" t="str">
            <v>Todos por un Nuevo País</v>
          </cell>
          <cell r="C95" t="str">
            <v>Competitividad e infraestructura estratégica</v>
          </cell>
          <cell r="D95" t="str">
            <v>Promover las TIC como plataforma para la equidad, la educación y la competitividad</v>
          </cell>
          <cell r="E95" t="str">
            <v>TIC</v>
          </cell>
          <cell r="F95" t="str">
            <v>MINTIC</v>
          </cell>
          <cell r="G95" t="str">
            <v>Apropiación  de las Tecnologías de la Información y las Comunicaciones</v>
          </cell>
          <cell r="H95">
            <v>4841</v>
          </cell>
          <cell r="I95" t="str">
            <v>Kioscos Vive Digital instalados</v>
          </cell>
          <cell r="J95" t="str">
            <v>Producto</v>
          </cell>
          <cell r="K95" t="str">
            <v>Sectorial</v>
          </cell>
          <cell r="L95" t="str">
            <v>SI</v>
          </cell>
          <cell r="M95" t="str">
            <v>NO</v>
          </cell>
          <cell r="N95" t="str">
            <v>NO</v>
          </cell>
          <cell r="O95" t="str">
            <v>SI</v>
          </cell>
          <cell r="P95" t="str">
            <v>Kioscos</v>
          </cell>
          <cell r="Q95" t="str">
            <v>Semestral</v>
          </cell>
          <cell r="R95" t="str">
            <v>Capacidad</v>
          </cell>
          <cell r="S95">
            <v>6548</v>
          </cell>
          <cell r="T95">
            <v>7501</v>
          </cell>
          <cell r="U95">
            <v>7621</v>
          </cell>
          <cell r="V95">
            <v>7621</v>
          </cell>
          <cell r="W95">
            <v>7621</v>
          </cell>
          <cell r="X95">
            <v>7621</v>
          </cell>
          <cell r="Y95">
            <v>0</v>
          </cell>
          <cell r="Z95">
            <v>0</v>
          </cell>
          <cell r="AA95">
            <v>0</v>
          </cell>
          <cell r="AB95">
            <v>0</v>
          </cell>
          <cell r="AC95">
            <v>0</v>
          </cell>
          <cell r="AD95">
            <v>0</v>
          </cell>
          <cell r="AE95" t="str">
            <v xml:space="preserve">Se encuentran instalados 5.524 Kioscos Vive Digital de la Fase II, que brindan los servicios de internet, telefonía y capacitaciones. En el proyecto Kioscos Vive Digital Fase III los operadores entregaron los estudios de campo del 60% restante de los KVD </v>
          </cell>
          <cell r="AF95">
            <v>42490.208333333299</v>
          </cell>
          <cell r="AG95">
            <v>42500.782962071797</v>
          </cell>
          <cell r="AH95" t="str">
            <v>Luis Fernando Lozano Mier</v>
          </cell>
          <cell r="AI95" t="str">
            <v>lflozano@mintic.gov.co</v>
          </cell>
          <cell r="AJ95">
            <v>30</v>
          </cell>
          <cell r="AK95">
            <v>0</v>
          </cell>
          <cell r="AL95">
            <v>0</v>
          </cell>
        </row>
        <row r="96">
          <cell r="A96">
            <v>4842</v>
          </cell>
          <cell r="B96" t="str">
            <v>Todos por un Nuevo País</v>
          </cell>
          <cell r="C96" t="str">
            <v>Competitividad e infraestructura estratégica</v>
          </cell>
          <cell r="D96" t="str">
            <v>Promover las TIC como plataforma para la equidad, la educación y la competitividad</v>
          </cell>
          <cell r="E96" t="str">
            <v>TIC</v>
          </cell>
          <cell r="F96" t="str">
            <v>MINTIC</v>
          </cell>
          <cell r="G96" t="str">
            <v>Apropiación  de las Tecnologías de la Información y las Comunicaciones</v>
          </cell>
          <cell r="H96">
            <v>4842</v>
          </cell>
          <cell r="I96" t="str">
            <v>Municipios y áreas no municipalizadas conectados a la red de alta velocidad</v>
          </cell>
          <cell r="J96" t="str">
            <v>Resultado</v>
          </cell>
          <cell r="K96" t="str">
            <v>Sectorial</v>
          </cell>
          <cell r="L96" t="str">
            <v>SI</v>
          </cell>
          <cell r="M96" t="str">
            <v>NO</v>
          </cell>
          <cell r="N96" t="str">
            <v>NO</v>
          </cell>
          <cell r="O96" t="str">
            <v>SI</v>
          </cell>
          <cell r="P96" t="str">
            <v>Municipios y áreas no municipalizadas</v>
          </cell>
          <cell r="Q96" t="str">
            <v>Semestral</v>
          </cell>
          <cell r="R96" t="str">
            <v>Acumulado</v>
          </cell>
          <cell r="S96">
            <v>0</v>
          </cell>
          <cell r="T96">
            <v>47</v>
          </cell>
          <cell r="U96">
            <v>0</v>
          </cell>
          <cell r="V96">
            <v>0</v>
          </cell>
          <cell r="W96">
            <v>0</v>
          </cell>
          <cell r="X96">
            <v>47</v>
          </cell>
          <cell r="Y96">
            <v>0</v>
          </cell>
          <cell r="Z96">
            <v>0</v>
          </cell>
          <cell r="AA96">
            <v>0</v>
          </cell>
          <cell r="AB96">
            <v>0</v>
          </cell>
          <cell r="AC96">
            <v>0</v>
          </cell>
          <cell r="AD96">
            <v>0</v>
          </cell>
          <cell r="AE96" t="str">
            <v>El PNCAV se encuentra en fase de instalación. - Por cambios presentados en la Red de Transporte, se proyectan 143 Torres de las cuales 9 ya se instalaron y 28 están en obras de Instalación. - El Operador solicitó prórroga de la fase de Instalación y Puest</v>
          </cell>
          <cell r="AF96">
            <v>42490.208333333299</v>
          </cell>
          <cell r="AG96">
            <v>42500.780486539399</v>
          </cell>
          <cell r="AH96" t="str">
            <v>Luis Fernando Lozano Mier</v>
          </cell>
          <cell r="AI96" t="str">
            <v>lflozano@mintic.gov.co</v>
          </cell>
          <cell r="AJ96">
            <v>30</v>
          </cell>
          <cell r="AK96">
            <v>0</v>
          </cell>
          <cell r="AL96">
            <v>0</v>
          </cell>
        </row>
        <row r="97">
          <cell r="A97">
            <v>4826</v>
          </cell>
          <cell r="B97" t="str">
            <v>Todos por un Nuevo País</v>
          </cell>
          <cell r="C97" t="str">
            <v>Competitividad e infraestructura estratégica</v>
          </cell>
          <cell r="D97" t="str">
            <v>Promover las TIC como plataforma para la equidad, la educación y la competitividad</v>
          </cell>
          <cell r="E97" t="str">
            <v>TIC</v>
          </cell>
          <cell r="F97" t="str">
            <v>MINTIC</v>
          </cell>
          <cell r="G97" t="str">
            <v>Infraestructura en Tecnologías de la Información y las Comunicaciones</v>
          </cell>
          <cell r="H97">
            <v>4826</v>
          </cell>
          <cell r="I97" t="str">
            <v>Sectores de la administración pública del orden nacional que adoptan el marco de referencia de arquitectura empresarial para la gestión de las TIC</v>
          </cell>
          <cell r="J97" t="str">
            <v>Producto</v>
          </cell>
          <cell r="K97" t="str">
            <v>Sectorial</v>
          </cell>
          <cell r="L97" t="str">
            <v>SI</v>
          </cell>
          <cell r="M97" t="str">
            <v>NO</v>
          </cell>
          <cell r="N97" t="str">
            <v>NO</v>
          </cell>
          <cell r="O97" t="str">
            <v>SI</v>
          </cell>
          <cell r="P97" t="str">
            <v>Sectores</v>
          </cell>
          <cell r="Q97" t="str">
            <v>Anual</v>
          </cell>
          <cell r="R97" t="str">
            <v>Capacidad</v>
          </cell>
          <cell r="S97">
            <v>0</v>
          </cell>
          <cell r="T97">
            <v>4</v>
          </cell>
          <cell r="U97">
            <v>8</v>
          </cell>
          <cell r="V97">
            <v>16</v>
          </cell>
          <cell r="W97">
            <v>24</v>
          </cell>
          <cell r="X97">
            <v>24</v>
          </cell>
          <cell r="Y97">
            <v>0</v>
          </cell>
          <cell r="Z97">
            <v>0</v>
          </cell>
          <cell r="AA97">
            <v>0</v>
          </cell>
          <cell r="AB97">
            <v>0</v>
          </cell>
          <cell r="AC97">
            <v>0</v>
          </cell>
          <cell r="AD97">
            <v>0</v>
          </cell>
          <cell r="AE97" t="str">
            <v>Inició la estrategia de acompañamiento especializado, con la ejecución de talleres específicos con relación al componente de TIC para la gestión y Marco de Referencia de Arquitectura Empresarial (AE) a entidades del nivel Nacional. Se atendieron las Entid</v>
          </cell>
          <cell r="AF97">
            <v>42490.208333333299</v>
          </cell>
          <cell r="AG97">
            <v>42500.417221678203</v>
          </cell>
          <cell r="AH97" t="str">
            <v>Jorge Fernando Bejarano Lobo</v>
          </cell>
          <cell r="AI97" t="str">
            <v>jbejarano@mintic.gov.co</v>
          </cell>
          <cell r="AJ97">
            <v>10</v>
          </cell>
          <cell r="AK97">
            <v>0</v>
          </cell>
          <cell r="AL97">
            <v>0</v>
          </cell>
        </row>
        <row r="98">
          <cell r="A98">
            <v>4827</v>
          </cell>
          <cell r="B98" t="str">
            <v>Todos por un Nuevo País</v>
          </cell>
          <cell r="C98" t="str">
            <v>Competitividad e infraestructura estratégica</v>
          </cell>
          <cell r="D98" t="str">
            <v>Promover las TIC como plataforma para la equidad, la educación y la competitividad</v>
          </cell>
          <cell r="E98" t="str">
            <v>TIC</v>
          </cell>
          <cell r="F98" t="str">
            <v>MINTIC</v>
          </cell>
          <cell r="G98" t="str">
            <v>Infraestructura en Tecnologías de la Información y las Comunicaciones</v>
          </cell>
          <cell r="H98">
            <v>4827</v>
          </cell>
          <cell r="I98" t="str">
            <v>Servidores del gobierno capacitados para fortalecer la gestión de TIC en el Estado</v>
          </cell>
          <cell r="J98" t="str">
            <v>Producto</v>
          </cell>
          <cell r="K98" t="str">
            <v>Sectorial</v>
          </cell>
          <cell r="L98" t="str">
            <v>SI</v>
          </cell>
          <cell r="M98" t="str">
            <v>NO</v>
          </cell>
          <cell r="N98" t="str">
            <v>NO</v>
          </cell>
          <cell r="O98" t="str">
            <v>SI</v>
          </cell>
          <cell r="P98" t="str">
            <v>Servidores públicos</v>
          </cell>
          <cell r="Q98" t="str">
            <v>Anual</v>
          </cell>
          <cell r="R98" t="str">
            <v>Capacidad</v>
          </cell>
          <cell r="S98">
            <v>406</v>
          </cell>
          <cell r="T98">
            <v>1200</v>
          </cell>
          <cell r="U98">
            <v>2000</v>
          </cell>
          <cell r="V98">
            <v>3000</v>
          </cell>
          <cell r="W98">
            <v>4000</v>
          </cell>
          <cell r="X98">
            <v>4000</v>
          </cell>
          <cell r="Y98">
            <v>0</v>
          </cell>
          <cell r="Z98">
            <v>0</v>
          </cell>
          <cell r="AA98">
            <v>0</v>
          </cell>
          <cell r="AB98">
            <v>0</v>
          </cell>
          <cell r="AC98">
            <v>0</v>
          </cell>
          <cell r="AD98">
            <v>0</v>
          </cell>
          <cell r="AE98" t="str">
            <v>Conv. 002-15 ESDEGUE, 30 estudiantes están cursando la Maestría de Ciberseguridad y Ciberdefensa. Conv. 443-15 PNUD, 103 estudiantes aprobaron el curso “Compras Públicas” y 180 están tomando el curso “Estrategia GEL. Conv. 432-14 ICETEX (Educa. no formal)</v>
          </cell>
          <cell r="AF98">
            <v>42490.208333333299</v>
          </cell>
          <cell r="AG98">
            <v>42500.416746493102</v>
          </cell>
          <cell r="AH98" t="str">
            <v>Jorge Fernando Bejarano Lobo</v>
          </cell>
          <cell r="AI98" t="str">
            <v>jbejarano@mintic.gov.co</v>
          </cell>
          <cell r="AJ98">
            <v>10</v>
          </cell>
          <cell r="AK98">
            <v>0</v>
          </cell>
          <cell r="AL98">
            <v>0</v>
          </cell>
        </row>
        <row r="99">
          <cell r="A99">
            <v>4828</v>
          </cell>
          <cell r="B99" t="str">
            <v>Todos por un Nuevo País</v>
          </cell>
          <cell r="C99" t="str">
            <v>Competitividad e infraestructura estratégica</v>
          </cell>
          <cell r="D99" t="str">
            <v>Promover las TIC como plataforma para la equidad, la educación y la competitividad</v>
          </cell>
          <cell r="E99" t="str">
            <v>TIC</v>
          </cell>
          <cell r="F99" t="str">
            <v>MINTIC</v>
          </cell>
          <cell r="G99" t="str">
            <v>Infraestructura en Tecnologías de la Información y las Comunicaciones</v>
          </cell>
          <cell r="H99">
            <v>4828</v>
          </cell>
          <cell r="I99" t="str">
            <v>Entidades Públicas del orden nacional que se benefician de acuerdos marco de precio para la contratación de bienes y servicios de TIC</v>
          </cell>
          <cell r="J99" t="str">
            <v>Producto</v>
          </cell>
          <cell r="K99" t="str">
            <v>Sectorial</v>
          </cell>
          <cell r="L99" t="str">
            <v>SI</v>
          </cell>
          <cell r="M99" t="str">
            <v>NO</v>
          </cell>
          <cell r="N99" t="str">
            <v>NO</v>
          </cell>
          <cell r="O99" t="str">
            <v>SI</v>
          </cell>
          <cell r="P99" t="str">
            <v>Entidades públicas del orden nacional y territorial</v>
          </cell>
          <cell r="Q99" t="str">
            <v>Semestral</v>
          </cell>
          <cell r="R99" t="str">
            <v>Capacidad</v>
          </cell>
          <cell r="S99">
            <v>0</v>
          </cell>
          <cell r="T99">
            <v>30</v>
          </cell>
          <cell r="U99">
            <v>60</v>
          </cell>
          <cell r="V99">
            <v>90</v>
          </cell>
          <cell r="W99">
            <v>120</v>
          </cell>
          <cell r="X99">
            <v>120</v>
          </cell>
          <cell r="Y99">
            <v>0</v>
          </cell>
          <cell r="Z99">
            <v>0</v>
          </cell>
          <cell r="AA99">
            <v>0</v>
          </cell>
          <cell r="AB99">
            <v>0</v>
          </cell>
          <cell r="AC99">
            <v>0</v>
          </cell>
          <cell r="AD99">
            <v>0</v>
          </cell>
          <cell r="AE99" t="str">
            <v xml:space="preserve">La Autoridad Nacional de Licencias Ambientales se benefició del AMP Microsoft. Al igual otras se beneficiaron de los AMP, dado que por primera vez realizaron compras, así: Agencia para la Gestión del Paisaje; El Patrimonio y las Alianzas Público Privadas </v>
          </cell>
          <cell r="AF99">
            <v>42490.208333333299</v>
          </cell>
          <cell r="AG99">
            <v>42500.414614236099</v>
          </cell>
          <cell r="AH99" t="str">
            <v>Jorge Fernando Bejarano Lobo</v>
          </cell>
          <cell r="AI99" t="str">
            <v>jbejarano@mintic.gov.co</v>
          </cell>
          <cell r="AJ99">
            <v>10</v>
          </cell>
          <cell r="AK99">
            <v>0</v>
          </cell>
          <cell r="AL99">
            <v>0</v>
          </cell>
        </row>
        <row r="100">
          <cell r="A100">
            <v>4829</v>
          </cell>
          <cell r="B100" t="str">
            <v>Todos por un Nuevo País</v>
          </cell>
          <cell r="C100" t="str">
            <v>Competitividad e infraestructura estratégica</v>
          </cell>
          <cell r="D100" t="str">
            <v>Promover las TIC como plataforma para la equidad, la educación y la competitividad</v>
          </cell>
          <cell r="E100" t="str">
            <v>TIC</v>
          </cell>
          <cell r="F100" t="str">
            <v>MINTIC</v>
          </cell>
          <cell r="G100" t="str">
            <v>Infraestructura en Tecnologías de la Información y las Comunicaciones</v>
          </cell>
          <cell r="H100">
            <v>4829</v>
          </cell>
          <cell r="I100" t="str">
            <v>Entidades de la administración pública del orden nacional y territorial que adoptan instrumentos del modelo de gestión de TIC</v>
          </cell>
          <cell r="J100" t="str">
            <v>Producto</v>
          </cell>
          <cell r="K100" t="str">
            <v>Sectorial</v>
          </cell>
          <cell r="L100" t="str">
            <v>SI</v>
          </cell>
          <cell r="M100" t="str">
            <v>NO</v>
          </cell>
          <cell r="N100" t="str">
            <v>NO</v>
          </cell>
          <cell r="O100" t="str">
            <v>SI</v>
          </cell>
          <cell r="P100" t="str">
            <v>Entidades públicas del orden nacional y territorial</v>
          </cell>
          <cell r="Q100" t="str">
            <v>Semestral</v>
          </cell>
          <cell r="R100" t="str">
            <v>Capacidad</v>
          </cell>
          <cell r="S100">
            <v>0</v>
          </cell>
          <cell r="T100">
            <v>20</v>
          </cell>
          <cell r="U100">
            <v>70</v>
          </cell>
          <cell r="V100">
            <v>145</v>
          </cell>
          <cell r="W100">
            <v>210</v>
          </cell>
          <cell r="X100">
            <v>210</v>
          </cell>
          <cell r="Y100">
            <v>0</v>
          </cell>
          <cell r="Z100">
            <v>0</v>
          </cell>
          <cell r="AA100">
            <v>0</v>
          </cell>
          <cell r="AB100">
            <v>0</v>
          </cell>
          <cell r="AC100">
            <v>0</v>
          </cell>
          <cell r="AD100">
            <v>0</v>
          </cell>
          <cell r="AE100" t="str">
            <v>Culminó la prueba de funcionalidad de la herramienta online para apoyar el acompañamiento a las Entidades. Se unificó criterios para abordar articuladamente con una oferta de la DEATI a las Entidades. Para tener un 1er acercamiento con ellas, se estructur</v>
          </cell>
          <cell r="AF100">
            <v>42490.208333333299</v>
          </cell>
          <cell r="AG100">
            <v>42500.411133182897</v>
          </cell>
          <cell r="AH100" t="str">
            <v>Jorge Fernando Bejarano Lobo</v>
          </cell>
          <cell r="AI100" t="str">
            <v>jbejarano@mintic.gov.co</v>
          </cell>
          <cell r="AJ100">
            <v>10</v>
          </cell>
          <cell r="AK100">
            <v>0</v>
          </cell>
          <cell r="AL100">
            <v>0</v>
          </cell>
        </row>
        <row r="101">
          <cell r="A101">
            <v>4830</v>
          </cell>
          <cell r="B101" t="str">
            <v>Todos por un Nuevo País</v>
          </cell>
          <cell r="C101" t="str">
            <v>Competitividad e infraestructura estratégica</v>
          </cell>
          <cell r="D101" t="str">
            <v>Promover las TIC como plataforma para la equidad, la educación y la competitividad</v>
          </cell>
          <cell r="E101" t="str">
            <v>TIC</v>
          </cell>
          <cell r="F101" t="str">
            <v>MINTIC</v>
          </cell>
          <cell r="G101" t="str">
            <v>Infraestructura en Tecnologías de la Información y las Comunicaciones</v>
          </cell>
          <cell r="H101">
            <v>4830</v>
          </cell>
          <cell r="I101" t="str">
            <v>Entidades de la administración pública del orden nacional y territorial que publican servicios interoperables en la plataforma del Estado</v>
          </cell>
          <cell r="J101" t="str">
            <v>Producto</v>
          </cell>
          <cell r="K101" t="str">
            <v>Sectorial</v>
          </cell>
          <cell r="L101" t="str">
            <v>SI</v>
          </cell>
          <cell r="M101" t="str">
            <v>NO</v>
          </cell>
          <cell r="N101" t="str">
            <v>NO</v>
          </cell>
          <cell r="O101" t="str">
            <v>SI</v>
          </cell>
          <cell r="P101" t="str">
            <v>Entidades del orden nacional y territorial</v>
          </cell>
          <cell r="Q101" t="str">
            <v>Semestral</v>
          </cell>
          <cell r="R101" t="str">
            <v>Capacidad</v>
          </cell>
          <cell r="S101">
            <v>6</v>
          </cell>
          <cell r="T101">
            <v>60</v>
          </cell>
          <cell r="U101">
            <v>96</v>
          </cell>
          <cell r="V101">
            <v>110</v>
          </cell>
          <cell r="W101">
            <v>120</v>
          </cell>
          <cell r="X101">
            <v>120</v>
          </cell>
          <cell r="Y101">
            <v>0</v>
          </cell>
          <cell r="Z101">
            <v>0</v>
          </cell>
          <cell r="AA101">
            <v>0</v>
          </cell>
          <cell r="AB101">
            <v>0</v>
          </cell>
          <cell r="AC101">
            <v>0</v>
          </cell>
          <cell r="AD101">
            <v>0</v>
          </cell>
          <cell r="AE101" t="str">
            <v>Como resultado de la capacitación realizada a 13 entidades, sobre el Marco de Interoperabilidad y el Lenguaje Común de Intercambio de Información, se logró generar 12 solicitudes para comenzar el proceso de estandarización y cumplimiento en los diferentes</v>
          </cell>
          <cell r="AF101">
            <v>42490.208333333299</v>
          </cell>
          <cell r="AG101">
            <v>42500.410153124998</v>
          </cell>
          <cell r="AH101" t="str">
            <v>Jorge Fernando Bejarano Lobo</v>
          </cell>
          <cell r="AI101" t="str">
            <v>jbejarano@mintic.gov.co</v>
          </cell>
          <cell r="AJ101">
            <v>10</v>
          </cell>
          <cell r="AK101">
            <v>0</v>
          </cell>
          <cell r="AL101">
            <v>0</v>
          </cell>
        </row>
        <row r="102">
          <cell r="A102">
            <v>4819</v>
          </cell>
          <cell r="B102" t="str">
            <v>Todos por un Nuevo País</v>
          </cell>
          <cell r="C102" t="str">
            <v>Competitividad e infraestructura estratégica</v>
          </cell>
          <cell r="D102" t="str">
            <v>Promover las TIC como plataforma para la equidad, la educación y la competitividad</v>
          </cell>
          <cell r="E102" t="str">
            <v>TIC</v>
          </cell>
          <cell r="F102" t="str">
            <v>MINTIC</v>
          </cell>
          <cell r="G102" t="str">
            <v>Fomento del desarrollo de Aplicaciones, software y contenidos</v>
          </cell>
          <cell r="H102">
            <v>4819</v>
          </cell>
          <cell r="I102" t="str">
            <v>Empresas de la industria TIC (Software, servicios asociados y conexos, Apps y Contenidos digitales, Telecomunicaciones e Infraestructura, ITO, Hardaware)</v>
          </cell>
          <cell r="J102" t="str">
            <v>Producto</v>
          </cell>
          <cell r="K102" t="str">
            <v>Sectorial</v>
          </cell>
          <cell r="L102" t="str">
            <v>SI</v>
          </cell>
          <cell r="M102" t="str">
            <v>NO</v>
          </cell>
          <cell r="N102" t="str">
            <v>NO</v>
          </cell>
          <cell r="O102" t="str">
            <v>SI</v>
          </cell>
          <cell r="P102" t="str">
            <v>Empresas del sector TIC</v>
          </cell>
          <cell r="Q102" t="str">
            <v>Anual</v>
          </cell>
          <cell r="R102" t="str">
            <v>Capacidad</v>
          </cell>
          <cell r="S102">
            <v>1800</v>
          </cell>
          <cell r="T102">
            <v>2500</v>
          </cell>
          <cell r="U102">
            <v>3200</v>
          </cell>
          <cell r="V102">
            <v>3900</v>
          </cell>
          <cell r="W102">
            <v>4600</v>
          </cell>
          <cell r="X102">
            <v>4600</v>
          </cell>
          <cell r="Y102">
            <v>0</v>
          </cell>
          <cell r="Z102">
            <v>0</v>
          </cell>
          <cell r="AA102">
            <v>0</v>
          </cell>
          <cell r="AB102">
            <v>0</v>
          </cell>
          <cell r="AC102">
            <v>0</v>
          </cell>
          <cell r="AD102">
            <v>0</v>
          </cell>
          <cell r="AE102" t="str">
            <v>En este momento se encuentra abierta la convocatoria 746 de Colciencias, la cual tiene como objetivo convertir ideas TIC en Negocios Sostenibles. Potenciar la creación de negocios TIC en etapa temprana a través de servicios de acompañamiento y entrenamien</v>
          </cell>
          <cell r="AF102">
            <v>42490.208333333299</v>
          </cell>
          <cell r="AG102">
            <v>42501.430855752304</v>
          </cell>
          <cell r="AH102" t="str">
            <v>Lina María Taborda Giraldo</v>
          </cell>
          <cell r="AI102" t="str">
            <v>ltaborda@mintic.gov.co</v>
          </cell>
          <cell r="AJ102">
            <v>180</v>
          </cell>
          <cell r="AK102">
            <v>0</v>
          </cell>
          <cell r="AL102">
            <v>0</v>
          </cell>
        </row>
        <row r="103">
          <cell r="A103">
            <v>4820</v>
          </cell>
          <cell r="B103" t="str">
            <v>Todos por un Nuevo País</v>
          </cell>
          <cell r="C103" t="str">
            <v>Competitividad e infraestructura estratégica</v>
          </cell>
          <cell r="D103" t="str">
            <v>Promover las TIC como plataforma para la equidad, la educación y la competitividad</v>
          </cell>
          <cell r="E103" t="str">
            <v>TIC</v>
          </cell>
          <cell r="F103" t="str">
            <v>MINTIC</v>
          </cell>
          <cell r="G103" t="str">
            <v>Fomento del desarrollo de Aplicaciones, software y contenidos</v>
          </cell>
          <cell r="H103">
            <v>4820</v>
          </cell>
          <cell r="I103" t="str">
            <v>Déficit de profesionales TI</v>
          </cell>
          <cell r="J103" t="str">
            <v>Resultado</v>
          </cell>
          <cell r="K103" t="str">
            <v>Sectorial</v>
          </cell>
          <cell r="L103" t="str">
            <v>SI</v>
          </cell>
          <cell r="M103" t="str">
            <v>NO</v>
          </cell>
          <cell r="N103" t="str">
            <v>NO</v>
          </cell>
          <cell r="O103" t="str">
            <v>SI</v>
          </cell>
          <cell r="P103" t="str">
            <v>Pendiente</v>
          </cell>
          <cell r="Q103" t="str">
            <v>Anual</v>
          </cell>
          <cell r="R103" t="str">
            <v>Reducción</v>
          </cell>
          <cell r="S103">
            <v>94431</v>
          </cell>
          <cell r="T103">
            <v>74745</v>
          </cell>
          <cell r="U103">
            <v>65402</v>
          </cell>
          <cell r="V103">
            <v>56059</v>
          </cell>
          <cell r="W103">
            <v>35504</v>
          </cell>
          <cell r="X103">
            <v>35504</v>
          </cell>
          <cell r="Y103">
            <v>0</v>
          </cell>
          <cell r="Z103">
            <v>0</v>
          </cell>
          <cell r="AA103">
            <v>0</v>
          </cell>
          <cell r="AB103">
            <v>0</v>
          </cell>
          <cell r="AC103">
            <v>0</v>
          </cell>
          <cell r="AD103">
            <v>0</v>
          </cell>
          <cell r="AE103" t="str">
            <v>Con el fin de disminuir el déficit de profesionales TI, venimos trabajando en varios frentes: 1. Créditos Condonables: Se adelantó un convenio con ICETEX para financiar estudios de educación superior en todos los niveles de formación entendidos como profe</v>
          </cell>
          <cell r="AF103">
            <v>42490.208333333299</v>
          </cell>
          <cell r="AG103">
            <v>42500.787355092602</v>
          </cell>
          <cell r="AH103" t="str">
            <v>Lina María Taborda Giraldo</v>
          </cell>
          <cell r="AI103" t="str">
            <v>ltaborda@mintic.gov.co</v>
          </cell>
          <cell r="AJ103">
            <v>30</v>
          </cell>
          <cell r="AK103">
            <v>0</v>
          </cell>
          <cell r="AL103">
            <v>0</v>
          </cell>
        </row>
        <row r="104">
          <cell r="A104">
            <v>4821</v>
          </cell>
          <cell r="B104" t="str">
            <v>Todos por un Nuevo País</v>
          </cell>
          <cell r="C104" t="str">
            <v>Competitividad e infraestructura estratégica</v>
          </cell>
          <cell r="D104" t="str">
            <v>Promover las TIC como plataforma para la equidad, la educación y la competitividad</v>
          </cell>
          <cell r="E104" t="str">
            <v>TIC</v>
          </cell>
          <cell r="F104" t="str">
            <v>MINTIC</v>
          </cell>
          <cell r="G104" t="str">
            <v>Fomento del desarrollo de Aplicaciones, software y contenidos</v>
          </cell>
          <cell r="H104">
            <v>4821</v>
          </cell>
          <cell r="I104" t="str">
            <v>Empresas beneficiadas en convocatorias nacionales para la generación de contenidos digitales</v>
          </cell>
          <cell r="J104" t="str">
            <v>Producto</v>
          </cell>
          <cell r="K104" t="str">
            <v>Sectorial</v>
          </cell>
          <cell r="L104" t="str">
            <v>SI</v>
          </cell>
          <cell r="M104" t="str">
            <v>NO</v>
          </cell>
          <cell r="N104" t="str">
            <v>NO</v>
          </cell>
          <cell r="O104" t="str">
            <v>SI</v>
          </cell>
          <cell r="P104" t="str">
            <v>Empresas</v>
          </cell>
          <cell r="Q104" t="str">
            <v>Anual</v>
          </cell>
          <cell r="R104" t="str">
            <v>Acumulado</v>
          </cell>
          <cell r="S104">
            <v>25</v>
          </cell>
          <cell r="T104">
            <v>37</v>
          </cell>
          <cell r="U104">
            <v>35</v>
          </cell>
          <cell r="V104">
            <v>110</v>
          </cell>
          <cell r="W104">
            <v>145</v>
          </cell>
          <cell r="X104">
            <v>350</v>
          </cell>
          <cell r="Y104">
            <v>0</v>
          </cell>
          <cell r="Z104">
            <v>0</v>
          </cell>
          <cell r="AA104">
            <v>0</v>
          </cell>
          <cell r="AB104">
            <v>0</v>
          </cell>
          <cell r="AC104">
            <v>0</v>
          </cell>
          <cell r="AD104">
            <v>0</v>
          </cell>
          <cell r="AE104" t="str">
            <v>Los estudios fueron revisados por la oficina contractual del Ministerio TIC. De la gestión realizada ya se encuentra la minuta de los términos de referencia de la convoctoria. Una vez firmados y numerados se procederá a publicar y realizar la convoacotira</v>
          </cell>
          <cell r="AF104">
            <v>42490.208333333299</v>
          </cell>
          <cell r="AG104">
            <v>42500.424279664403</v>
          </cell>
          <cell r="AH104" t="str">
            <v>Juanita Rodriguez Kattah</v>
          </cell>
          <cell r="AI104" t="str">
            <v>jrodriguezk@mintic.gov.co</v>
          </cell>
          <cell r="AJ104">
            <v>20</v>
          </cell>
          <cell r="AK104">
            <v>0</v>
          </cell>
          <cell r="AL104">
            <v>0</v>
          </cell>
        </row>
        <row r="105">
          <cell r="A105">
            <v>4822</v>
          </cell>
          <cell r="B105" t="str">
            <v>Todos por un Nuevo País</v>
          </cell>
          <cell r="C105" t="str">
            <v>Competitividad e infraestructura estratégica</v>
          </cell>
          <cell r="D105" t="str">
            <v>Promover las TIC como plataforma para la equidad, la educación y la competitividad</v>
          </cell>
          <cell r="E105" t="str">
            <v>TIC</v>
          </cell>
          <cell r="F105" t="str">
            <v>MINTIC</v>
          </cell>
          <cell r="G105" t="str">
            <v>Fomento del desarrollo de Aplicaciones, software y contenidos</v>
          </cell>
          <cell r="H105">
            <v>4822</v>
          </cell>
          <cell r="I105" t="str">
            <v>MIPYME con presencia web</v>
          </cell>
          <cell r="J105" t="str">
            <v>Resultado</v>
          </cell>
          <cell r="K105" t="str">
            <v>Sectorial</v>
          </cell>
          <cell r="L105" t="str">
            <v>SI</v>
          </cell>
          <cell r="M105" t="str">
            <v>NO</v>
          </cell>
          <cell r="N105" t="str">
            <v>NO</v>
          </cell>
          <cell r="O105" t="str">
            <v>SI</v>
          </cell>
          <cell r="P105" t="str">
            <v>Porcentaje</v>
          </cell>
          <cell r="Q105" t="str">
            <v>Anual</v>
          </cell>
          <cell r="R105" t="str">
            <v>Capacidad</v>
          </cell>
          <cell r="S105">
            <v>21</v>
          </cell>
          <cell r="T105">
            <v>29</v>
          </cell>
          <cell r="U105">
            <v>37</v>
          </cell>
          <cell r="V105">
            <v>44</v>
          </cell>
          <cell r="W105">
            <v>50</v>
          </cell>
          <cell r="X105">
            <v>50</v>
          </cell>
          <cell r="Y105">
            <v>0</v>
          </cell>
          <cell r="Z105">
            <v>0</v>
          </cell>
          <cell r="AA105">
            <v>0</v>
          </cell>
          <cell r="AB105">
            <v>0</v>
          </cell>
          <cell r="AC105">
            <v>0</v>
          </cell>
          <cell r="AD105">
            <v>0</v>
          </cell>
          <cell r="AE105" t="str">
            <v>Se realizó un acuerdo con la Revista Enter y dominio .CO para visitar seis principales ciudades del país y realizar evento que permitieran desarrollar páginas web a los empresarios que asistieran.</v>
          </cell>
          <cell r="AF105">
            <v>42429.208333333299</v>
          </cell>
          <cell r="AG105">
            <v>42440.369323958301</v>
          </cell>
          <cell r="AH105" t="str">
            <v>Rivier Hernando Gomez Cuevas</v>
          </cell>
          <cell r="AI105" t="str">
            <v>rgomez@mintic.gov.co</v>
          </cell>
          <cell r="AJ105">
            <v>60</v>
          </cell>
          <cell r="AK105">
            <v>0</v>
          </cell>
          <cell r="AL105">
            <v>0</v>
          </cell>
        </row>
        <row r="106">
          <cell r="A106">
            <v>4823</v>
          </cell>
          <cell r="B106" t="str">
            <v>Todos por un Nuevo País</v>
          </cell>
          <cell r="C106" t="str">
            <v>Competitividad e infraestructura estratégica</v>
          </cell>
          <cell r="D106" t="str">
            <v>Promover las TIC como plataforma para la equidad, la educación y la competitividad</v>
          </cell>
          <cell r="E106" t="str">
            <v>TIC</v>
          </cell>
          <cell r="F106" t="str">
            <v>MINTIC</v>
          </cell>
          <cell r="G106" t="str">
            <v>Fomento del desarrollo de Aplicaciones, software y contenidos</v>
          </cell>
          <cell r="H106">
            <v>4823</v>
          </cell>
          <cell r="I106" t="str">
            <v>Personas beneficiadas de la iniciativa Apps.co</v>
          </cell>
          <cell r="J106" t="str">
            <v>Producto</v>
          </cell>
          <cell r="K106" t="str">
            <v>Sectorial</v>
          </cell>
          <cell r="L106" t="str">
            <v>SI</v>
          </cell>
          <cell r="M106" t="str">
            <v>NO</v>
          </cell>
          <cell r="N106" t="str">
            <v>NO</v>
          </cell>
          <cell r="O106" t="str">
            <v>SI</v>
          </cell>
          <cell r="P106" t="str">
            <v>Personas</v>
          </cell>
          <cell r="Q106" t="str">
            <v>Mensual</v>
          </cell>
          <cell r="R106" t="str">
            <v>Capacidad</v>
          </cell>
          <cell r="S106">
            <v>50000</v>
          </cell>
          <cell r="T106">
            <v>60000</v>
          </cell>
          <cell r="U106">
            <v>70000</v>
          </cell>
          <cell r="V106">
            <v>80000</v>
          </cell>
          <cell r="W106">
            <v>90000</v>
          </cell>
          <cell r="X106">
            <v>90000</v>
          </cell>
          <cell r="Y106">
            <v>67134</v>
          </cell>
          <cell r="Z106">
            <v>85.67</v>
          </cell>
          <cell r="AA106">
            <v>67134</v>
          </cell>
          <cell r="AB106">
            <v>42.84</v>
          </cell>
          <cell r="AC106">
            <v>42490.208333333299</v>
          </cell>
          <cell r="AD106">
            <v>42496.475258333303</v>
          </cell>
          <cell r="AE106" t="str">
            <v>Para el mes de abril 424 participaron en los cursos ofrecidos en la plataforma de la Iniciativa Apps.co. llegando a una cifra acumulada de 67.134 personas en todo el país. Estas personas tomaron cursos en programación en lenguajes nativos Android e iOS, m</v>
          </cell>
          <cell r="AF106">
            <v>42490.208333333299</v>
          </cell>
          <cell r="AG106">
            <v>42496.475258182902</v>
          </cell>
          <cell r="AH106" t="str">
            <v>Juanita Rodriguez Kattah</v>
          </cell>
          <cell r="AI106" t="str">
            <v>jrodriguezk@mintic.gov.co</v>
          </cell>
          <cell r="AJ106">
            <v>20</v>
          </cell>
          <cell r="AK106">
            <v>42520.208333333299</v>
          </cell>
          <cell r="AL106">
            <v>-33</v>
          </cell>
        </row>
        <row r="107">
          <cell r="A107">
            <v>4824</v>
          </cell>
          <cell r="B107" t="str">
            <v>Todos por un Nuevo País</v>
          </cell>
          <cell r="C107" t="str">
            <v>Competitividad e infraestructura estratégica</v>
          </cell>
          <cell r="D107" t="str">
            <v>Promover las TIC como plataforma para la equidad, la educación y la competitividad</v>
          </cell>
          <cell r="E107" t="str">
            <v>TIC</v>
          </cell>
          <cell r="F107" t="str">
            <v>MINTIC</v>
          </cell>
          <cell r="G107" t="str">
            <v>Fomento del desarrollo de Aplicaciones, software y contenidos</v>
          </cell>
          <cell r="H107">
            <v>4824</v>
          </cell>
          <cell r="I107" t="str">
            <v>Empresas de TI adoptando modelos de calidad</v>
          </cell>
          <cell r="J107" t="str">
            <v>Producto</v>
          </cell>
          <cell r="K107" t="str">
            <v>Sectorial</v>
          </cell>
          <cell r="L107" t="str">
            <v>SI</v>
          </cell>
          <cell r="M107" t="str">
            <v>NO</v>
          </cell>
          <cell r="N107" t="str">
            <v>NO</v>
          </cell>
          <cell r="O107" t="str">
            <v>SI</v>
          </cell>
          <cell r="P107" t="str">
            <v>Empresas de TI</v>
          </cell>
          <cell r="Q107" t="str">
            <v>Semestral</v>
          </cell>
          <cell r="R107" t="str">
            <v>Capacidad</v>
          </cell>
          <cell r="S107">
            <v>120</v>
          </cell>
          <cell r="T107">
            <v>180</v>
          </cell>
          <cell r="U107">
            <v>228</v>
          </cell>
          <cell r="V107">
            <v>288</v>
          </cell>
          <cell r="W107">
            <v>360</v>
          </cell>
          <cell r="X107">
            <v>360</v>
          </cell>
          <cell r="Y107">
            <v>0</v>
          </cell>
          <cell r="Z107">
            <v>0</v>
          </cell>
          <cell r="AA107">
            <v>0</v>
          </cell>
          <cell r="AB107">
            <v>0</v>
          </cell>
          <cell r="AC107">
            <v>0</v>
          </cell>
          <cell r="AD107">
            <v>0</v>
          </cell>
          <cell r="AE107" t="str">
            <v>Convocatoria 707 * Las empresas beneficiarias del primer y segundo corte ya han pasado por el proceso de contratación y sus proyectos de adopción de modelos de calidad globales se encuentran en ejecución. * Nos encontramos en la fase de contratación de la</v>
          </cell>
          <cell r="AF107">
            <v>42490.208333333299</v>
          </cell>
          <cell r="AG107">
            <v>42500.7858809838</v>
          </cell>
          <cell r="AH107" t="str">
            <v>Lina María Taborda Giraldo</v>
          </cell>
          <cell r="AI107" t="str">
            <v>ltaborda@mintic.gov.co</v>
          </cell>
          <cell r="AJ107">
            <v>30</v>
          </cell>
          <cell r="AK107">
            <v>0</v>
          </cell>
          <cell r="AL107">
            <v>0</v>
          </cell>
        </row>
        <row r="108">
          <cell r="A108">
            <v>4825</v>
          </cell>
          <cell r="B108" t="str">
            <v>Todos por un Nuevo País</v>
          </cell>
          <cell r="C108" t="str">
            <v>Competitividad e infraestructura estratégica</v>
          </cell>
          <cell r="D108" t="str">
            <v>Promover las TIC como plataforma para la equidad, la educación y la competitividad</v>
          </cell>
          <cell r="E108" t="str">
            <v>TIC</v>
          </cell>
          <cell r="F108" t="str">
            <v>MINTIC</v>
          </cell>
          <cell r="G108" t="str">
            <v>Fomento del desarrollo de Aplicaciones, software y contenidos</v>
          </cell>
          <cell r="H108">
            <v>4825</v>
          </cell>
          <cell r="I108" t="str">
            <v>Ciudadanos y empresas haciendo uso de la carpeta ciudadana digital</v>
          </cell>
          <cell r="J108" t="str">
            <v>Producto</v>
          </cell>
          <cell r="K108" t="str">
            <v>Sectorial</v>
          </cell>
          <cell r="L108" t="str">
            <v>SI</v>
          </cell>
          <cell r="M108" t="str">
            <v>NO</v>
          </cell>
          <cell r="N108" t="str">
            <v>NO</v>
          </cell>
          <cell r="O108" t="str">
            <v>SI</v>
          </cell>
          <cell r="P108" t="str">
            <v>Personas y empresas</v>
          </cell>
          <cell r="Q108" t="str">
            <v>Semestral</v>
          </cell>
          <cell r="R108" t="str">
            <v>Acumulado</v>
          </cell>
          <cell r="S108">
            <v>0</v>
          </cell>
          <cell r="T108">
            <v>0</v>
          </cell>
          <cell r="U108">
            <v>50000</v>
          </cell>
          <cell r="V108">
            <v>250000</v>
          </cell>
          <cell r="W108">
            <v>500000</v>
          </cell>
          <cell r="X108">
            <v>800000</v>
          </cell>
          <cell r="Y108">
            <v>0</v>
          </cell>
          <cell r="Z108">
            <v>0</v>
          </cell>
          <cell r="AA108">
            <v>0</v>
          </cell>
          <cell r="AB108">
            <v>0</v>
          </cell>
          <cell r="AC108">
            <v>0</v>
          </cell>
          <cell r="AD108">
            <v>0</v>
          </cell>
          <cell r="AE108" t="str">
            <v>LOGROS: * Se adelantó el primer taller de identificación de riesgos de seguridad y privacidad de la información con juicio de expertos. * Se diseñó la estructura para la discusión participativa del modelo de carpeta ciudadana para realimentar y recibir co</v>
          </cell>
          <cell r="AF108">
            <v>42490.208333333299</v>
          </cell>
          <cell r="AG108">
            <v>42500.398303668997</v>
          </cell>
          <cell r="AH108" t="str">
            <v>Francy Johanna Pimiento Quintero</v>
          </cell>
          <cell r="AI108" t="str">
            <v>johanna.pimiento@gobiernoenlinea.gov.co</v>
          </cell>
          <cell r="AJ108">
            <v>30</v>
          </cell>
          <cell r="AK108">
            <v>0</v>
          </cell>
          <cell r="AL108">
            <v>0</v>
          </cell>
        </row>
        <row r="109">
          <cell r="A109">
            <v>4739</v>
          </cell>
          <cell r="B109" t="str">
            <v>Todos por un Nuevo País</v>
          </cell>
          <cell r="C109" t="str">
            <v>Competitividad e infraestructura estratégica</v>
          </cell>
          <cell r="D109" t="str">
            <v>Proveer la Infraestructura y servicios de logística y transporte para la integración territorial</v>
          </cell>
          <cell r="E109" t="str">
            <v>Transporte</v>
          </cell>
          <cell r="F109" t="str">
            <v>AEROCIVIL</v>
          </cell>
          <cell r="G109" t="str">
            <v>Infraestructura de transporte aéreo y aeroportuario</v>
          </cell>
          <cell r="H109">
            <v>4739</v>
          </cell>
          <cell r="I109" t="str">
            <v>Aeropuertos con obras de construcción y ampliación de aeropuertos terminados - Aerocivil</v>
          </cell>
          <cell r="J109" t="str">
            <v>Producto</v>
          </cell>
          <cell r="K109" t="str">
            <v>Sectorial</v>
          </cell>
          <cell r="L109" t="str">
            <v>SI</v>
          </cell>
          <cell r="M109" t="str">
            <v>SI</v>
          </cell>
          <cell r="N109" t="str">
            <v>NO</v>
          </cell>
          <cell r="O109" t="str">
            <v>SI</v>
          </cell>
          <cell r="P109" t="str">
            <v>Número</v>
          </cell>
          <cell r="Q109" t="str">
            <v>Mensual</v>
          </cell>
          <cell r="R109" t="str">
            <v>Acumulado</v>
          </cell>
          <cell r="S109">
            <v>16</v>
          </cell>
          <cell r="T109">
            <v>3</v>
          </cell>
          <cell r="U109">
            <v>8</v>
          </cell>
          <cell r="V109">
            <v>3</v>
          </cell>
          <cell r="W109">
            <v>3</v>
          </cell>
          <cell r="X109">
            <v>17</v>
          </cell>
          <cell r="Y109">
            <v>1</v>
          </cell>
          <cell r="Z109">
            <v>12.5</v>
          </cell>
          <cell r="AA109">
            <v>4</v>
          </cell>
          <cell r="AB109">
            <v>23.529</v>
          </cell>
          <cell r="AC109">
            <v>42490.208333333299</v>
          </cell>
          <cell r="AD109">
            <v>42500.426818553198</v>
          </cell>
          <cell r="AE109" t="str">
            <v>Para la vigencia 2016 esta programado terminar obras en 4 Aeropuertos: Aeropuerto de Aguachica (Construcción de Pista de Aterrizaje, Plataforma y Obras Complementarias. Aeropuerto de Cúcuta ( Construcción Calle de Rodaje, Ampliación Pista y Obras compleme</v>
          </cell>
          <cell r="AF109">
            <v>42490.208333333299</v>
          </cell>
          <cell r="AG109">
            <v>42500.426818437503</v>
          </cell>
          <cell r="AH109" t="str">
            <v>Jairo Suárez</v>
          </cell>
          <cell r="AI109" t="str">
            <v>jairo.suarez@aerocivil.gov.co</v>
          </cell>
          <cell r="AJ109">
            <v>0</v>
          </cell>
          <cell r="AK109">
            <v>42520.208333333299</v>
          </cell>
          <cell r="AL109">
            <v>-13</v>
          </cell>
        </row>
        <row r="110">
          <cell r="A110">
            <v>4740</v>
          </cell>
          <cell r="B110" t="str">
            <v>Todos por un Nuevo País</v>
          </cell>
          <cell r="C110" t="str">
            <v>Competitividad e infraestructura estratégica</v>
          </cell>
          <cell r="D110" t="str">
            <v>Proveer la Infraestructura y servicios de logística y transporte para la integración territorial</v>
          </cell>
          <cell r="E110" t="str">
            <v>Transporte</v>
          </cell>
          <cell r="F110" t="str">
            <v>AEROCIVIL</v>
          </cell>
          <cell r="G110" t="str">
            <v>Infraestructura de transporte aéreo y aeroportuario</v>
          </cell>
          <cell r="H110">
            <v>4740</v>
          </cell>
          <cell r="I110" t="str">
            <v>Intervenciones terminadas en mantenimiento de infraestructura aeroportuaria  (iguales o superiores a $800 millones)</v>
          </cell>
          <cell r="J110" t="str">
            <v>Producto</v>
          </cell>
          <cell r="K110" t="str">
            <v>Sectorial</v>
          </cell>
          <cell r="L110" t="str">
            <v>SI</v>
          </cell>
          <cell r="M110" t="str">
            <v>NO</v>
          </cell>
          <cell r="N110" t="str">
            <v>NO</v>
          </cell>
          <cell r="O110" t="str">
            <v>SI</v>
          </cell>
          <cell r="P110" t="str">
            <v>Número</v>
          </cell>
          <cell r="Q110" t="str">
            <v>Trimestral</v>
          </cell>
          <cell r="R110" t="str">
            <v>Capacidad</v>
          </cell>
          <cell r="S110">
            <v>82</v>
          </cell>
          <cell r="T110">
            <v>109</v>
          </cell>
          <cell r="U110">
            <v>122</v>
          </cell>
          <cell r="V110">
            <v>130</v>
          </cell>
          <cell r="W110">
            <v>137</v>
          </cell>
          <cell r="X110">
            <v>137</v>
          </cell>
          <cell r="Y110">
            <v>0</v>
          </cell>
          <cell r="Z110">
            <v>0</v>
          </cell>
          <cell r="AA110">
            <v>0</v>
          </cell>
          <cell r="AB110">
            <v>0</v>
          </cell>
          <cell r="AC110">
            <v>0</v>
          </cell>
          <cell r="AD110">
            <v>0</v>
          </cell>
          <cell r="AE110" t="str">
            <v>De lo pendiente en 2015: EN EJECUCIÓN: (Mantenimiento pista, plataforma y calles de rodaje en:Florencia), (Mantenimiento de pista y plataforma en San Vicente del Caguán). (Mantenimiento de pista y calles de rodaje en Guaymaral), (Mantenimiento pista en Vi</v>
          </cell>
          <cell r="AF110">
            <v>42460.208333333299</v>
          </cell>
          <cell r="AG110">
            <v>42471.442966898103</v>
          </cell>
          <cell r="AH110" t="str">
            <v>Jairo Suárez</v>
          </cell>
          <cell r="AI110" t="str">
            <v>jairo.suarez@aerocivil.gov.co</v>
          </cell>
          <cell r="AJ110">
            <v>0</v>
          </cell>
          <cell r="AK110">
            <v>0</v>
          </cell>
          <cell r="AL110">
            <v>0</v>
          </cell>
        </row>
        <row r="111">
          <cell r="A111">
            <v>4741</v>
          </cell>
          <cell r="B111" t="str">
            <v>Todos por un Nuevo País</v>
          </cell>
          <cell r="C111" t="str">
            <v>Competitividad e infraestructura estratégica</v>
          </cell>
          <cell r="D111" t="str">
            <v>Proveer la Infraestructura y servicios de logística y transporte para la integración territorial</v>
          </cell>
          <cell r="E111" t="str">
            <v>Transporte</v>
          </cell>
          <cell r="F111" t="str">
            <v>AEROCIVIL</v>
          </cell>
          <cell r="G111" t="str">
            <v>Infraestructura de transporte aéreo y aeroportuario</v>
          </cell>
          <cell r="H111">
            <v>4741</v>
          </cell>
          <cell r="I111" t="str">
            <v>Aeropuertos para la prosperidad intervenidos - Aerocivil</v>
          </cell>
          <cell r="J111" t="str">
            <v>Producto</v>
          </cell>
          <cell r="K111" t="str">
            <v>Sectorial</v>
          </cell>
          <cell r="L111" t="str">
            <v>SI</v>
          </cell>
          <cell r="M111" t="str">
            <v>SI</v>
          </cell>
          <cell r="N111" t="str">
            <v>NO</v>
          </cell>
          <cell r="O111" t="str">
            <v>SI</v>
          </cell>
          <cell r="P111" t="str">
            <v>Número</v>
          </cell>
          <cell r="Q111" t="str">
            <v>Mensual</v>
          </cell>
          <cell r="R111" t="str">
            <v>Acumulado</v>
          </cell>
          <cell r="S111">
            <v>32</v>
          </cell>
          <cell r="T111">
            <v>7</v>
          </cell>
          <cell r="U111">
            <v>6</v>
          </cell>
          <cell r="V111">
            <v>6</v>
          </cell>
          <cell r="W111">
            <v>15</v>
          </cell>
          <cell r="X111">
            <v>34</v>
          </cell>
          <cell r="Y111">
            <v>2</v>
          </cell>
          <cell r="Z111">
            <v>33.33</v>
          </cell>
          <cell r="AA111">
            <v>2</v>
          </cell>
          <cell r="AB111">
            <v>5.88</v>
          </cell>
          <cell r="AC111">
            <v>42490.208333333299</v>
          </cell>
          <cell r="AD111">
            <v>42500.426354166702</v>
          </cell>
          <cell r="AE111" t="str">
            <v>De lo pendiente en 2015: En ejecución de las obras para los aeropuertos: de (San José del Guaviare: REALIZAR ESTUDIO, DISEÑO Y MANTENIMIENTO DE PISTA, CALLES DE RODAJE Y PLATAFORMA), (Puerto Leguízamo: REALIZAR ESTUDIO, DISEÑO Y MANTENIMIENTO PISTA), (Pue</v>
          </cell>
          <cell r="AF111">
            <v>42490.208333333299</v>
          </cell>
          <cell r="AG111">
            <v>42500.426354016199</v>
          </cell>
          <cell r="AH111" t="str">
            <v>Jairo Suárez</v>
          </cell>
          <cell r="AI111" t="str">
            <v>jairo.suarez@aerocivil.gov.co</v>
          </cell>
          <cell r="AJ111">
            <v>0</v>
          </cell>
          <cell r="AK111">
            <v>42520.208333333299</v>
          </cell>
          <cell r="AL111">
            <v>-13</v>
          </cell>
        </row>
        <row r="112">
          <cell r="A112">
            <v>5176</v>
          </cell>
          <cell r="B112" t="str">
            <v>Todos por un Nuevo País</v>
          </cell>
          <cell r="C112" t="str">
            <v>Competitividad e infraestructura estratégica</v>
          </cell>
          <cell r="D112" t="str">
            <v>Proveer la Infraestructura y servicios de logística y transporte para la integración territorial</v>
          </cell>
          <cell r="E112" t="str">
            <v>Transporte</v>
          </cell>
          <cell r="F112" t="str">
            <v>AEROCIVIL</v>
          </cell>
          <cell r="G112" t="str">
            <v>Infraestructura de transporte aéreo y aeroportuario</v>
          </cell>
          <cell r="H112">
            <v>5176</v>
          </cell>
          <cell r="I112" t="str">
            <v>Aeropuertos intervenidos con obras de construcción (torres de control,  terminales, pistas, plataformas, calles de rodaje, cuartel de bomberos, cerramientos) y/o mantenimiento de infraestructura aeroportuaria</v>
          </cell>
          <cell r="J112" t="str">
            <v>Producto</v>
          </cell>
          <cell r="K112" t="str">
            <v>Sectorial</v>
          </cell>
          <cell r="L112" t="str">
            <v>NO</v>
          </cell>
          <cell r="M112" t="str">
            <v>SI</v>
          </cell>
          <cell r="N112" t="str">
            <v>NO</v>
          </cell>
          <cell r="O112" t="str">
            <v>SI</v>
          </cell>
          <cell r="P112" t="str">
            <v>Número</v>
          </cell>
          <cell r="Q112" t="str">
            <v>Mensual</v>
          </cell>
          <cell r="R112" t="str">
            <v>Acumulado</v>
          </cell>
          <cell r="S112">
            <v>11</v>
          </cell>
          <cell r="T112">
            <v>17</v>
          </cell>
          <cell r="U112">
            <v>16</v>
          </cell>
          <cell r="V112">
            <v>7</v>
          </cell>
          <cell r="W112">
            <v>8</v>
          </cell>
          <cell r="X112">
            <v>48</v>
          </cell>
          <cell r="Y112">
            <v>10</v>
          </cell>
          <cell r="Z112">
            <v>62.5</v>
          </cell>
          <cell r="AA112">
            <v>16</v>
          </cell>
          <cell r="AB112">
            <v>33.332999999999998</v>
          </cell>
          <cell r="AC112">
            <v>42429.208333333299</v>
          </cell>
          <cell r="AD112">
            <v>42500.442660763903</v>
          </cell>
          <cell r="AE112" t="str">
            <v>De lo pendiente de la Vigencia 2015: Se terminaron Arauca, Tame, Mantenimiento pista, plataforma y calles de rodaje, Aeropuerto Pto Carreño-Mantenimiento pista plataforma y zonas de seguridad, Aeropuerto Villavicencio-Mantenimiento pista. En ejecución Flo</v>
          </cell>
          <cell r="AF112">
            <v>42429.208333333299</v>
          </cell>
          <cell r="AG112">
            <v>42500.4426606134</v>
          </cell>
          <cell r="AH112" t="str">
            <v>Jairo Suárez</v>
          </cell>
          <cell r="AI112" t="str">
            <v>jairo.suarez@aerocivil.gov.co</v>
          </cell>
          <cell r="AJ112">
            <v>0</v>
          </cell>
          <cell r="AK112">
            <v>42458.208333333299</v>
          </cell>
          <cell r="AL112">
            <v>48</v>
          </cell>
        </row>
        <row r="113">
          <cell r="A113">
            <v>5225</v>
          </cell>
          <cell r="B113" t="str">
            <v>Todos por un Nuevo País</v>
          </cell>
          <cell r="C113" t="str">
            <v>Competitividad e infraestructura estratégica</v>
          </cell>
          <cell r="D113" t="str">
            <v>Proveer la Infraestructura y servicios de logística y transporte para la integración territorial</v>
          </cell>
          <cell r="E113" t="str">
            <v>Transporte</v>
          </cell>
          <cell r="F113" t="str">
            <v>AEROCIVIL</v>
          </cell>
          <cell r="G113" t="str">
            <v>Infraestructura de transporte aéreo y aeroportuario</v>
          </cell>
          <cell r="H113">
            <v>5225</v>
          </cell>
          <cell r="I113" t="str">
            <v>Pasajeros movilizados por años entre los aeropuertos del país (millones)</v>
          </cell>
          <cell r="J113" t="str">
            <v>Resultado</v>
          </cell>
          <cell r="K113" t="str">
            <v>Sectorial</v>
          </cell>
          <cell r="L113" t="str">
            <v>NO</v>
          </cell>
          <cell r="M113" t="str">
            <v>NO</v>
          </cell>
          <cell r="N113" t="str">
            <v>NO</v>
          </cell>
          <cell r="O113" t="str">
            <v>SI</v>
          </cell>
          <cell r="P113" t="str">
            <v>Pasajeros</v>
          </cell>
          <cell r="Q113" t="str">
            <v>Mensual</v>
          </cell>
          <cell r="R113" t="str">
            <v>Flujo</v>
          </cell>
          <cell r="S113">
            <v>31</v>
          </cell>
          <cell r="T113">
            <v>34.700000000000003</v>
          </cell>
          <cell r="U113">
            <v>38.700000000000003</v>
          </cell>
          <cell r="V113">
            <v>42.5</v>
          </cell>
          <cell r="W113">
            <v>46</v>
          </cell>
          <cell r="X113">
            <v>46</v>
          </cell>
          <cell r="Y113">
            <v>5.72</v>
          </cell>
          <cell r="Z113">
            <v>14.78</v>
          </cell>
          <cell r="AA113">
            <v>34.130000000000003</v>
          </cell>
          <cell r="AB113">
            <v>74.2</v>
          </cell>
          <cell r="AC113">
            <v>42429.208333333299</v>
          </cell>
          <cell r="AD113">
            <v>42473.716298148101</v>
          </cell>
          <cell r="AE113" t="str">
            <v>En el periodo enero-marzo de 2016, los pasajeros Origen-Destino se incrementaron en 9.45% con respecto a igual periodo del año anterior.</v>
          </cell>
          <cell r="AF113">
            <v>42460.208333333299</v>
          </cell>
          <cell r="AG113">
            <v>42494.468134340299</v>
          </cell>
          <cell r="AH113" t="str">
            <v>Eduardo Enrique Tovar Añez</v>
          </cell>
          <cell r="AI113" t="str">
            <v>eduardo.tovar@aerocivil.gov.co</v>
          </cell>
          <cell r="AJ113">
            <v>30</v>
          </cell>
          <cell r="AK113">
            <v>42458.208333333299</v>
          </cell>
          <cell r="AL113">
            <v>18</v>
          </cell>
        </row>
        <row r="114">
          <cell r="A114">
            <v>4729</v>
          </cell>
          <cell r="B114" t="str">
            <v>Todos por un Nuevo País</v>
          </cell>
          <cell r="C114" t="str">
            <v>Competitividad e infraestructura estratégica</v>
          </cell>
          <cell r="D114" t="str">
            <v>Proveer la Infraestructura y servicios de logística y transporte para la integración territorial</v>
          </cell>
          <cell r="E114" t="str">
            <v>Transporte</v>
          </cell>
          <cell r="F114" t="str">
            <v>ANI</v>
          </cell>
          <cell r="G114" t="str">
            <v>Infraestructura de transporte carretero</v>
          </cell>
          <cell r="H114">
            <v>4729</v>
          </cell>
          <cell r="I114" t="str">
            <v>Kilómetros de calzadas construidas a través de concesión</v>
          </cell>
          <cell r="J114" t="str">
            <v>Producto</v>
          </cell>
          <cell r="K114" t="str">
            <v>Sectorial</v>
          </cell>
          <cell r="L114" t="str">
            <v>SI</v>
          </cell>
          <cell r="M114" t="str">
            <v>NO</v>
          </cell>
          <cell r="N114" t="str">
            <v>NO</v>
          </cell>
          <cell r="O114" t="str">
            <v>SI</v>
          </cell>
          <cell r="P114" t="str">
            <v>Kilómetros</v>
          </cell>
          <cell r="Q114" t="str">
            <v>Mensual</v>
          </cell>
          <cell r="R114" t="str">
            <v>Capacidad</v>
          </cell>
          <cell r="S114">
            <v>1796</v>
          </cell>
          <cell r="T114">
            <v>2126</v>
          </cell>
          <cell r="U114">
            <v>2456</v>
          </cell>
          <cell r="V114">
            <v>2786</v>
          </cell>
          <cell r="W114">
            <v>3116</v>
          </cell>
          <cell r="X114">
            <v>3116</v>
          </cell>
          <cell r="Y114">
            <v>2083.94</v>
          </cell>
          <cell r="Z114">
            <v>43.63</v>
          </cell>
          <cell r="AA114">
            <v>2083.94</v>
          </cell>
          <cell r="AB114">
            <v>21.81</v>
          </cell>
          <cell r="AC114">
            <v>42460.208333333299</v>
          </cell>
          <cell r="AD114">
            <v>42496.445513969898</v>
          </cell>
          <cell r="AE114" t="str">
            <v>Se lleva el 9 % de la meta del año, de los cuales se lleva construcción de 31,16 km de doble calzada y 0 km en calzada sencilla en la red concesionada.</v>
          </cell>
          <cell r="AF114">
            <v>42460.208333333299</v>
          </cell>
          <cell r="AG114">
            <v>42496.445513854203</v>
          </cell>
          <cell r="AH114" t="str">
            <v>Poldy Paola Osorio</v>
          </cell>
          <cell r="AI114" t="str">
            <v>posorio@ani.gov.co</v>
          </cell>
          <cell r="AJ114">
            <v>30</v>
          </cell>
          <cell r="AK114">
            <v>42490.208333333299</v>
          </cell>
          <cell r="AL114">
            <v>-13</v>
          </cell>
        </row>
        <row r="115">
          <cell r="A115">
            <v>4730</v>
          </cell>
          <cell r="B115" t="str">
            <v>Todos por un Nuevo País</v>
          </cell>
          <cell r="C115" t="str">
            <v>Competitividad e infraestructura estratégica</v>
          </cell>
          <cell r="D115" t="str">
            <v>Proveer la Infraestructura y servicios de logística y transporte para la integración territorial</v>
          </cell>
          <cell r="E115" t="str">
            <v>Transporte</v>
          </cell>
          <cell r="F115" t="str">
            <v>ANI</v>
          </cell>
          <cell r="G115" t="str">
            <v>Infraestructura de transporte carretero</v>
          </cell>
          <cell r="H115">
            <v>4730</v>
          </cell>
          <cell r="I115" t="str">
            <v>Kilómetros de Vías intervenidas bajo esquema de APP</v>
          </cell>
          <cell r="J115" t="str">
            <v>Producto</v>
          </cell>
          <cell r="K115" t="str">
            <v>Sectorial</v>
          </cell>
          <cell r="L115" t="str">
            <v>SI</v>
          </cell>
          <cell r="M115" t="str">
            <v>NO</v>
          </cell>
          <cell r="N115" t="str">
            <v>NO</v>
          </cell>
          <cell r="O115" t="str">
            <v>SI</v>
          </cell>
          <cell r="P115" t="str">
            <v>Kilómetros</v>
          </cell>
          <cell r="Q115" t="str">
            <v>Mensual</v>
          </cell>
          <cell r="R115" t="str">
            <v>Capacidad</v>
          </cell>
          <cell r="S115">
            <v>6595</v>
          </cell>
          <cell r="T115">
            <v>8083</v>
          </cell>
          <cell r="U115">
            <v>10160</v>
          </cell>
          <cell r="V115">
            <v>10861</v>
          </cell>
          <cell r="W115">
            <v>11698</v>
          </cell>
          <cell r="X115">
            <v>11698</v>
          </cell>
          <cell r="Y115">
            <v>10335</v>
          </cell>
          <cell r="Z115">
            <v>100</v>
          </cell>
          <cell r="AA115">
            <v>10335</v>
          </cell>
          <cell r="AB115">
            <v>73.290000000000006</v>
          </cell>
          <cell r="AC115">
            <v>42460.208333333299</v>
          </cell>
          <cell r="AD115">
            <v>42500.421629594901</v>
          </cell>
          <cell r="AE115" t="str">
            <v>Se firma el acta de inicio del Proyecto IP Vía al Nus , el 8 de marzo de 2016</v>
          </cell>
          <cell r="AF115">
            <v>42460.208333333299</v>
          </cell>
          <cell r="AG115">
            <v>42500.421629432902</v>
          </cell>
          <cell r="AH115" t="str">
            <v>Poldy Paola Osorio</v>
          </cell>
          <cell r="AI115" t="str">
            <v>posorio@ani.gov.co</v>
          </cell>
          <cell r="AJ115">
            <v>30</v>
          </cell>
          <cell r="AK115">
            <v>42490.208333333299</v>
          </cell>
          <cell r="AL115">
            <v>-13</v>
          </cell>
        </row>
        <row r="116">
          <cell r="A116">
            <v>4731</v>
          </cell>
          <cell r="B116" t="str">
            <v>Todos por un Nuevo País</v>
          </cell>
          <cell r="C116" t="str">
            <v>Competitividad e infraestructura estratégica</v>
          </cell>
          <cell r="D116" t="str">
            <v>Proveer la Infraestructura y servicios de logística y transporte para la integración territorial</v>
          </cell>
          <cell r="E116" t="str">
            <v>Transporte</v>
          </cell>
          <cell r="F116" t="str">
            <v>ANI</v>
          </cell>
          <cell r="G116" t="str">
            <v>Infraestructura de transporte carretero</v>
          </cell>
          <cell r="H116">
            <v>4731</v>
          </cell>
          <cell r="I116" t="str">
            <v>Inversión privada en infraestructura de carretera (billones de $ acumulados en el cuatrienio) - ANI</v>
          </cell>
          <cell r="J116" t="str">
            <v>Resultado</v>
          </cell>
          <cell r="K116" t="str">
            <v>Sectorial</v>
          </cell>
          <cell r="L116" t="str">
            <v>SI</v>
          </cell>
          <cell r="M116" t="str">
            <v>NO</v>
          </cell>
          <cell r="N116" t="str">
            <v>NO</v>
          </cell>
          <cell r="O116" t="str">
            <v>SI</v>
          </cell>
          <cell r="P116" t="str">
            <v>Billones de pesos</v>
          </cell>
          <cell r="Q116" t="str">
            <v>Trimestral</v>
          </cell>
          <cell r="R116" t="str">
            <v>Acumulado</v>
          </cell>
          <cell r="S116">
            <v>11.4</v>
          </cell>
          <cell r="T116">
            <v>3.5</v>
          </cell>
          <cell r="U116">
            <v>5</v>
          </cell>
          <cell r="V116">
            <v>7</v>
          </cell>
          <cell r="W116">
            <v>8.5</v>
          </cell>
          <cell r="X116">
            <v>24</v>
          </cell>
          <cell r="Y116">
            <v>0.53</v>
          </cell>
          <cell r="Z116">
            <v>10.6</v>
          </cell>
          <cell r="AA116">
            <v>3.98</v>
          </cell>
          <cell r="AB116">
            <v>16.579999999999998</v>
          </cell>
          <cell r="AC116">
            <v>42460.208333333299</v>
          </cell>
          <cell r="AD116">
            <v>42500.418623923601</v>
          </cell>
          <cell r="AE116" t="str">
            <v>Con corte a 30 de marzo de 2016 se estima una inversión acumulada en lo corrido del año en carreteras concesionadas de $0,53 billones de pesos. Dicho monto representa el 11% de la meta programada, por lo cual se espera que aumente para el segundo semestre</v>
          </cell>
          <cell r="AF116">
            <v>42460.208333333299</v>
          </cell>
          <cell r="AG116">
            <v>42500.418623761601</v>
          </cell>
          <cell r="AH116" t="str">
            <v>Poldy Paola Osorio</v>
          </cell>
          <cell r="AI116" t="str">
            <v>posorio@ani.gov.co</v>
          </cell>
          <cell r="AJ116">
            <v>90</v>
          </cell>
          <cell r="AK116">
            <v>42551.208333333299</v>
          </cell>
          <cell r="AL116">
            <v>-133</v>
          </cell>
        </row>
        <row r="117">
          <cell r="A117">
            <v>4732</v>
          </cell>
          <cell r="B117" t="str">
            <v>Todos por un Nuevo País</v>
          </cell>
          <cell r="C117" t="str">
            <v>Competitividad e infraestructura estratégica</v>
          </cell>
          <cell r="D117" t="str">
            <v>Proveer la Infraestructura y servicios de logística y transporte para la integración territorial</v>
          </cell>
          <cell r="E117" t="str">
            <v>Transporte</v>
          </cell>
          <cell r="F117" t="str">
            <v>ANI</v>
          </cell>
          <cell r="G117" t="str">
            <v>Infraestructura de transporte carretero</v>
          </cell>
          <cell r="H117">
            <v>4732</v>
          </cell>
          <cell r="I117" t="str">
            <v>Inversión privada en infraestructura férrea, aeroportuaria y portuaria  (billones de $ acumulados en el cuatrienio) - ANI</v>
          </cell>
          <cell r="J117" t="str">
            <v>Resultado</v>
          </cell>
          <cell r="K117" t="str">
            <v>Sectorial</v>
          </cell>
          <cell r="L117" t="str">
            <v>SI</v>
          </cell>
          <cell r="M117" t="str">
            <v>NO</v>
          </cell>
          <cell r="N117" t="str">
            <v>NO</v>
          </cell>
          <cell r="O117" t="str">
            <v>SI</v>
          </cell>
          <cell r="P117" t="str">
            <v>Billones de pesos</v>
          </cell>
          <cell r="Q117" t="str">
            <v>Trimestral</v>
          </cell>
          <cell r="R117" t="str">
            <v>Acumulado</v>
          </cell>
          <cell r="S117">
            <v>4.18</v>
          </cell>
          <cell r="T117">
            <v>1.05</v>
          </cell>
          <cell r="U117">
            <v>1.08</v>
          </cell>
          <cell r="V117">
            <v>1.1399999999999999</v>
          </cell>
          <cell r="W117">
            <v>1.5</v>
          </cell>
          <cell r="X117">
            <v>4.7699999999999996</v>
          </cell>
          <cell r="Y117">
            <v>0.23</v>
          </cell>
          <cell r="Z117">
            <v>21.3</v>
          </cell>
          <cell r="AA117">
            <v>1.63</v>
          </cell>
          <cell r="AB117">
            <v>34.17</v>
          </cell>
          <cell r="AC117">
            <v>42460.208333333299</v>
          </cell>
          <cell r="AD117">
            <v>42500.418426388896</v>
          </cell>
          <cell r="AE117" t="str">
            <v>Con corte a 30 de marzo de 2016 se estima una inversión acumulada en lo corrido del año en carreteras concesionadas de $0,23 billones de pesos. Dicho monto representa el 21,3% de la meta programada, cumpliendo con la estimación para el primer trimestre.</v>
          </cell>
          <cell r="AF117">
            <v>42460.208333333299</v>
          </cell>
          <cell r="AG117">
            <v>42500.418426273201</v>
          </cell>
          <cell r="AH117" t="str">
            <v>Poldy Paola Osorio</v>
          </cell>
          <cell r="AI117" t="str">
            <v>posorio@ani.gov.co</v>
          </cell>
          <cell r="AJ117">
            <v>90</v>
          </cell>
          <cell r="AK117">
            <v>42551.208333333299</v>
          </cell>
          <cell r="AL117">
            <v>-133</v>
          </cell>
        </row>
        <row r="118">
          <cell r="A118">
            <v>5177</v>
          </cell>
          <cell r="B118" t="str">
            <v>Todos por un Nuevo País</v>
          </cell>
          <cell r="C118" t="str">
            <v>Competitividad e infraestructura estratégica</v>
          </cell>
          <cell r="D118" t="str">
            <v>Proveer la Infraestructura y servicios de logística y transporte para la integración territorial</v>
          </cell>
          <cell r="E118" t="str">
            <v>Transporte</v>
          </cell>
          <cell r="F118" t="str">
            <v>ANI</v>
          </cell>
          <cell r="G118" t="str">
            <v>Infraestructura de transporte carretero</v>
          </cell>
          <cell r="H118">
            <v>5177</v>
          </cell>
          <cell r="I118" t="str">
            <v>Número de proyectos en ejecución Programa 4G</v>
          </cell>
          <cell r="J118" t="str">
            <v>Producto</v>
          </cell>
          <cell r="K118" t="str">
            <v>Sectorial</v>
          </cell>
          <cell r="L118" t="str">
            <v>NO</v>
          </cell>
          <cell r="M118" t="str">
            <v>NO</v>
          </cell>
          <cell r="N118" t="str">
            <v>NO</v>
          </cell>
          <cell r="O118" t="str">
            <v>SI</v>
          </cell>
          <cell r="P118" t="str">
            <v>Número</v>
          </cell>
          <cell r="Q118" t="str">
            <v>Mensual</v>
          </cell>
          <cell r="R118" t="str">
            <v>Capacidad</v>
          </cell>
          <cell r="S118">
            <v>6</v>
          </cell>
          <cell r="T118">
            <v>20</v>
          </cell>
          <cell r="U118">
            <v>36</v>
          </cell>
          <cell r="V118">
            <v>0</v>
          </cell>
          <cell r="W118">
            <v>0</v>
          </cell>
          <cell r="X118">
            <v>36</v>
          </cell>
          <cell r="Y118">
            <v>26</v>
          </cell>
          <cell r="Z118">
            <v>66.667000000000002</v>
          </cell>
          <cell r="AA118">
            <v>26</v>
          </cell>
          <cell r="AB118">
            <v>66.667000000000002</v>
          </cell>
          <cell r="AC118">
            <v>42460.208333333299</v>
          </cell>
          <cell r="AD118">
            <v>42500.420405173601</v>
          </cell>
          <cell r="AE118" t="str">
            <v>Se firma el acta de inicio del Proyecto IP Via al Nus , el 08-03-2016.</v>
          </cell>
          <cell r="AF118">
            <v>42460.208333333299</v>
          </cell>
          <cell r="AG118">
            <v>42500.420405011602</v>
          </cell>
          <cell r="AH118" t="str">
            <v>Poldy Paola Osorio</v>
          </cell>
          <cell r="AI118" t="str">
            <v>posorio@ani.gov.co</v>
          </cell>
          <cell r="AJ118">
            <v>30</v>
          </cell>
          <cell r="AK118">
            <v>42490.208333333299</v>
          </cell>
          <cell r="AL118">
            <v>-13</v>
          </cell>
        </row>
        <row r="119">
          <cell r="A119">
            <v>5178</v>
          </cell>
          <cell r="B119" t="str">
            <v>Todos por un Nuevo País</v>
          </cell>
          <cell r="C119" t="str">
            <v>Competitividad e infraestructura estratégica</v>
          </cell>
          <cell r="D119" t="str">
            <v>Proveer la Infraestructura y servicios de logística y transporte para la integración territorial</v>
          </cell>
          <cell r="E119" t="str">
            <v>Transporte</v>
          </cell>
          <cell r="F119" t="str">
            <v>ANI</v>
          </cell>
          <cell r="G119" t="str">
            <v>Infraestructura de transporte carretero</v>
          </cell>
          <cell r="H119">
            <v>5178</v>
          </cell>
          <cell r="I119" t="str">
            <v>Número de Proyectos Adjudicados</v>
          </cell>
          <cell r="J119" t="str">
            <v>Producto</v>
          </cell>
          <cell r="K119" t="str">
            <v>Sectorial</v>
          </cell>
          <cell r="L119" t="str">
            <v>NO</v>
          </cell>
          <cell r="M119" t="str">
            <v>NO</v>
          </cell>
          <cell r="N119" t="str">
            <v>NO</v>
          </cell>
          <cell r="O119" t="str">
            <v>SI</v>
          </cell>
          <cell r="P119" t="str">
            <v>Número</v>
          </cell>
          <cell r="Q119" t="str">
            <v>Mensual</v>
          </cell>
          <cell r="R119" t="str">
            <v>Capacidad</v>
          </cell>
          <cell r="S119">
            <v>10</v>
          </cell>
          <cell r="T119">
            <v>26</v>
          </cell>
          <cell r="U119">
            <v>36</v>
          </cell>
          <cell r="V119">
            <v>0</v>
          </cell>
          <cell r="W119">
            <v>0</v>
          </cell>
          <cell r="X119">
            <v>36</v>
          </cell>
          <cell r="Y119">
            <v>27</v>
          </cell>
          <cell r="Z119">
            <v>65.385000000000005</v>
          </cell>
          <cell r="AA119">
            <v>27</v>
          </cell>
          <cell r="AB119">
            <v>65.385000000000005</v>
          </cell>
          <cell r="AC119">
            <v>42460.208333333299</v>
          </cell>
          <cell r="AD119">
            <v>42500.4207118056</v>
          </cell>
          <cell r="AE119" t="str">
            <v xml:space="preserve">No se adjudicaron proyectos de APP en el mes de marzo </v>
          </cell>
          <cell r="AF119">
            <v>42460.208333333299</v>
          </cell>
          <cell r="AG119">
            <v>42500.420711689803</v>
          </cell>
          <cell r="AH119" t="str">
            <v>Poldy Paola Osorio</v>
          </cell>
          <cell r="AI119" t="str">
            <v>posorio@ani.gov.co</v>
          </cell>
          <cell r="AJ119">
            <v>30</v>
          </cell>
          <cell r="AK119">
            <v>42490.208333333299</v>
          </cell>
          <cell r="AL119">
            <v>-13</v>
          </cell>
        </row>
        <row r="120">
          <cell r="A120">
            <v>4733</v>
          </cell>
          <cell r="B120" t="str">
            <v>Todos por un Nuevo País</v>
          </cell>
          <cell r="C120" t="str">
            <v>Competitividad e infraestructura estratégica</v>
          </cell>
          <cell r="D120" t="str">
            <v>Proveer la Infraestructura y servicios de logística y transporte para la integración territorial</v>
          </cell>
          <cell r="E120" t="str">
            <v>Transporte</v>
          </cell>
          <cell r="F120" t="str">
            <v>ANI</v>
          </cell>
          <cell r="G120" t="str">
            <v>Infraestructura de transporte férreo</v>
          </cell>
          <cell r="H120">
            <v>4733</v>
          </cell>
          <cell r="I120" t="str">
            <v>Kilómetros de red férrea en operación - ANI</v>
          </cell>
          <cell r="J120" t="str">
            <v>Producto</v>
          </cell>
          <cell r="K120" t="str">
            <v>Sectorial</v>
          </cell>
          <cell r="L120" t="str">
            <v>SI</v>
          </cell>
          <cell r="M120" t="str">
            <v>NO</v>
          </cell>
          <cell r="N120" t="str">
            <v>NO</v>
          </cell>
          <cell r="O120" t="str">
            <v>SI</v>
          </cell>
          <cell r="P120" t="str">
            <v>Kilómetros</v>
          </cell>
          <cell r="Q120" t="str">
            <v>Mensual</v>
          </cell>
          <cell r="R120" t="str">
            <v>Capacidad</v>
          </cell>
          <cell r="S120">
            <v>628</v>
          </cell>
          <cell r="T120">
            <v>1026</v>
          </cell>
          <cell r="U120">
            <v>1283</v>
          </cell>
          <cell r="V120">
            <v>0</v>
          </cell>
          <cell r="W120">
            <v>0</v>
          </cell>
          <cell r="X120">
            <v>1283</v>
          </cell>
          <cell r="Y120">
            <v>1507</v>
          </cell>
          <cell r="Z120">
            <v>100</v>
          </cell>
          <cell r="AA120">
            <v>1507</v>
          </cell>
          <cell r="AB120">
            <v>100</v>
          </cell>
          <cell r="AC120">
            <v>42460.208333333299</v>
          </cell>
          <cell r="AD120">
            <v>42500.419039780099</v>
          </cell>
          <cell r="AE120" t="str">
            <v>Se cumplió con la meta del Cuatrienio y no se tiene previsto dejar mas Km en condiciones de operación para este año.</v>
          </cell>
          <cell r="AF120">
            <v>42460.208333333299</v>
          </cell>
          <cell r="AG120">
            <v>42500.4190396181</v>
          </cell>
          <cell r="AH120" t="str">
            <v>Poldy Paola Osorio</v>
          </cell>
          <cell r="AI120" t="str">
            <v>posorio@ani.gov.co</v>
          </cell>
          <cell r="AJ120">
            <v>30</v>
          </cell>
          <cell r="AK120">
            <v>42490.208333333299</v>
          </cell>
          <cell r="AL120">
            <v>-13</v>
          </cell>
        </row>
        <row r="121">
          <cell r="A121">
            <v>4929</v>
          </cell>
          <cell r="B121" t="str">
            <v>Todos por un Nuevo País</v>
          </cell>
          <cell r="C121" t="str">
            <v>Competitividad e infraestructura estratégica</v>
          </cell>
          <cell r="D121" t="str">
            <v>Proveer la Infraestructura y servicios de logística y transporte para la integración territorial</v>
          </cell>
          <cell r="E121" t="str">
            <v>Transporte</v>
          </cell>
          <cell r="F121" t="str">
            <v>CORMAGDALENA</v>
          </cell>
          <cell r="G121" t="str">
            <v>Infraestructura de transporte marítimo y fluvial</v>
          </cell>
          <cell r="H121">
            <v>4929</v>
          </cell>
          <cell r="I121" t="str">
            <v>Kilómetros de corredor fluvial mantenidos</v>
          </cell>
          <cell r="J121" t="str">
            <v>Producto</v>
          </cell>
          <cell r="K121" t="str">
            <v>Sectorial</v>
          </cell>
          <cell r="L121" t="str">
            <v>SI</v>
          </cell>
          <cell r="M121" t="str">
            <v>NO</v>
          </cell>
          <cell r="N121" t="str">
            <v>NO</v>
          </cell>
          <cell r="O121" t="str">
            <v>SI</v>
          </cell>
          <cell r="P121" t="str">
            <v>Kilómetros</v>
          </cell>
          <cell r="Q121" t="str">
            <v>Mensual</v>
          </cell>
          <cell r="R121" t="str">
            <v>Stock</v>
          </cell>
          <cell r="S121">
            <v>1025</v>
          </cell>
          <cell r="T121">
            <v>1023</v>
          </cell>
          <cell r="U121">
            <v>1023</v>
          </cell>
          <cell r="V121">
            <v>1023</v>
          </cell>
          <cell r="W121">
            <v>1023</v>
          </cell>
          <cell r="X121">
            <v>1023</v>
          </cell>
          <cell r="Y121">
            <v>1023</v>
          </cell>
          <cell r="Z121">
            <v>100</v>
          </cell>
          <cell r="AA121">
            <v>1023</v>
          </cell>
          <cell r="AB121">
            <v>100</v>
          </cell>
          <cell r="AC121">
            <v>42490.208333333299</v>
          </cell>
          <cell r="AD121">
            <v>42496.411442673598</v>
          </cell>
          <cell r="AE121" t="str">
            <v xml:space="preserve">El indicador reporta los kilómetros de canal navegable mantenidos. </v>
          </cell>
          <cell r="AF121">
            <v>42490.208333333299</v>
          </cell>
          <cell r="AG121">
            <v>42496.411442511599</v>
          </cell>
          <cell r="AH121" t="str">
            <v>Lyda Patricia Alvarez</v>
          </cell>
          <cell r="AI121" t="str">
            <v>Lyda.alvarez@cormagdalena.gov.co</v>
          </cell>
          <cell r="AJ121">
            <v>7</v>
          </cell>
          <cell r="AK121">
            <v>42520.208333333299</v>
          </cell>
          <cell r="AL121">
            <v>-20</v>
          </cell>
        </row>
        <row r="122">
          <cell r="A122">
            <v>4736</v>
          </cell>
          <cell r="B122" t="str">
            <v>Todos por un Nuevo País</v>
          </cell>
          <cell r="C122" t="str">
            <v>Competitividad e infraestructura estratégica</v>
          </cell>
          <cell r="D122" t="str">
            <v>Proveer la Infraestructura y servicios de logística y transporte para la integración territorial</v>
          </cell>
          <cell r="E122" t="str">
            <v>Transporte</v>
          </cell>
          <cell r="F122" t="str">
            <v>INVIAS</v>
          </cell>
          <cell r="G122" t="str">
            <v>Infraestructura de transporte carretero</v>
          </cell>
          <cell r="H122">
            <v>4736</v>
          </cell>
          <cell r="I122" t="str">
            <v>Kilómetros de vías con pavimento - Invías</v>
          </cell>
          <cell r="J122" t="str">
            <v>Producto</v>
          </cell>
          <cell r="K122" t="str">
            <v>Sectorial</v>
          </cell>
          <cell r="L122" t="str">
            <v>SI</v>
          </cell>
          <cell r="M122" t="str">
            <v>NO</v>
          </cell>
          <cell r="N122" t="str">
            <v>NO</v>
          </cell>
          <cell r="O122" t="str">
            <v>SI</v>
          </cell>
          <cell r="P122" t="str">
            <v>Kilómetros</v>
          </cell>
          <cell r="Q122" t="str">
            <v>Mensual</v>
          </cell>
          <cell r="R122" t="str">
            <v>Capacidad</v>
          </cell>
          <cell r="S122">
            <v>8454</v>
          </cell>
          <cell r="T122">
            <v>8569</v>
          </cell>
          <cell r="U122">
            <v>8676</v>
          </cell>
          <cell r="V122">
            <v>8680</v>
          </cell>
          <cell r="W122">
            <v>8680</v>
          </cell>
          <cell r="X122">
            <v>8680</v>
          </cell>
          <cell r="Y122">
            <v>8550.4500000000007</v>
          </cell>
          <cell r="Z122">
            <v>43.45</v>
          </cell>
          <cell r="AA122">
            <v>8550.4500000000007</v>
          </cell>
          <cell r="AB122">
            <v>42.68</v>
          </cell>
          <cell r="AC122">
            <v>42460.208333333299</v>
          </cell>
          <cell r="AD122">
            <v>42495.604519675901</v>
          </cell>
          <cell r="AE122" t="str">
            <v>Avance acumulado a 2015 con pavimento es de 8.532,30 Km. En Febrero 14,59 Km, de pavimento reportado 8.550,45Km acumulado</v>
          </cell>
          <cell r="AF122">
            <v>42460.208333333299</v>
          </cell>
          <cell r="AG122">
            <v>42495.604519525499</v>
          </cell>
          <cell r="AH122" t="str">
            <v>Ernesto  Correo Valderrama</v>
          </cell>
          <cell r="AI122" t="str">
            <v>ecorreav@invias.gov.co</v>
          </cell>
          <cell r="AJ122">
            <v>30</v>
          </cell>
          <cell r="AK122">
            <v>42490.208333333299</v>
          </cell>
          <cell r="AL122">
            <v>-13</v>
          </cell>
        </row>
        <row r="123">
          <cell r="A123">
            <v>4738</v>
          </cell>
          <cell r="B123" t="str">
            <v>Todos por un Nuevo País</v>
          </cell>
          <cell r="C123" t="str">
            <v>Competitividad e infraestructura estratégica</v>
          </cell>
          <cell r="D123" t="str">
            <v>Proveer la Infraestructura y servicios de logística y transporte para la integración territorial</v>
          </cell>
          <cell r="E123" t="str">
            <v>Transporte</v>
          </cell>
          <cell r="F123" t="str">
            <v>INVIAS</v>
          </cell>
          <cell r="G123" t="str">
            <v>Infraestructura de transporte carretero</v>
          </cell>
          <cell r="H123">
            <v>4738</v>
          </cell>
          <cell r="I123" t="str">
            <v>Kilómetros de placa huella construida</v>
          </cell>
          <cell r="J123" t="str">
            <v>Producto</v>
          </cell>
          <cell r="K123" t="str">
            <v>Sectorial</v>
          </cell>
          <cell r="L123" t="str">
            <v>SI</v>
          </cell>
          <cell r="M123" t="str">
            <v>NO</v>
          </cell>
          <cell r="N123" t="str">
            <v>NO</v>
          </cell>
          <cell r="O123" t="str">
            <v>SI</v>
          </cell>
          <cell r="P123" t="str">
            <v>Kilómetros</v>
          </cell>
          <cell r="Q123" t="str">
            <v>Mensual</v>
          </cell>
          <cell r="R123" t="str">
            <v>Capacidad</v>
          </cell>
          <cell r="S123">
            <v>1300</v>
          </cell>
          <cell r="T123">
            <v>1461</v>
          </cell>
          <cell r="U123">
            <v>1597</v>
          </cell>
          <cell r="V123">
            <v>1672</v>
          </cell>
          <cell r="W123">
            <v>1800</v>
          </cell>
          <cell r="X123">
            <v>1800</v>
          </cell>
          <cell r="Y123">
            <v>1548.76</v>
          </cell>
          <cell r="Z123">
            <v>83.76</v>
          </cell>
          <cell r="AA123">
            <v>1548.76</v>
          </cell>
          <cell r="AB123">
            <v>49.75</v>
          </cell>
          <cell r="AC123">
            <v>42460.208333333299</v>
          </cell>
          <cell r="AD123">
            <v>42495.609322534699</v>
          </cell>
          <cell r="AE123" t="str">
            <v>El Acumulado a 2015 de los Km de vías con Placa Huella es de1.459,27 Km. Para el mes de reporta la construcción 89,49 Km de placa huella, para un total acumulado de 1548,76 kilómetros construidos a través de los Convenios en ejecución suscritos con las en</v>
          </cell>
          <cell r="AF123">
            <v>42460.208333333299</v>
          </cell>
          <cell r="AG123">
            <v>42495.6093223727</v>
          </cell>
          <cell r="AH123" t="str">
            <v>Ernesto  Correo Valderrama</v>
          </cell>
          <cell r="AI123" t="str">
            <v>ecorreav@invias.gov.co</v>
          </cell>
          <cell r="AJ123">
            <v>30</v>
          </cell>
          <cell r="AK123">
            <v>42490.208333333299</v>
          </cell>
          <cell r="AL123">
            <v>-13</v>
          </cell>
        </row>
        <row r="124">
          <cell r="A124">
            <v>4737</v>
          </cell>
          <cell r="B124" t="str">
            <v>Todos por un Nuevo País</v>
          </cell>
          <cell r="C124" t="str">
            <v>Competitividad e infraestructura estratégica</v>
          </cell>
          <cell r="D124" t="str">
            <v>Proveer la Infraestructura y servicios de logística y transporte para la integración territorial</v>
          </cell>
          <cell r="E124" t="str">
            <v>Transporte</v>
          </cell>
          <cell r="F124" t="str">
            <v>INVIAS</v>
          </cell>
          <cell r="G124" t="str">
            <v>Infraestructura de transporte marítimo y fluvial</v>
          </cell>
          <cell r="H124">
            <v>4737</v>
          </cell>
          <cell r="I124" t="str">
            <v>Obras de mantenimiento y profundización a canales de acceso - Invías</v>
          </cell>
          <cell r="J124" t="str">
            <v>Producto</v>
          </cell>
          <cell r="K124" t="str">
            <v>Sectorial</v>
          </cell>
          <cell r="L124" t="str">
            <v>SI</v>
          </cell>
          <cell r="M124" t="str">
            <v>NO</v>
          </cell>
          <cell r="N124" t="str">
            <v>NO</v>
          </cell>
          <cell r="O124" t="str">
            <v>SI</v>
          </cell>
          <cell r="P124" t="str">
            <v>Número</v>
          </cell>
          <cell r="Q124" t="str">
            <v>Mensual</v>
          </cell>
          <cell r="R124" t="str">
            <v>Capacidad</v>
          </cell>
          <cell r="S124">
            <v>8</v>
          </cell>
          <cell r="T124">
            <v>11</v>
          </cell>
          <cell r="U124">
            <v>12</v>
          </cell>
          <cell r="V124">
            <v>13</v>
          </cell>
          <cell r="W124">
            <v>14</v>
          </cell>
          <cell r="X124">
            <v>14</v>
          </cell>
          <cell r="Y124">
            <v>14</v>
          </cell>
          <cell r="Z124">
            <v>100</v>
          </cell>
          <cell r="AA124">
            <v>14</v>
          </cell>
          <cell r="AB124">
            <v>100</v>
          </cell>
          <cell r="AC124">
            <v>42429.208333333299</v>
          </cell>
          <cell r="AD124">
            <v>42495.685112465297</v>
          </cell>
          <cell r="AE124" t="str">
            <v>Acumulado a 2015 13 Obras. Obras de mantenimiento y profundización a Marzo Terminado Dragado de Profundizacióndel canal de acceso al puerto de Buenaventura, Valle del Cauca, acumulado 14 Contratado Canal de Acceso Alterno al Puerto De Cartagena</v>
          </cell>
          <cell r="AF124">
            <v>42429.208333333299</v>
          </cell>
          <cell r="AG124">
            <v>42495.685112303203</v>
          </cell>
          <cell r="AH124" t="str">
            <v>Ernesto  Correo Valderrama</v>
          </cell>
          <cell r="AI124" t="str">
            <v>ecorreav@invias.gov.co</v>
          </cell>
          <cell r="AJ124">
            <v>30</v>
          </cell>
          <cell r="AK124">
            <v>42458.208333333299</v>
          </cell>
          <cell r="AL124">
            <v>18</v>
          </cell>
        </row>
        <row r="125">
          <cell r="A125">
            <v>4734</v>
          </cell>
          <cell r="B125" t="str">
            <v>Todos por un Nuevo País</v>
          </cell>
          <cell r="C125" t="str">
            <v>Competitividad e infraestructura estratégica</v>
          </cell>
          <cell r="D125" t="str">
            <v>Proveer la Infraestructura y servicios de logística y transporte para la integración territorial</v>
          </cell>
          <cell r="E125" t="str">
            <v>Transporte</v>
          </cell>
          <cell r="F125" t="str">
            <v>INVIAS</v>
          </cell>
          <cell r="G125" t="str">
            <v>Infraestructura de transporte carretero</v>
          </cell>
          <cell r="H125">
            <v>4734</v>
          </cell>
          <cell r="I125" t="str">
            <v>Kilómetros de calzadas construidas no concesionadas</v>
          </cell>
          <cell r="J125" t="str">
            <v>Producto</v>
          </cell>
          <cell r="K125" t="str">
            <v>Sectorial</v>
          </cell>
          <cell r="L125" t="str">
            <v>SI</v>
          </cell>
          <cell r="M125" t="str">
            <v>NO</v>
          </cell>
          <cell r="N125" t="str">
            <v>NO</v>
          </cell>
          <cell r="O125" t="str">
            <v>SI</v>
          </cell>
          <cell r="P125" t="str">
            <v>Kilómetros</v>
          </cell>
          <cell r="Q125" t="str">
            <v>Mensual</v>
          </cell>
          <cell r="R125" t="str">
            <v>Capacidad</v>
          </cell>
          <cell r="S125">
            <v>166</v>
          </cell>
          <cell r="T125">
            <v>175.87</v>
          </cell>
          <cell r="U125">
            <v>176.37</v>
          </cell>
          <cell r="V125">
            <v>176.94</v>
          </cell>
          <cell r="W125">
            <v>180</v>
          </cell>
          <cell r="X125">
            <v>180</v>
          </cell>
          <cell r="Y125">
            <v>183.54</v>
          </cell>
          <cell r="Z125">
            <v>100</v>
          </cell>
          <cell r="AA125">
            <v>183.54</v>
          </cell>
          <cell r="AB125">
            <v>100</v>
          </cell>
          <cell r="AC125">
            <v>42460.208333333299</v>
          </cell>
          <cell r="AD125">
            <v>42495.609562881902</v>
          </cell>
          <cell r="AE125" t="str">
            <v xml:space="preserve">linea Base a dic 2015 181,94 entre enero y Marzo se reporta 1,6 Km en Segunda Calzada Primavera Camilo C y Altos De Zaragoza - Cisneros para un avance 183,54 Km acumulados. </v>
          </cell>
          <cell r="AF125">
            <v>42460.208333333299</v>
          </cell>
          <cell r="AG125">
            <v>42495.609562731501</v>
          </cell>
          <cell r="AH125" t="str">
            <v>Ernesto  Correo Valderrama</v>
          </cell>
          <cell r="AI125" t="str">
            <v>ecorreav@invias.gov.co</v>
          </cell>
          <cell r="AJ125">
            <v>30</v>
          </cell>
          <cell r="AK125">
            <v>42490.208333333299</v>
          </cell>
          <cell r="AL125">
            <v>-13</v>
          </cell>
        </row>
        <row r="126">
          <cell r="A126">
            <v>4735</v>
          </cell>
          <cell r="B126" t="str">
            <v>Todos por un Nuevo País</v>
          </cell>
          <cell r="C126" t="str">
            <v>Competitividad e infraestructura estratégica</v>
          </cell>
          <cell r="D126" t="str">
            <v>Proveer la Infraestructura y servicios de logística y transporte para la integración territorial</v>
          </cell>
          <cell r="E126" t="str">
            <v>Transporte</v>
          </cell>
          <cell r="F126" t="str">
            <v>INVIAS</v>
          </cell>
          <cell r="G126" t="str">
            <v>Infraestructura de transporte carretero</v>
          </cell>
          <cell r="H126">
            <v>4735</v>
          </cell>
          <cell r="I126" t="str">
            <v>Nuevos Kilómetros de vías con rehabilitación y mantenimiento - Invías</v>
          </cell>
          <cell r="J126" t="str">
            <v>Producto</v>
          </cell>
          <cell r="K126" t="str">
            <v>Sectorial</v>
          </cell>
          <cell r="L126" t="str">
            <v>SI</v>
          </cell>
          <cell r="M126" t="str">
            <v>NO</v>
          </cell>
          <cell r="N126" t="str">
            <v>NO</v>
          </cell>
          <cell r="O126" t="str">
            <v>SI</v>
          </cell>
          <cell r="P126" t="str">
            <v>Kilómetros</v>
          </cell>
          <cell r="Q126" t="str">
            <v>Mensual</v>
          </cell>
          <cell r="R126" t="str">
            <v>Capacidad</v>
          </cell>
          <cell r="S126">
            <v>0</v>
          </cell>
          <cell r="T126">
            <v>106</v>
          </cell>
          <cell r="U126">
            <v>146</v>
          </cell>
          <cell r="V126">
            <v>279</v>
          </cell>
          <cell r="W126">
            <v>400</v>
          </cell>
          <cell r="X126">
            <v>400</v>
          </cell>
          <cell r="Y126">
            <v>480.87</v>
          </cell>
          <cell r="Z126">
            <v>100</v>
          </cell>
          <cell r="AA126">
            <v>480.87</v>
          </cell>
          <cell r="AB126">
            <v>100</v>
          </cell>
          <cell r="AC126">
            <v>42460.208333333299</v>
          </cell>
          <cell r="AD126">
            <v>42496.447581284701</v>
          </cell>
          <cell r="AE126" t="str">
            <v xml:space="preserve">Linea Base cero; Avance año 2015: 457,42 Km con Rehabilitación y Mantenimiento Periodico Mantenimiento 203,19 Km y Rehabilitación 254,23 Km Avance Enero a Marzo 22,23 Km con Rehabilitación y Repavimento 4, 40 Km y Mantenimiento Periodico 18,82 Km para un </v>
          </cell>
          <cell r="AF126">
            <v>42460.208333333299</v>
          </cell>
          <cell r="AG126">
            <v>42496.4475811343</v>
          </cell>
          <cell r="AH126" t="str">
            <v>Ernesto  Correo Valderrama</v>
          </cell>
          <cell r="AI126" t="str">
            <v>ecorreav@invias.gov.co</v>
          </cell>
          <cell r="AJ126">
            <v>30</v>
          </cell>
          <cell r="AK126">
            <v>42490.208333333299</v>
          </cell>
          <cell r="AL126">
            <v>-13</v>
          </cell>
        </row>
        <row r="127">
          <cell r="A127">
            <v>5365</v>
          </cell>
          <cell r="B127" t="str">
            <v>Todos por un Nuevo País</v>
          </cell>
          <cell r="C127" t="str">
            <v>Competitividad e infraestructura estratégica</v>
          </cell>
          <cell r="D127" t="str">
            <v>Proveer la Infraestructura y servicios de logística y transporte para la integración territorial</v>
          </cell>
          <cell r="E127" t="str">
            <v>Transporte</v>
          </cell>
          <cell r="F127" t="str">
            <v>MINTRANSPORTE</v>
          </cell>
          <cell r="G127" t="str">
            <v>Infraestructura de transporte carretero</v>
          </cell>
          <cell r="H127">
            <v>5365</v>
          </cell>
          <cell r="I127" t="str">
            <v>Número de departamentos acompañados en la estructuración de proyectos de caminos ancestrales ubicados en Comunidades Indígenas</v>
          </cell>
          <cell r="J127" t="str">
            <v>Producto</v>
          </cell>
          <cell r="K127" t="str">
            <v>Sectorial</v>
          </cell>
          <cell r="L127" t="str">
            <v>SI</v>
          </cell>
          <cell r="M127" t="str">
            <v>NO</v>
          </cell>
          <cell r="N127" t="str">
            <v>SI</v>
          </cell>
          <cell r="O127" t="str">
            <v>SI</v>
          </cell>
          <cell r="P127" t="str">
            <v>Departamentos</v>
          </cell>
          <cell r="Q127" t="str">
            <v>Mensual</v>
          </cell>
          <cell r="R127" t="str">
            <v>Acumulado</v>
          </cell>
          <cell r="S127">
            <v>0</v>
          </cell>
          <cell r="T127">
            <v>5</v>
          </cell>
          <cell r="U127">
            <v>2</v>
          </cell>
          <cell r="V127">
            <v>2</v>
          </cell>
          <cell r="W127">
            <v>2</v>
          </cell>
          <cell r="X127">
            <v>11</v>
          </cell>
          <cell r="Y127">
            <v>0</v>
          </cell>
          <cell r="Z127">
            <v>0</v>
          </cell>
          <cell r="AA127">
            <v>0</v>
          </cell>
          <cell r="AB127">
            <v>0</v>
          </cell>
          <cell r="AC127">
            <v>42490.208333333299</v>
          </cell>
          <cell r="AD127">
            <v>42500.688867326397</v>
          </cell>
          <cell r="AE127" t="str">
            <v xml:space="preserve">En Abril, se continuó con el acompañamiento a los departamentos de Guainia y Guajira. Se avanzan en los trámites para la aprobación de la transferencia de recursos para los estudios y diseños de los caminos ancestrales. </v>
          </cell>
          <cell r="AF127">
            <v>42490.208333333299</v>
          </cell>
          <cell r="AG127">
            <v>42500.688867164397</v>
          </cell>
          <cell r="AH127" t="str">
            <v>Carlos Alberto Sarabia Mancini</v>
          </cell>
          <cell r="AI127" t="str">
            <v>csarabia@mintransporte.gov.co</v>
          </cell>
          <cell r="AJ127">
            <v>0</v>
          </cell>
          <cell r="AK127">
            <v>42520.208333333299</v>
          </cell>
          <cell r="AL127">
            <v>-13</v>
          </cell>
        </row>
        <row r="128">
          <cell r="A128">
            <v>5241</v>
          </cell>
          <cell r="B128" t="str">
            <v>Todos por un Nuevo País</v>
          </cell>
          <cell r="C128" t="str">
            <v>Competitividad e infraestructura estratégica</v>
          </cell>
          <cell r="D128" t="str">
            <v>Proveer la Infraestructura y servicios de logística y transporte para la integración territorial</v>
          </cell>
          <cell r="E128" t="str">
            <v>Transporte</v>
          </cell>
          <cell r="F128" t="str">
            <v>MINTRANSPORTE</v>
          </cell>
          <cell r="G128" t="str">
            <v>Formulación y seguimiento a la política de transporte</v>
          </cell>
          <cell r="H128">
            <v>5241</v>
          </cell>
          <cell r="I128" t="str">
            <v>Variación porcentual acumulada de la Mortalidad por Accidentes de Tránsito</v>
          </cell>
          <cell r="J128" t="str">
            <v>Resultado</v>
          </cell>
          <cell r="K128" t="str">
            <v>Sectorial</v>
          </cell>
          <cell r="L128" t="str">
            <v>NO</v>
          </cell>
          <cell r="M128" t="str">
            <v>NO</v>
          </cell>
          <cell r="N128" t="str">
            <v>NO</v>
          </cell>
          <cell r="O128" t="str">
            <v>SI</v>
          </cell>
          <cell r="P128" t="str">
            <v>Porcentaje</v>
          </cell>
          <cell r="Q128" t="str">
            <v>Mensual</v>
          </cell>
          <cell r="R128" t="str">
            <v>Flujo</v>
          </cell>
          <cell r="S128">
            <v>1.1499999999999999</v>
          </cell>
          <cell r="T128">
            <v>-1</v>
          </cell>
          <cell r="U128">
            <v>-2.5</v>
          </cell>
          <cell r="V128">
            <v>-4.8</v>
          </cell>
          <cell r="W128">
            <v>-8</v>
          </cell>
          <cell r="X128">
            <v>-8</v>
          </cell>
          <cell r="Y128">
            <v>-0.2</v>
          </cell>
          <cell r="Z128">
            <v>8</v>
          </cell>
          <cell r="AA128">
            <v>0.1</v>
          </cell>
          <cell r="AB128">
            <v>0</v>
          </cell>
          <cell r="AC128">
            <v>42460.208333333299</v>
          </cell>
          <cell r="AD128">
            <v>42500.4434145833</v>
          </cell>
          <cell r="AE128" t="str">
            <v>A Marzo de 2016, de acuerdo con la información preliminar, se registran 1.536 fallecidos en hechos de tránsito. Lo anterior corresponde a una variación acumulada con respecto al mismo periodo (ene-mar) de 2014, del -0,2% es decir 3 casos menos. Nota: La I</v>
          </cell>
          <cell r="AF128">
            <v>42460.208333333299</v>
          </cell>
          <cell r="AG128">
            <v>42500.443408101899</v>
          </cell>
          <cell r="AH128" t="str">
            <v>Yazmin Gaitán Rodríguez</v>
          </cell>
          <cell r="AI128" t="str">
            <v>ygaitan@mintransporte.gov.co</v>
          </cell>
          <cell r="AJ128">
            <v>15</v>
          </cell>
          <cell r="AK128">
            <v>42490.208333333299</v>
          </cell>
          <cell r="AL128">
            <v>2</v>
          </cell>
        </row>
        <row r="129">
          <cell r="A129">
            <v>4930</v>
          </cell>
          <cell r="B129" t="str">
            <v>Todos por un Nuevo País</v>
          </cell>
          <cell r="C129" t="str">
            <v>Competitividad e infraestructura estratégica</v>
          </cell>
          <cell r="D129" t="str">
            <v>Proveer la Infraestructura y servicios de logística y transporte para la integración territorial</v>
          </cell>
          <cell r="E129" t="str">
            <v>Transporte</v>
          </cell>
          <cell r="F129" t="str">
            <v>MINTRANSPORTE</v>
          </cell>
          <cell r="G129" t="str">
            <v>Formulación y seguimiento a la política de transporte</v>
          </cell>
          <cell r="H129">
            <v>4930</v>
          </cell>
          <cell r="I129" t="str">
            <v>Pruebas teórico-prácticas realizadas para obtención de licencia de conducción en el marco de un nuevo esquema normativo</v>
          </cell>
          <cell r="J129" t="str">
            <v>Producto</v>
          </cell>
          <cell r="K129" t="str">
            <v>Sectorial</v>
          </cell>
          <cell r="L129" t="str">
            <v>SI</v>
          </cell>
          <cell r="M129" t="str">
            <v>NO</v>
          </cell>
          <cell r="N129" t="str">
            <v>NO</v>
          </cell>
          <cell r="O129" t="str">
            <v>SI</v>
          </cell>
          <cell r="P129" t="str">
            <v>Número</v>
          </cell>
          <cell r="Q129" t="str">
            <v>Mensual</v>
          </cell>
          <cell r="R129" t="str">
            <v>Acumulado</v>
          </cell>
          <cell r="S129">
            <v>0</v>
          </cell>
          <cell r="T129">
            <v>0</v>
          </cell>
          <cell r="U129">
            <v>378320</v>
          </cell>
          <cell r="V129">
            <v>1218570</v>
          </cell>
          <cell r="W129">
            <v>1323610</v>
          </cell>
          <cell r="X129">
            <v>2920500</v>
          </cell>
          <cell r="Y129">
            <v>0</v>
          </cell>
          <cell r="Z129">
            <v>0</v>
          </cell>
          <cell r="AA129">
            <v>0</v>
          </cell>
          <cell r="AB129">
            <v>0</v>
          </cell>
          <cell r="AC129">
            <v>0</v>
          </cell>
          <cell r="AD129">
            <v>0</v>
          </cell>
          <cell r="AE129">
            <v>0</v>
          </cell>
          <cell r="AF129">
            <v>0</v>
          </cell>
          <cell r="AG129">
            <v>0</v>
          </cell>
          <cell r="AH129" t="str">
            <v>Yazmin Gaitán Rodríguez</v>
          </cell>
          <cell r="AI129" t="str">
            <v>ygaitan@mintransporte.gov.co</v>
          </cell>
          <cell r="AJ129">
            <v>0</v>
          </cell>
          <cell r="AK129">
            <v>0</v>
          </cell>
          <cell r="AL129">
            <v>0</v>
          </cell>
        </row>
        <row r="130">
          <cell r="A130">
            <v>4932</v>
          </cell>
          <cell r="B130" t="str">
            <v>Todos por un Nuevo País</v>
          </cell>
          <cell r="C130" t="str">
            <v>Competitividad e infraestructura estratégica</v>
          </cell>
          <cell r="D130" t="str">
            <v>Proveer la Infraestructura y servicios de logística y transporte para la integración territorial</v>
          </cell>
          <cell r="E130" t="str">
            <v>Transporte</v>
          </cell>
          <cell r="F130" t="str">
            <v>MINTRANSPORTE</v>
          </cell>
          <cell r="G130" t="str">
            <v>Formulación y seguimiento a la política de transporte</v>
          </cell>
          <cell r="H130">
            <v>4932</v>
          </cell>
          <cell r="I130" t="str">
            <v>Muertos en accidentes de tránsito</v>
          </cell>
          <cell r="J130" t="str">
            <v>Resultado</v>
          </cell>
          <cell r="K130" t="str">
            <v>Sectorial</v>
          </cell>
          <cell r="L130" t="str">
            <v>SI</v>
          </cell>
          <cell r="M130" t="str">
            <v>NO</v>
          </cell>
          <cell r="N130" t="str">
            <v>NO</v>
          </cell>
          <cell r="O130" t="str">
            <v>SI</v>
          </cell>
          <cell r="P130" t="str">
            <v>Número</v>
          </cell>
          <cell r="Q130" t="str">
            <v>Mensual</v>
          </cell>
          <cell r="R130" t="str">
            <v>Reducción anual</v>
          </cell>
          <cell r="S130">
            <v>6352</v>
          </cell>
          <cell r="T130">
            <v>6288</v>
          </cell>
          <cell r="U130">
            <v>6194</v>
          </cell>
          <cell r="V130">
            <v>6045</v>
          </cell>
          <cell r="W130">
            <v>5844</v>
          </cell>
          <cell r="X130">
            <v>5844</v>
          </cell>
          <cell r="Y130">
            <v>1536</v>
          </cell>
          <cell r="Z130">
            <v>100</v>
          </cell>
          <cell r="AA130">
            <v>1536</v>
          </cell>
          <cell r="AB130">
            <v>40.945</v>
          </cell>
          <cell r="AC130">
            <v>42460.208333333299</v>
          </cell>
          <cell r="AD130">
            <v>42500.443618437501</v>
          </cell>
          <cell r="AE130" t="str">
            <v>De acuerdo con la información preliminar durante el mes de marzo de 2016 se registran 484 victimas fatales en hechos de tránsito. No obstante, el acumulado a marzo da cuenta de 1.536 fallecidos. Esta cifra preliminarmente representa una reducción del 6,6%</v>
          </cell>
          <cell r="AF130">
            <v>42460.208333333299</v>
          </cell>
          <cell r="AG130">
            <v>42500.4436180556</v>
          </cell>
          <cell r="AH130" t="str">
            <v>Yazmin Gaitán Rodríguez</v>
          </cell>
          <cell r="AI130" t="str">
            <v>ygaitan@mintransporte.gov.co</v>
          </cell>
          <cell r="AJ130">
            <v>15</v>
          </cell>
          <cell r="AK130">
            <v>42490.208333333299</v>
          </cell>
          <cell r="AL130">
            <v>2</v>
          </cell>
        </row>
        <row r="131">
          <cell r="A131">
            <v>4933</v>
          </cell>
          <cell r="B131" t="str">
            <v>Todos por un Nuevo País</v>
          </cell>
          <cell r="C131" t="str">
            <v>Competitividad e infraestructura estratégica</v>
          </cell>
          <cell r="D131" t="str">
            <v>Proveer la Infraestructura y servicios de logística y transporte para la integración territorial</v>
          </cell>
          <cell r="E131" t="str">
            <v>Transporte</v>
          </cell>
          <cell r="F131" t="str">
            <v>MINTRANSPORTE</v>
          </cell>
          <cell r="G131" t="str">
            <v>Formulación y seguimiento a la política de transporte</v>
          </cell>
          <cell r="H131">
            <v>4933</v>
          </cell>
          <cell r="I131" t="str">
            <v>Edad promedio de vehículos de transporte automotor de carga con peso bruto vehicular mayor a 10,5 toneladas</v>
          </cell>
          <cell r="J131" t="str">
            <v>Resultado</v>
          </cell>
          <cell r="K131" t="str">
            <v>Sectorial</v>
          </cell>
          <cell r="L131" t="str">
            <v>SI</v>
          </cell>
          <cell r="M131" t="str">
            <v>NO</v>
          </cell>
          <cell r="N131" t="str">
            <v>NO</v>
          </cell>
          <cell r="O131" t="str">
            <v>SI</v>
          </cell>
          <cell r="P131" t="str">
            <v>Edad Promedio</v>
          </cell>
          <cell r="Q131" t="str">
            <v>Mensual</v>
          </cell>
          <cell r="R131" t="str">
            <v>Reducción</v>
          </cell>
          <cell r="S131">
            <v>19</v>
          </cell>
          <cell r="T131">
            <v>18</v>
          </cell>
          <cell r="U131">
            <v>17</v>
          </cell>
          <cell r="V131">
            <v>16</v>
          </cell>
          <cell r="W131">
            <v>15</v>
          </cell>
          <cell r="X131">
            <v>15</v>
          </cell>
          <cell r="Y131">
            <v>0</v>
          </cell>
          <cell r="Z131">
            <v>0</v>
          </cell>
          <cell r="AA131">
            <v>0</v>
          </cell>
          <cell r="AB131">
            <v>0</v>
          </cell>
          <cell r="AC131">
            <v>0</v>
          </cell>
          <cell r="AD131">
            <v>0</v>
          </cell>
          <cell r="AE131">
            <v>0</v>
          </cell>
          <cell r="AF131">
            <v>0</v>
          </cell>
          <cell r="AG131">
            <v>0</v>
          </cell>
          <cell r="AH131" t="str">
            <v>Betty Esperanza Herrera García</v>
          </cell>
          <cell r="AI131" t="str">
            <v>bherrera@mintransporte.gov.co</v>
          </cell>
          <cell r="AJ131">
            <v>30</v>
          </cell>
          <cell r="AK131">
            <v>0</v>
          </cell>
          <cell r="AL131">
            <v>0</v>
          </cell>
        </row>
        <row r="132">
          <cell r="A132">
            <v>4934</v>
          </cell>
          <cell r="B132" t="str">
            <v>Todos por un Nuevo País</v>
          </cell>
          <cell r="C132" t="str">
            <v>Competitividad e infraestructura estratégica</v>
          </cell>
          <cell r="D132" t="str">
            <v>Proveer la Infraestructura y servicios de logística y transporte para la integración territorial</v>
          </cell>
          <cell r="E132" t="str">
            <v>Transporte</v>
          </cell>
          <cell r="F132" t="str">
            <v>MINTRANSPORTE</v>
          </cell>
          <cell r="G132" t="str">
            <v>Formulación y seguimiento a la política de transporte</v>
          </cell>
          <cell r="H132">
            <v>4934</v>
          </cell>
          <cell r="I132" t="str">
            <v>Vehículos Desintegrados con Peso Bruto Vehicular mayor a 10,5 Toneladas</v>
          </cell>
          <cell r="J132" t="str">
            <v>Producto</v>
          </cell>
          <cell r="K132" t="str">
            <v>Sectorial</v>
          </cell>
          <cell r="L132" t="str">
            <v>SI</v>
          </cell>
          <cell r="M132" t="str">
            <v>NO</v>
          </cell>
          <cell r="N132" t="str">
            <v>NO</v>
          </cell>
          <cell r="O132" t="str">
            <v>SI</v>
          </cell>
          <cell r="P132" t="str">
            <v>Vehículos desintegrados</v>
          </cell>
          <cell r="Q132" t="str">
            <v>Mensual</v>
          </cell>
          <cell r="R132" t="str">
            <v>Capacidad</v>
          </cell>
          <cell r="S132">
            <v>8000</v>
          </cell>
          <cell r="T132">
            <v>11500</v>
          </cell>
          <cell r="U132">
            <v>15000</v>
          </cell>
          <cell r="V132">
            <v>18500</v>
          </cell>
          <cell r="W132">
            <v>22000</v>
          </cell>
          <cell r="X132">
            <v>22000</v>
          </cell>
          <cell r="Y132">
            <v>12448</v>
          </cell>
          <cell r="Z132">
            <v>63.54</v>
          </cell>
          <cell r="AA132">
            <v>12448</v>
          </cell>
          <cell r="AB132">
            <v>31.77</v>
          </cell>
          <cell r="AC132">
            <v>42460.208333333299</v>
          </cell>
          <cell r="AD132">
            <v>42471.519403622697</v>
          </cell>
          <cell r="AE132" t="str">
            <v>La cantidad de vehículos desintegrados con PBV mayor a 10,5 Ton a Marzo 30 de 2016 fue de 286 vehículos sumada esta cifra al acumulado de cierre del año 2015, resulta un total acumulado de 12.448 vehículos desintegrados en el marco del programa.</v>
          </cell>
          <cell r="AF132">
            <v>42460.208333333299</v>
          </cell>
          <cell r="AG132">
            <v>42471.5194035069</v>
          </cell>
          <cell r="AH132" t="str">
            <v>Betty Esperanza Herrera García</v>
          </cell>
          <cell r="AI132" t="str">
            <v>bherrera@mintransporte.gov.co</v>
          </cell>
          <cell r="AJ132">
            <v>5</v>
          </cell>
          <cell r="AK132">
            <v>42490.208333333299</v>
          </cell>
          <cell r="AL132">
            <v>12</v>
          </cell>
        </row>
        <row r="133">
          <cell r="A133">
            <v>4935</v>
          </cell>
          <cell r="B133" t="str">
            <v>Todos por un Nuevo País</v>
          </cell>
          <cell r="C133" t="str">
            <v>Competitividad e infraestructura estratégica</v>
          </cell>
          <cell r="D133" t="str">
            <v>Proveer la Infraestructura y servicios de logística y transporte para la integración territorial</v>
          </cell>
          <cell r="E133" t="str">
            <v>Transporte</v>
          </cell>
          <cell r="F133" t="str">
            <v>MINTRANSPORTE</v>
          </cell>
          <cell r="G133" t="str">
            <v>Formulación y seguimiento a la política de transporte</v>
          </cell>
          <cell r="H133">
            <v>4935</v>
          </cell>
          <cell r="I133" t="str">
            <v>Reportes en el Registro Nacional de Despachos de Carga (RNDC)</v>
          </cell>
          <cell r="J133" t="str">
            <v>Producto</v>
          </cell>
          <cell r="K133" t="str">
            <v>Sectorial</v>
          </cell>
          <cell r="L133" t="str">
            <v>SI</v>
          </cell>
          <cell r="M133" t="str">
            <v>NO</v>
          </cell>
          <cell r="N133" t="str">
            <v>NO</v>
          </cell>
          <cell r="O133" t="str">
            <v>SI</v>
          </cell>
          <cell r="P133" t="str">
            <v>Registros</v>
          </cell>
          <cell r="Q133" t="str">
            <v>Mensual</v>
          </cell>
          <cell r="R133" t="str">
            <v>Flujo</v>
          </cell>
          <cell r="S133">
            <v>4000000</v>
          </cell>
          <cell r="T133">
            <v>5000000</v>
          </cell>
          <cell r="U133">
            <v>6000000</v>
          </cell>
          <cell r="V133">
            <v>7000000</v>
          </cell>
          <cell r="W133">
            <v>8000000</v>
          </cell>
          <cell r="X133">
            <v>8000000</v>
          </cell>
          <cell r="Y133">
            <v>1831118</v>
          </cell>
          <cell r="Z133">
            <v>30.52</v>
          </cell>
          <cell r="AA133">
            <v>6657535</v>
          </cell>
          <cell r="AB133">
            <v>83.22</v>
          </cell>
          <cell r="AC133">
            <v>42460.208333333299</v>
          </cell>
          <cell r="AD133">
            <v>42465.503816550903</v>
          </cell>
          <cell r="AE133" t="str">
            <v>Este reporte corresponde al número de manifiestos de carga registrados en el Registro Nacional de Despachos de Carga - RNDC entre el 1 de Abril de 2016 al 30 de Abril de 2016. De los 647515 manifiestos recibidos 86,702 corresponden a manifiestos de empres</v>
          </cell>
          <cell r="AF133">
            <v>42490.208333333299</v>
          </cell>
          <cell r="AG133">
            <v>42494.413219247697</v>
          </cell>
          <cell r="AH133" t="str">
            <v>Lucas Rodríguez Gómez</v>
          </cell>
          <cell r="AI133" t="str">
            <v>lucas.rodriguez@mintransporte.gov.co</v>
          </cell>
          <cell r="AJ133">
            <v>2</v>
          </cell>
          <cell r="AK133">
            <v>42490.208333333299</v>
          </cell>
          <cell r="AL133">
            <v>15</v>
          </cell>
        </row>
        <row r="134">
          <cell r="A134">
            <v>4937</v>
          </cell>
          <cell r="B134" t="str">
            <v>Todos por un Nuevo País</v>
          </cell>
          <cell r="C134" t="str">
            <v>Competitividad e infraestructura estratégica</v>
          </cell>
          <cell r="D134" t="str">
            <v>Proveer la Infraestructura y servicios de logística y transporte para la integración territorial</v>
          </cell>
          <cell r="E134" t="str">
            <v>Transporte</v>
          </cell>
          <cell r="F134" t="str">
            <v>MINTRANSPORTE</v>
          </cell>
          <cell r="G134" t="str">
            <v>Formulación y seguimiento a la política de transporte</v>
          </cell>
          <cell r="H134">
            <v>4937</v>
          </cell>
          <cell r="I134" t="str">
            <v>Transporte de carga por los modos férreo, fluvial y aéreo ( sin carbón) (Mills de Ton/ANUAL)</v>
          </cell>
          <cell r="J134" t="str">
            <v>Resultado</v>
          </cell>
          <cell r="K134" t="str">
            <v>Sectorial</v>
          </cell>
          <cell r="L134" t="str">
            <v>SI</v>
          </cell>
          <cell r="M134" t="str">
            <v>NO</v>
          </cell>
          <cell r="N134" t="str">
            <v>NO</v>
          </cell>
          <cell r="O134" t="str">
            <v>SI</v>
          </cell>
          <cell r="P134" t="str">
            <v>Toneladas</v>
          </cell>
          <cell r="Q134" t="str">
            <v>Mensual</v>
          </cell>
          <cell r="R134" t="str">
            <v>Flujo</v>
          </cell>
          <cell r="S134">
            <v>2.2000000000000002</v>
          </cell>
          <cell r="T134">
            <v>1.6</v>
          </cell>
          <cell r="U134">
            <v>1.7</v>
          </cell>
          <cell r="V134">
            <v>1.8</v>
          </cell>
          <cell r="W134">
            <v>2.8</v>
          </cell>
          <cell r="X134">
            <v>2.8</v>
          </cell>
          <cell r="Y134">
            <v>0</v>
          </cell>
          <cell r="Z134">
            <v>0</v>
          </cell>
          <cell r="AA134">
            <v>0</v>
          </cell>
          <cell r="AB134">
            <v>0</v>
          </cell>
          <cell r="AC134">
            <v>0</v>
          </cell>
          <cell r="AD134">
            <v>0</v>
          </cell>
          <cell r="AE134">
            <v>0</v>
          </cell>
          <cell r="AF134">
            <v>0</v>
          </cell>
          <cell r="AG134">
            <v>0</v>
          </cell>
          <cell r="AH134" t="str">
            <v>Enrique José  Nates Guerra</v>
          </cell>
          <cell r="AI134" t="str">
            <v>enates@mintransporte.gov.co</v>
          </cell>
          <cell r="AJ134">
            <v>30</v>
          </cell>
          <cell r="AK134">
            <v>0</v>
          </cell>
          <cell r="AL134">
            <v>0</v>
          </cell>
        </row>
        <row r="135">
          <cell r="A135">
            <v>4936</v>
          </cell>
          <cell r="B135" t="str">
            <v>Todos por un Nuevo País</v>
          </cell>
          <cell r="C135" t="str">
            <v>Competitividad e infraestructura estratégica</v>
          </cell>
          <cell r="D135" t="str">
            <v>Proveer la Infraestructura y servicios de logística y transporte para la integración territorial</v>
          </cell>
          <cell r="E135" t="str">
            <v>Transporte</v>
          </cell>
          <cell r="F135" t="str">
            <v>MINTRANSPORTE</v>
          </cell>
          <cell r="G135" t="str">
            <v>Infraestructura de transporte carretero</v>
          </cell>
          <cell r="H135">
            <v>4936</v>
          </cell>
          <cell r="I135" t="str">
            <v>Porcentaje de red vial nacional primaria en buen estado</v>
          </cell>
          <cell r="J135" t="str">
            <v>Producto</v>
          </cell>
          <cell r="K135" t="str">
            <v>Sectorial</v>
          </cell>
          <cell r="L135" t="str">
            <v>SI</v>
          </cell>
          <cell r="M135" t="str">
            <v>NO</v>
          </cell>
          <cell r="N135" t="str">
            <v>NO</v>
          </cell>
          <cell r="O135" t="str">
            <v>SI</v>
          </cell>
          <cell r="P135" t="str">
            <v>Porcentaje</v>
          </cell>
          <cell r="Q135" t="str">
            <v>Mensual</v>
          </cell>
          <cell r="R135" t="str">
            <v>Capacidad</v>
          </cell>
          <cell r="S135">
            <v>49</v>
          </cell>
          <cell r="T135">
            <v>52</v>
          </cell>
          <cell r="U135">
            <v>55</v>
          </cell>
          <cell r="V135">
            <v>57</v>
          </cell>
          <cell r="W135">
            <v>60</v>
          </cell>
          <cell r="X135">
            <v>60</v>
          </cell>
          <cell r="Y135">
            <v>54.18</v>
          </cell>
          <cell r="Z135">
            <v>86.332999999999998</v>
          </cell>
          <cell r="AA135">
            <v>54.18</v>
          </cell>
          <cell r="AB135">
            <v>47.091000000000001</v>
          </cell>
          <cell r="AC135">
            <v>42460.208333333299</v>
          </cell>
          <cell r="AD135">
            <v>42501.423658449101</v>
          </cell>
          <cell r="AE135" t="str">
            <v xml:space="preserve">Se ha avanzado el 14,65% de la meta del año. De Enero a Marzo, se han construido 31,16 Km de doble calzada y 0 km en Calzada sencilla en la red concesionada. En la red no concesionada, se rehabilitaron y se hizo mantenimiento a 23,22 Km y se construyeron </v>
          </cell>
          <cell r="AF135">
            <v>42460.208333333299</v>
          </cell>
          <cell r="AG135">
            <v>42501.423658333297</v>
          </cell>
          <cell r="AH135" t="str">
            <v>Carlos Alberto Sarabia Mancini</v>
          </cell>
          <cell r="AI135" t="str">
            <v>csarabia@mintransporte.gov.co</v>
          </cell>
          <cell r="AJ135">
            <v>30</v>
          </cell>
          <cell r="AK135">
            <v>42490.208333333299</v>
          </cell>
          <cell r="AL135">
            <v>-13</v>
          </cell>
        </row>
        <row r="136">
          <cell r="A136">
            <v>5254</v>
          </cell>
          <cell r="B136" t="str">
            <v>Todos por un Nuevo País</v>
          </cell>
          <cell r="C136" t="str">
            <v>Competitividad e infraestructura estratégica</v>
          </cell>
          <cell r="D136" t="str">
            <v>Proveer la Infraestructura y servicios de logística y transporte para la integración territorial</v>
          </cell>
          <cell r="E136" t="str">
            <v>Transporte</v>
          </cell>
          <cell r="F136" t="str">
            <v>MINTRANSPORTE</v>
          </cell>
          <cell r="G136" t="str">
            <v>Infraestructura de transporte carretero</v>
          </cell>
          <cell r="H136">
            <v>5254</v>
          </cell>
          <cell r="I136" t="str">
            <v>Kilómetros de nuevas calzadas construidas</v>
          </cell>
          <cell r="J136" t="str">
            <v>Producto</v>
          </cell>
          <cell r="K136" t="str">
            <v>Sectorial</v>
          </cell>
          <cell r="L136" t="str">
            <v>NO</v>
          </cell>
          <cell r="M136" t="str">
            <v>NO</v>
          </cell>
          <cell r="N136" t="str">
            <v>NO</v>
          </cell>
          <cell r="O136" t="str">
            <v>SI</v>
          </cell>
          <cell r="P136" t="str">
            <v>Kilómetros</v>
          </cell>
          <cell r="Q136" t="str">
            <v>Mensual</v>
          </cell>
          <cell r="R136" t="str">
            <v>Capacidad</v>
          </cell>
          <cell r="S136">
            <v>1962</v>
          </cell>
          <cell r="T136">
            <v>2302</v>
          </cell>
          <cell r="U136">
            <v>2632</v>
          </cell>
          <cell r="V136">
            <v>2963</v>
          </cell>
          <cell r="W136">
            <v>3296</v>
          </cell>
          <cell r="X136">
            <v>3296</v>
          </cell>
          <cell r="Y136">
            <v>2266.46</v>
          </cell>
          <cell r="Z136">
            <v>45.44</v>
          </cell>
          <cell r="AA136">
            <v>2266.46</v>
          </cell>
          <cell r="AB136">
            <v>22.82</v>
          </cell>
          <cell r="AC136">
            <v>42460.208333333299</v>
          </cell>
          <cell r="AD136">
            <v>42500.444735879602</v>
          </cell>
          <cell r="AE136" t="str">
            <v>En marzo, se construyeron 7,70 km de doble calzada en la red no concesionada.No se construyeron calzadas sencillas en la red concesionada. En la red no concesionada, se construyeron 1,30 Km de segundas calzadas.</v>
          </cell>
          <cell r="AF136">
            <v>42460.208333333299</v>
          </cell>
          <cell r="AG136">
            <v>42500.444735729201</v>
          </cell>
          <cell r="AH136" t="str">
            <v>Carlos Alberto Sarabia Mancini</v>
          </cell>
          <cell r="AI136" t="str">
            <v>csarabia@mintransporte.gov.co</v>
          </cell>
          <cell r="AJ136">
            <v>30</v>
          </cell>
          <cell r="AK136">
            <v>42490.208333333299</v>
          </cell>
          <cell r="AL136">
            <v>-13</v>
          </cell>
        </row>
        <row r="137">
          <cell r="A137">
            <v>4931</v>
          </cell>
          <cell r="B137" t="str">
            <v>Todos por un Nuevo País</v>
          </cell>
          <cell r="C137" t="str">
            <v>Competitividad e infraestructura estratégica</v>
          </cell>
          <cell r="D137" t="str">
            <v>Proveer la Infraestructura y servicios de logística y transporte para la integración territorial</v>
          </cell>
          <cell r="E137" t="str">
            <v>Transporte</v>
          </cell>
          <cell r="F137" t="str">
            <v>MINTRANSPORTE</v>
          </cell>
          <cell r="G137" t="str">
            <v>Infraestructura de Transporte Urbano</v>
          </cell>
          <cell r="H137">
            <v>4931</v>
          </cell>
          <cell r="I137" t="str">
            <v>Municipios y/o departamentos apoyados en la implementación de Planes Locales de Seguridad Vial</v>
          </cell>
          <cell r="J137" t="str">
            <v>Producto</v>
          </cell>
          <cell r="K137" t="str">
            <v>Sectorial</v>
          </cell>
          <cell r="L137" t="str">
            <v>SI</v>
          </cell>
          <cell r="M137" t="str">
            <v>NO</v>
          </cell>
          <cell r="N137" t="str">
            <v>NO</v>
          </cell>
          <cell r="O137" t="str">
            <v>SI</v>
          </cell>
          <cell r="P137" t="str">
            <v>Número</v>
          </cell>
          <cell r="Q137" t="str">
            <v>Mensual</v>
          </cell>
          <cell r="R137" t="str">
            <v>Capacidad</v>
          </cell>
          <cell r="S137">
            <v>10</v>
          </cell>
          <cell r="T137">
            <v>19</v>
          </cell>
          <cell r="U137">
            <v>47</v>
          </cell>
          <cell r="V137">
            <v>78</v>
          </cell>
          <cell r="W137">
            <v>110</v>
          </cell>
          <cell r="X137">
            <v>110</v>
          </cell>
          <cell r="Y137">
            <v>19</v>
          </cell>
          <cell r="Z137">
            <v>24.324000000000002</v>
          </cell>
          <cell r="AA137">
            <v>19</v>
          </cell>
          <cell r="AB137">
            <v>9</v>
          </cell>
          <cell r="AC137">
            <v>42490.208333333299</v>
          </cell>
          <cell r="AD137">
            <v>42500.443267210598</v>
          </cell>
          <cell r="AE137" t="str">
            <v>Durante el mes de abril se realizaron acercamientos con el objetivo de sensibilizar sobre la importancia de contar con Plan Local de Seguridad Vial con las siguientes entidades territoriales: Arauca, Duitama, Floridablanca, Departamento de Huila, Leticia,</v>
          </cell>
          <cell r="AF137">
            <v>42490.208333333299</v>
          </cell>
          <cell r="AG137">
            <v>42500.443267048598</v>
          </cell>
          <cell r="AH137" t="str">
            <v>Yazmin Gaitán Rodríguez</v>
          </cell>
          <cell r="AI137" t="str">
            <v>ygaitan@mintransporte.gov.co</v>
          </cell>
          <cell r="AJ137">
            <v>0</v>
          </cell>
          <cell r="AK137">
            <v>42520.208333333299</v>
          </cell>
          <cell r="AL137">
            <v>-13</v>
          </cell>
        </row>
        <row r="138">
          <cell r="A138">
            <v>4938</v>
          </cell>
          <cell r="B138" t="str">
            <v>Todos por un Nuevo País</v>
          </cell>
          <cell r="C138" t="str">
            <v>Competitividad e infraestructura estratégica</v>
          </cell>
          <cell r="D138" t="str">
            <v>Proveer la Infraestructura y servicios de logística y transporte para la integración territorial</v>
          </cell>
          <cell r="E138" t="str">
            <v>Transporte</v>
          </cell>
          <cell r="F138" t="str">
            <v>MINTRANSPORTE</v>
          </cell>
          <cell r="G138" t="str">
            <v>Infraestructura de Transporte Urbano</v>
          </cell>
          <cell r="H138">
            <v>4938</v>
          </cell>
          <cell r="I138" t="str">
            <v>Porcentaje de viajes realizados asociados a movilidad activa cuantificada en 6 ciudades</v>
          </cell>
          <cell r="J138" t="str">
            <v>Resultado</v>
          </cell>
          <cell r="K138" t="str">
            <v>Sectorial</v>
          </cell>
          <cell r="L138" t="str">
            <v>SI</v>
          </cell>
          <cell r="M138" t="str">
            <v>NO</v>
          </cell>
          <cell r="N138" t="str">
            <v>NO</v>
          </cell>
          <cell r="O138" t="str">
            <v>SI</v>
          </cell>
          <cell r="P138" t="str">
            <v>Porcentaje</v>
          </cell>
          <cell r="Q138" t="str">
            <v>Mensual</v>
          </cell>
          <cell r="R138" t="str">
            <v>Capacidad</v>
          </cell>
          <cell r="S138">
            <v>27</v>
          </cell>
          <cell r="T138">
            <v>30</v>
          </cell>
          <cell r="U138">
            <v>33</v>
          </cell>
          <cell r="V138">
            <v>36</v>
          </cell>
          <cell r="W138">
            <v>40</v>
          </cell>
          <cell r="X138">
            <v>40</v>
          </cell>
          <cell r="Y138">
            <v>0</v>
          </cell>
          <cell r="Z138">
            <v>0</v>
          </cell>
          <cell r="AA138">
            <v>0</v>
          </cell>
          <cell r="AB138">
            <v>0</v>
          </cell>
          <cell r="AC138">
            <v>0</v>
          </cell>
          <cell r="AD138">
            <v>0</v>
          </cell>
          <cell r="AE138" t="str">
            <v>El indicador ha sido medido en las 6 ciudades con SITM (Bogotá, Cali, Medellín, Pereira, Bucaramanga,Barranquilla,). Se presenta una ligera disminución del indicador propia del periodo de estacionalidad-</v>
          </cell>
          <cell r="AF138">
            <v>42400.208333333299</v>
          </cell>
          <cell r="AG138">
            <v>42494.425674340302</v>
          </cell>
          <cell r="AH138" t="str">
            <v>Walid David Jalil Nasser</v>
          </cell>
          <cell r="AI138" t="str">
            <v>wdavid@mintransporte.gov.co</v>
          </cell>
          <cell r="AJ138">
            <v>30</v>
          </cell>
          <cell r="AK138">
            <v>0</v>
          </cell>
          <cell r="AL138">
            <v>0</v>
          </cell>
        </row>
        <row r="139">
          <cell r="A139">
            <v>4939</v>
          </cell>
          <cell r="B139" t="str">
            <v>Todos por un Nuevo País</v>
          </cell>
          <cell r="C139" t="str">
            <v>Competitividad e infraestructura estratégica</v>
          </cell>
          <cell r="D139" t="str">
            <v>Proveer la Infraestructura y servicios de logística y transporte para la integración territorial</v>
          </cell>
          <cell r="E139" t="str">
            <v>Transporte</v>
          </cell>
          <cell r="F139" t="str">
            <v>MINTRANSPORTE</v>
          </cell>
          <cell r="G139" t="str">
            <v>Infraestructura de Transporte Urbano</v>
          </cell>
          <cell r="H139">
            <v>4939</v>
          </cell>
          <cell r="I139" t="str">
            <v>Kilómetros de Infraestructura vial intervenida para sistemas de transporte urbano.</v>
          </cell>
          <cell r="J139" t="str">
            <v>Producto</v>
          </cell>
          <cell r="K139" t="str">
            <v>Sectorial</v>
          </cell>
          <cell r="L139" t="str">
            <v>SI</v>
          </cell>
          <cell r="M139" t="str">
            <v>NO</v>
          </cell>
          <cell r="N139" t="str">
            <v>NO</v>
          </cell>
          <cell r="O139" t="str">
            <v>SI</v>
          </cell>
          <cell r="P139" t="str">
            <v>Porcentaje</v>
          </cell>
          <cell r="Q139" t="str">
            <v>Mensual</v>
          </cell>
          <cell r="R139" t="str">
            <v>Capacidad</v>
          </cell>
          <cell r="S139">
            <v>854</v>
          </cell>
          <cell r="T139">
            <v>867</v>
          </cell>
          <cell r="U139">
            <v>880</v>
          </cell>
          <cell r="V139">
            <v>893</v>
          </cell>
          <cell r="W139">
            <v>908</v>
          </cell>
          <cell r="X139">
            <v>908</v>
          </cell>
          <cell r="Y139">
            <v>0</v>
          </cell>
          <cell r="Z139">
            <v>0</v>
          </cell>
          <cell r="AA139">
            <v>0</v>
          </cell>
          <cell r="AB139">
            <v>0</v>
          </cell>
          <cell r="AC139">
            <v>0</v>
          </cell>
          <cell r="AD139">
            <v>0</v>
          </cell>
          <cell r="AE139" t="str">
            <v xml:space="preserve">Los avances se presentan en las ciudades de Barranquilla (0,35), Santa Marta (0,28), Valledupar (0,14), Sincelejo (0,16). Monteria (0,11), Pereira (0,06), Armenia (0,08), Neiva (0,11), Cali (0,07), Pasto (0,02) y Popayán (0,08) </v>
          </cell>
          <cell r="AF139">
            <v>42400.208333333299</v>
          </cell>
          <cell r="AG139">
            <v>42494.391194444397</v>
          </cell>
          <cell r="AH139" t="str">
            <v>Walid David Jalil Nasser</v>
          </cell>
          <cell r="AI139" t="str">
            <v>wdavid@mintransporte.gov.co</v>
          </cell>
          <cell r="AJ139">
            <v>30</v>
          </cell>
          <cell r="AK139">
            <v>0</v>
          </cell>
          <cell r="AL139">
            <v>0</v>
          </cell>
        </row>
        <row r="140">
          <cell r="A140">
            <v>4940</v>
          </cell>
          <cell r="B140" t="str">
            <v>Todos por un Nuevo País</v>
          </cell>
          <cell r="C140" t="str">
            <v>Competitividad e infraestructura estratégica</v>
          </cell>
          <cell r="D140" t="str">
            <v>Proveer la Infraestructura y servicios de logística y transporte para la integración territorial</v>
          </cell>
          <cell r="E140" t="str">
            <v>Transporte</v>
          </cell>
          <cell r="F140" t="str">
            <v>MINTRANSPORTE</v>
          </cell>
          <cell r="G140" t="str">
            <v>Infraestructura de Transporte Urbano</v>
          </cell>
          <cell r="H140">
            <v>4940</v>
          </cell>
          <cell r="I140" t="str">
            <v>Espacios de Infraestructura dedicada a la intermodalidad.</v>
          </cell>
          <cell r="J140" t="str">
            <v>Producto</v>
          </cell>
          <cell r="K140" t="str">
            <v>Sectorial</v>
          </cell>
          <cell r="L140" t="str">
            <v>SI</v>
          </cell>
          <cell r="M140" t="str">
            <v>NO</v>
          </cell>
          <cell r="N140" t="str">
            <v>NO</v>
          </cell>
          <cell r="O140" t="str">
            <v>SI</v>
          </cell>
          <cell r="P140" t="str">
            <v>Número</v>
          </cell>
          <cell r="Q140" t="str">
            <v>Mensual</v>
          </cell>
          <cell r="R140" t="str">
            <v>Capacidad</v>
          </cell>
          <cell r="S140">
            <v>31</v>
          </cell>
          <cell r="T140">
            <v>35</v>
          </cell>
          <cell r="U140">
            <v>36</v>
          </cell>
          <cell r="V140">
            <v>40</v>
          </cell>
          <cell r="W140">
            <v>44</v>
          </cell>
          <cell r="X140">
            <v>44</v>
          </cell>
          <cell r="Y140">
            <v>35</v>
          </cell>
          <cell r="Z140">
            <v>80</v>
          </cell>
          <cell r="AA140">
            <v>35</v>
          </cell>
          <cell r="AB140">
            <v>30.77</v>
          </cell>
          <cell r="AC140">
            <v>42400.208333333299</v>
          </cell>
          <cell r="AD140">
            <v>42439.638452314801</v>
          </cell>
          <cell r="AE140" t="str">
            <v>En la ciudad de Cartagena se continúa el avance en las obras del portal El Gallo (Avance aproximado del 40%, infraestructura imprescindible por almacenar la flota y servicio del patio portal, el cual incluye obras complementarias, contara con la plataform</v>
          </cell>
          <cell r="AF140">
            <v>42400.208333333299</v>
          </cell>
          <cell r="AG140">
            <v>42439.638452164298</v>
          </cell>
          <cell r="AH140" t="str">
            <v>Walid David Jalil Nasser</v>
          </cell>
          <cell r="AI140" t="str">
            <v>wdavid@mintransporte.gov.co</v>
          </cell>
          <cell r="AJ140">
            <v>30</v>
          </cell>
          <cell r="AK140">
            <v>42429.208333333299</v>
          </cell>
          <cell r="AL140">
            <v>47</v>
          </cell>
        </row>
        <row r="141">
          <cell r="A141">
            <v>5179</v>
          </cell>
          <cell r="B141" t="str">
            <v>Todos por un Nuevo País</v>
          </cell>
          <cell r="C141" t="str">
            <v>Competitividad e infraestructura estratégica</v>
          </cell>
          <cell r="D141" t="str">
            <v>Proveer la Infraestructura y servicios de logística y transporte para la integración territorial</v>
          </cell>
          <cell r="E141" t="str">
            <v>Transporte</v>
          </cell>
          <cell r="F141" t="str">
            <v>Superpuertos</v>
          </cell>
          <cell r="G141" t="str">
            <v>Formulación y seguimiento a la política de transporte</v>
          </cell>
          <cell r="H141">
            <v>5179</v>
          </cell>
          <cell r="I141" t="str">
            <v>Toneladas anuales de carga de comercio exterior transportada en puertos (millones)</v>
          </cell>
          <cell r="J141" t="str">
            <v>Resultado</v>
          </cell>
          <cell r="K141" t="str">
            <v>Sectorial</v>
          </cell>
          <cell r="L141" t="str">
            <v>NO</v>
          </cell>
          <cell r="M141" t="str">
            <v>NO</v>
          </cell>
          <cell r="N141" t="str">
            <v>NO</v>
          </cell>
          <cell r="O141" t="str">
            <v>SI</v>
          </cell>
          <cell r="P141" t="str">
            <v>Toneladas</v>
          </cell>
          <cell r="Q141" t="str">
            <v>Mensual</v>
          </cell>
          <cell r="R141" t="str">
            <v>Flujo</v>
          </cell>
          <cell r="S141">
            <v>168</v>
          </cell>
          <cell r="T141">
            <v>178</v>
          </cell>
          <cell r="U141">
            <v>186</v>
          </cell>
          <cell r="V141">
            <v>194</v>
          </cell>
          <cell r="W141">
            <v>203</v>
          </cell>
          <cell r="X141">
            <v>203</v>
          </cell>
          <cell r="Y141">
            <v>14.25</v>
          </cell>
          <cell r="Z141">
            <v>7.66</v>
          </cell>
          <cell r="AA141">
            <v>172.4</v>
          </cell>
          <cell r="AB141">
            <v>84.93</v>
          </cell>
          <cell r="AC141">
            <v>42400.208333333299</v>
          </cell>
          <cell r="AD141">
            <v>42439.399789699099</v>
          </cell>
          <cell r="AE141" t="str">
            <v>En el primer mes de Enero se movilizaron 14.25 millones de toneladas de comercio exterior en los puertos colombianos; el 79% corresponde a exportaciones con mas de 11.21 millones y el 21% a importaciones con 3.03 millones de toneladas movilizadas.</v>
          </cell>
          <cell r="AF141">
            <v>42400.208333333299</v>
          </cell>
          <cell r="AG141">
            <v>42439.399789583302</v>
          </cell>
          <cell r="AH141" t="str">
            <v>Mercy Carina Martínez Bocanegra</v>
          </cell>
          <cell r="AI141" t="str">
            <v>carinamartinez@supertransporte.gov.co</v>
          </cell>
          <cell r="AJ141">
            <v>15</v>
          </cell>
          <cell r="AK141">
            <v>42429.208333333299</v>
          </cell>
          <cell r="AL141">
            <v>62</v>
          </cell>
        </row>
        <row r="142">
          <cell r="A142">
            <v>4956</v>
          </cell>
          <cell r="B142" t="str">
            <v>Todos por un Nuevo País</v>
          </cell>
          <cell r="C142" t="str">
            <v>Competitividad e infraestructura estratégica</v>
          </cell>
          <cell r="D142" t="str">
            <v>Consolidar el desarrollo minero-energético para la equidad regional</v>
          </cell>
          <cell r="E142" t="str">
            <v>Minas y Energía</v>
          </cell>
          <cell r="F142" t="str">
            <v>Agencia Nacional de Minería</v>
          </cell>
          <cell r="G142" t="str">
            <v>Consolidación del sector minero como impulsor del desarrollo sostenible</v>
          </cell>
          <cell r="H142">
            <v>4956</v>
          </cell>
          <cell r="I142" t="str">
            <v>Visitas de Seguimiento y control a unidades de producción minera en proceso de formalización en  títulos mineros</v>
          </cell>
          <cell r="J142" t="str">
            <v>Producto</v>
          </cell>
          <cell r="K142" t="str">
            <v>Sectorial</v>
          </cell>
          <cell r="L142" t="str">
            <v>SI</v>
          </cell>
          <cell r="M142" t="str">
            <v>SI</v>
          </cell>
          <cell r="N142" t="str">
            <v>NO</v>
          </cell>
          <cell r="O142" t="str">
            <v>SI</v>
          </cell>
          <cell r="P142" t="str">
            <v>Visitas</v>
          </cell>
          <cell r="Q142" t="str">
            <v>Trimestral</v>
          </cell>
          <cell r="R142" t="str">
            <v>Acumulado</v>
          </cell>
          <cell r="S142">
            <v>0</v>
          </cell>
          <cell r="T142">
            <v>3560</v>
          </cell>
          <cell r="U142">
            <v>3560</v>
          </cell>
          <cell r="V142">
            <v>3560</v>
          </cell>
          <cell r="W142">
            <v>3560</v>
          </cell>
          <cell r="X142">
            <v>14240</v>
          </cell>
          <cell r="Y142">
            <v>56</v>
          </cell>
          <cell r="Z142">
            <v>1.57</v>
          </cell>
          <cell r="AA142">
            <v>5373</v>
          </cell>
          <cell r="AB142">
            <v>37.729999999999997</v>
          </cell>
          <cell r="AC142">
            <v>42460.208333333299</v>
          </cell>
          <cell r="AD142">
            <v>42471.695566053197</v>
          </cell>
          <cell r="AE142" t="str">
            <v xml:space="preserve">Se solicitó a la dirección de Formalización Minera del Ministerio de Minas y Energia un reporte actualizado de los títulos mineros con unidades de produccíón en proceso de formalización, para incluir estos titulos en las programaciónes de inspecciones de </v>
          </cell>
          <cell r="AF142">
            <v>42490.208333333299</v>
          </cell>
          <cell r="AG142">
            <v>42496.792458136602</v>
          </cell>
          <cell r="AH142" t="str">
            <v>Fernando Alberto Cardona Vargas</v>
          </cell>
          <cell r="AI142" t="str">
            <v>fernando.cardona@anm.gov.co</v>
          </cell>
          <cell r="AJ142">
            <v>0</v>
          </cell>
          <cell r="AK142">
            <v>42551.208333333299</v>
          </cell>
          <cell r="AL142">
            <v>0</v>
          </cell>
        </row>
        <row r="143">
          <cell r="A143">
            <v>4957</v>
          </cell>
          <cell r="B143" t="str">
            <v>Todos por un Nuevo País</v>
          </cell>
          <cell r="C143" t="str">
            <v>Competitividad e infraestructura estratégica</v>
          </cell>
          <cell r="D143" t="str">
            <v>Consolidar el desarrollo minero-energético para la equidad regional</v>
          </cell>
          <cell r="E143" t="str">
            <v>Minas y Energía</v>
          </cell>
          <cell r="F143" t="str">
            <v>Agencia Nacional de Minería</v>
          </cell>
          <cell r="G143" t="str">
            <v>Consolidación del sector minero como impulsor del desarrollo sostenible</v>
          </cell>
          <cell r="H143">
            <v>4957</v>
          </cell>
          <cell r="I143" t="str">
            <v>Producción anual de carbón (millones de toneladas)</v>
          </cell>
          <cell r="J143" t="str">
            <v>Resultado</v>
          </cell>
          <cell r="K143" t="str">
            <v>Sectorial</v>
          </cell>
          <cell r="L143" t="str">
            <v>SI</v>
          </cell>
          <cell r="M143" t="str">
            <v>SI</v>
          </cell>
          <cell r="N143" t="str">
            <v>NO</v>
          </cell>
          <cell r="O143" t="str">
            <v>SI</v>
          </cell>
          <cell r="P143" t="str">
            <v>Toneladas</v>
          </cell>
          <cell r="Q143" t="str">
            <v>Trimestral</v>
          </cell>
          <cell r="R143" t="str">
            <v>Flujo</v>
          </cell>
          <cell r="S143">
            <v>88.56</v>
          </cell>
          <cell r="T143">
            <v>97.85</v>
          </cell>
          <cell r="U143">
            <v>101.7</v>
          </cell>
          <cell r="V143">
            <v>96.01</v>
          </cell>
          <cell r="W143">
            <v>102.5</v>
          </cell>
          <cell r="X143">
            <v>102.5</v>
          </cell>
          <cell r="Y143">
            <v>0</v>
          </cell>
          <cell r="Z143">
            <v>0</v>
          </cell>
          <cell r="AA143">
            <v>0</v>
          </cell>
          <cell r="AB143">
            <v>0</v>
          </cell>
          <cell r="AC143">
            <v>0</v>
          </cell>
          <cell r="AD143">
            <v>0</v>
          </cell>
          <cell r="AE143" t="str">
            <v>El Grupo de Regalías y Contraprestaciones Económicas de la Vicepresidencia de Seguimiento y Control ha venido trabajando en la implementación de la captura de información a la Producción de minerales en el Sistema Administrativo y Financiero- WEB SAFI- pa</v>
          </cell>
          <cell r="AF143">
            <v>42490.208333333299</v>
          </cell>
          <cell r="AG143">
            <v>42496.788137384297</v>
          </cell>
          <cell r="AH143" t="str">
            <v>Javier Octavio García Granados</v>
          </cell>
          <cell r="AI143" t="str">
            <v>javier.garciag@anm.gov.co</v>
          </cell>
          <cell r="AJ143">
            <v>60</v>
          </cell>
          <cell r="AK143">
            <v>0</v>
          </cell>
          <cell r="AL143">
            <v>0</v>
          </cell>
        </row>
        <row r="144">
          <cell r="A144">
            <v>5208</v>
          </cell>
          <cell r="B144" t="str">
            <v>Todos por un Nuevo País</v>
          </cell>
          <cell r="C144" t="str">
            <v>Competitividad e infraestructura estratégica</v>
          </cell>
          <cell r="D144" t="str">
            <v>Consolidar el desarrollo minero-energético para la equidad regional</v>
          </cell>
          <cell r="E144" t="str">
            <v>Minas y Energía</v>
          </cell>
          <cell r="F144" t="str">
            <v>Agencia Nacional de Minería</v>
          </cell>
          <cell r="G144" t="str">
            <v>Consolidación del sector minero como impulsor del desarrollo sostenible</v>
          </cell>
          <cell r="H144">
            <v>5208</v>
          </cell>
          <cell r="I144" t="str">
            <v>Indice de Fatalidad Minera</v>
          </cell>
          <cell r="J144" t="str">
            <v>Resultado</v>
          </cell>
          <cell r="K144" t="str">
            <v>Sectorial</v>
          </cell>
          <cell r="L144" t="str">
            <v>NO</v>
          </cell>
          <cell r="M144" t="str">
            <v>NO</v>
          </cell>
          <cell r="N144" t="str">
            <v>NO</v>
          </cell>
          <cell r="O144" t="str">
            <v>SI</v>
          </cell>
          <cell r="P144" t="str">
            <v>Índice</v>
          </cell>
          <cell r="Q144" t="str">
            <v>Trimestral</v>
          </cell>
          <cell r="R144" t="str">
            <v>Reducción</v>
          </cell>
          <cell r="S144">
            <v>2.66</v>
          </cell>
          <cell r="T144">
            <v>2</v>
          </cell>
          <cell r="U144">
            <v>1.6</v>
          </cell>
          <cell r="V144">
            <v>1.5</v>
          </cell>
          <cell r="W144">
            <v>1.5</v>
          </cell>
          <cell r="X144">
            <v>1.5</v>
          </cell>
          <cell r="Y144">
            <v>0</v>
          </cell>
          <cell r="Z144">
            <v>0</v>
          </cell>
          <cell r="AA144">
            <v>0</v>
          </cell>
          <cell r="AB144">
            <v>0</v>
          </cell>
          <cell r="AC144">
            <v>0</v>
          </cell>
          <cell r="AD144">
            <v>0</v>
          </cell>
          <cell r="AE144" t="str">
            <v xml:space="preserve">Aun no se tienen reporte de volumenes de producción, base sobre la cual se calcula el indicador. En el mes de abril de 2016 se reportaron cinco (5) emergencias en las cuales fallecieron siete (7) trabajadores. </v>
          </cell>
          <cell r="AF144">
            <v>42490.208333333299</v>
          </cell>
          <cell r="AG144">
            <v>42496.778620717603</v>
          </cell>
          <cell r="AH144" t="str">
            <v>Gloria Catalina Gheorghe</v>
          </cell>
          <cell r="AI144" t="str">
            <v>gloria.gheorghe@anm.gov.co</v>
          </cell>
          <cell r="AJ144">
            <v>60</v>
          </cell>
          <cell r="AK144">
            <v>0</v>
          </cell>
          <cell r="AL144">
            <v>0</v>
          </cell>
        </row>
        <row r="145">
          <cell r="A145">
            <v>5209</v>
          </cell>
          <cell r="B145" t="str">
            <v>Todos por un Nuevo País</v>
          </cell>
          <cell r="C145" t="str">
            <v>Competitividad e infraestructura estratégica</v>
          </cell>
          <cell r="D145" t="str">
            <v>Consolidar el desarrollo minero-energético para la equidad regional</v>
          </cell>
          <cell r="E145" t="str">
            <v>Minas y Energía</v>
          </cell>
          <cell r="F145" t="str">
            <v>Agencia Nacional de Minería</v>
          </cell>
          <cell r="G145" t="str">
            <v>Consolidación del sector minero como impulsor del desarrollo sostenible</v>
          </cell>
          <cell r="H145">
            <v>5209</v>
          </cell>
          <cell r="I145" t="str">
            <v>Porcentaje de Títulos Mineros Vigentes Fiscalizados</v>
          </cell>
          <cell r="J145" t="str">
            <v>Producto</v>
          </cell>
          <cell r="K145" t="str">
            <v>Sectorial</v>
          </cell>
          <cell r="L145" t="str">
            <v>NO</v>
          </cell>
          <cell r="M145" t="str">
            <v>SI</v>
          </cell>
          <cell r="N145" t="str">
            <v>NO</v>
          </cell>
          <cell r="O145" t="str">
            <v>SI</v>
          </cell>
          <cell r="P145" t="str">
            <v>Porcentaje</v>
          </cell>
          <cell r="Q145" t="str">
            <v>Trimestral</v>
          </cell>
          <cell r="R145" t="str">
            <v>Stock</v>
          </cell>
          <cell r="S145">
            <v>98</v>
          </cell>
          <cell r="T145">
            <v>100</v>
          </cell>
          <cell r="U145">
            <v>100</v>
          </cell>
          <cell r="V145">
            <v>100</v>
          </cell>
          <cell r="W145">
            <v>100</v>
          </cell>
          <cell r="X145">
            <v>100</v>
          </cell>
          <cell r="Y145">
            <v>13</v>
          </cell>
          <cell r="Z145">
            <v>13</v>
          </cell>
          <cell r="AA145">
            <v>13</v>
          </cell>
          <cell r="AB145">
            <v>13</v>
          </cell>
          <cell r="AC145">
            <v>42460.208333333299</v>
          </cell>
          <cell r="AD145">
            <v>42471.6677849884</v>
          </cell>
          <cell r="AE145" t="str">
            <v>La ANM viene ejecutando de manera eficiente la programación de visitas de fiscalización minera a los títulos mineros vigentes en competencia. La visita de fiscalización es el herramienta que faculta a la autoridad minera a verificar en campo la aplicación</v>
          </cell>
          <cell r="AF145">
            <v>42490.208333333299</v>
          </cell>
          <cell r="AG145">
            <v>42496.787207256901</v>
          </cell>
          <cell r="AH145" t="str">
            <v>Fernando Alberto Cardona Vargas</v>
          </cell>
          <cell r="AI145" t="str">
            <v>fernando.cardona@anm.gov.co</v>
          </cell>
          <cell r="AJ145">
            <v>30</v>
          </cell>
          <cell r="AK145">
            <v>42551.208333333299</v>
          </cell>
          <cell r="AL145">
            <v>-73</v>
          </cell>
        </row>
        <row r="146">
          <cell r="A146">
            <v>5210</v>
          </cell>
          <cell r="B146" t="str">
            <v>Todos por un Nuevo País</v>
          </cell>
          <cell r="C146" t="str">
            <v>Competitividad e infraestructura estratégica</v>
          </cell>
          <cell r="D146" t="str">
            <v>Consolidar el desarrollo minero-energético para la equidad regional</v>
          </cell>
          <cell r="E146" t="str">
            <v>Minas y Energía</v>
          </cell>
          <cell r="F146" t="str">
            <v>Agencia Nacional de Minería</v>
          </cell>
          <cell r="G146" t="str">
            <v>Consolidación del sector minero como impulsor del desarrollo sostenible</v>
          </cell>
          <cell r="H146">
            <v>5210</v>
          </cell>
          <cell r="I146" t="str">
            <v>Solicitudes por resolver por la ANM</v>
          </cell>
          <cell r="J146" t="str">
            <v>Producto</v>
          </cell>
          <cell r="K146" t="str">
            <v>Sectorial</v>
          </cell>
          <cell r="L146" t="str">
            <v>NO</v>
          </cell>
          <cell r="M146" t="str">
            <v>NO</v>
          </cell>
          <cell r="N146" t="str">
            <v>NO</v>
          </cell>
          <cell r="O146" t="str">
            <v>SI</v>
          </cell>
          <cell r="P146" t="str">
            <v>Solicitudes</v>
          </cell>
          <cell r="Q146" t="str">
            <v>Trimestral</v>
          </cell>
          <cell r="R146" t="str">
            <v>Reducción</v>
          </cell>
          <cell r="S146">
            <v>11043</v>
          </cell>
          <cell r="T146">
            <v>10717</v>
          </cell>
          <cell r="U146">
            <v>5694</v>
          </cell>
          <cell r="V146">
            <v>3068</v>
          </cell>
          <cell r="W146">
            <v>1500</v>
          </cell>
          <cell r="X146">
            <v>1500</v>
          </cell>
          <cell r="Y146">
            <v>10831</v>
          </cell>
          <cell r="Z146">
            <v>3.96</v>
          </cell>
          <cell r="AA146">
            <v>10831</v>
          </cell>
          <cell r="AB146">
            <v>2.2200000000000002</v>
          </cell>
          <cell r="AC146">
            <v>42460.208333333299</v>
          </cell>
          <cell r="AD146">
            <v>42495.3742557523</v>
          </cell>
          <cell r="AE146" t="str">
            <v>El stock con el que se termina el mes de marzo del año 2016 se toma del total de solicitudes mineras por resolver en el sistema Catastro Minero Colombiano. Esto corresponde a un total de 10.831 propuestas y solicitudes de contrato de concesión por resolve</v>
          </cell>
          <cell r="AF146">
            <v>42460.208333333299</v>
          </cell>
          <cell r="AG146">
            <v>42495.374255590301</v>
          </cell>
          <cell r="AH146" t="str">
            <v>Eduardo José Amaya Lacouture</v>
          </cell>
          <cell r="AI146" t="str">
            <v>eduardo.amaya@anm.gov.co</v>
          </cell>
          <cell r="AJ146">
            <v>0</v>
          </cell>
          <cell r="AK146">
            <v>42551.208333333299</v>
          </cell>
          <cell r="AL146">
            <v>-43</v>
          </cell>
        </row>
        <row r="147">
          <cell r="A147">
            <v>4960</v>
          </cell>
          <cell r="B147" t="str">
            <v>Todos por un Nuevo País</v>
          </cell>
          <cell r="C147" t="str">
            <v>Competitividad e infraestructura estratégica</v>
          </cell>
          <cell r="D147" t="str">
            <v>Consolidar el desarrollo minero-energético para la equidad regional</v>
          </cell>
          <cell r="E147" t="str">
            <v>Minas y Energía</v>
          </cell>
          <cell r="F147" t="str">
            <v>Agencia Nacional de Minería</v>
          </cell>
          <cell r="G147" t="str">
            <v>Consolidación del sector minero como impulsor del desarrollo sostenible</v>
          </cell>
          <cell r="H147">
            <v>4960</v>
          </cell>
          <cell r="I147" t="str">
            <v>Visitas de seguimiento y control a titulares mineros de oro que cuenten con planta de beneficio de oro</v>
          </cell>
          <cell r="J147" t="str">
            <v>Producto</v>
          </cell>
          <cell r="K147" t="str">
            <v>Sectorial</v>
          </cell>
          <cell r="L147" t="str">
            <v>SI</v>
          </cell>
          <cell r="M147" t="str">
            <v>NO</v>
          </cell>
          <cell r="N147" t="str">
            <v>NO</v>
          </cell>
          <cell r="O147" t="str">
            <v>SI</v>
          </cell>
          <cell r="P147" t="str">
            <v>Porcentaje</v>
          </cell>
          <cell r="Q147" t="str">
            <v>Trimestral</v>
          </cell>
          <cell r="R147" t="str">
            <v>Acumulado</v>
          </cell>
          <cell r="S147">
            <v>392</v>
          </cell>
          <cell r="T147">
            <v>1</v>
          </cell>
          <cell r="U147">
            <v>1</v>
          </cell>
          <cell r="V147">
            <v>1</v>
          </cell>
          <cell r="W147">
            <v>1</v>
          </cell>
          <cell r="X147">
            <v>596</v>
          </cell>
          <cell r="Y147">
            <v>10</v>
          </cell>
          <cell r="Z147">
            <v>100</v>
          </cell>
          <cell r="AA147">
            <v>382</v>
          </cell>
          <cell r="AB147">
            <v>64.09</v>
          </cell>
          <cell r="AC147">
            <v>42460.208333333299</v>
          </cell>
          <cell r="AD147">
            <v>42471.695983483798</v>
          </cell>
          <cell r="AE147" t="str">
            <v>Dentro de los planes de trabajo formulados por la Gerencia de Seguimiento y control, se ha definido que estos títulos, es decir aquellos de mineral de oro con planta de beneficio, estén contemplados en los criterios de priorización de titulos mineros a vi</v>
          </cell>
          <cell r="AF147">
            <v>42490.208333333299</v>
          </cell>
          <cell r="AG147">
            <v>42496.792618368097</v>
          </cell>
          <cell r="AH147" t="str">
            <v>Fernando Alberto Cardona Vargas</v>
          </cell>
          <cell r="AI147" t="str">
            <v>fernando.cardona@anm.gov.co</v>
          </cell>
          <cell r="AJ147">
            <v>0</v>
          </cell>
          <cell r="AK147">
            <v>42551.208333333299</v>
          </cell>
          <cell r="AL147">
            <v>0</v>
          </cell>
        </row>
        <row r="148">
          <cell r="A148">
            <v>4941</v>
          </cell>
          <cell r="B148" t="str">
            <v>Todos por un Nuevo País</v>
          </cell>
          <cell r="C148" t="str">
            <v>Competitividad e infraestructura estratégica</v>
          </cell>
          <cell r="D148" t="str">
            <v>Consolidar el desarrollo minero-energético para la equidad regional</v>
          </cell>
          <cell r="E148" t="str">
            <v>Minas y Energía</v>
          </cell>
          <cell r="F148" t="str">
            <v>ANH</v>
          </cell>
          <cell r="G148" t="str">
            <v>Promoción de la exploración y producción en nuevos yacimientos hidrocarburíferos</v>
          </cell>
          <cell r="H148">
            <v>4941</v>
          </cell>
          <cell r="I148" t="str">
            <v>Producción promedio diaria de crudo (KBPD)</v>
          </cell>
          <cell r="J148" t="str">
            <v>Resultado</v>
          </cell>
          <cell r="K148" t="str">
            <v>Sectorial</v>
          </cell>
          <cell r="L148" t="str">
            <v>SI</v>
          </cell>
          <cell r="M148" t="str">
            <v>NO</v>
          </cell>
          <cell r="N148" t="str">
            <v>NO</v>
          </cell>
          <cell r="O148" t="str">
            <v>SI</v>
          </cell>
          <cell r="P148" t="str">
            <v xml:space="preserve"> Miles de barriles promedio día (KBPD)</v>
          </cell>
          <cell r="Q148" t="str">
            <v>Mensual</v>
          </cell>
          <cell r="R148" t="str">
            <v>Flujo</v>
          </cell>
          <cell r="S148">
            <v>1007</v>
          </cell>
          <cell r="T148">
            <v>990</v>
          </cell>
          <cell r="U148">
            <v>998</v>
          </cell>
          <cell r="V148">
            <v>985</v>
          </cell>
          <cell r="W148">
            <v>980</v>
          </cell>
          <cell r="X148">
            <v>980</v>
          </cell>
          <cell r="Y148">
            <v>916</v>
          </cell>
          <cell r="Z148">
            <v>91.78</v>
          </cell>
          <cell r="AA148">
            <v>1005.4</v>
          </cell>
          <cell r="AB148">
            <v>100</v>
          </cell>
          <cell r="AC148">
            <v>42460.208333333299</v>
          </cell>
          <cell r="AD148">
            <v>42471.674346446802</v>
          </cell>
          <cell r="AE148" t="str">
            <v>Durante el mes de Marzo de 2016 la producción de crudo alcanzó un promedio mensual de 916 Kbpd, valor inferior en 4,04% al obtenido en el mes de febrero de 2016 (955 Kbpd). De esta producción, 143 Kbpd corresponden a contratos suscritos por la ANH (15,6%)</v>
          </cell>
          <cell r="AF148">
            <v>42460.208333333299</v>
          </cell>
          <cell r="AG148">
            <v>42471.674346330998</v>
          </cell>
          <cell r="AH148" t="str">
            <v>Jorge Alirio Ortiz Tovar</v>
          </cell>
          <cell r="AI148" t="str">
            <v>jorge.ortiz@anh.gov.co</v>
          </cell>
          <cell r="AJ148">
            <v>30</v>
          </cell>
          <cell r="AK148">
            <v>42490.208333333299</v>
          </cell>
          <cell r="AL148">
            <v>-13</v>
          </cell>
        </row>
        <row r="149">
          <cell r="A149">
            <v>4942</v>
          </cell>
          <cell r="B149" t="str">
            <v>Todos por un Nuevo País</v>
          </cell>
          <cell r="C149" t="str">
            <v>Competitividad e infraestructura estratégica</v>
          </cell>
          <cell r="D149" t="str">
            <v>Consolidar el desarrollo minero-energético para la equidad regional</v>
          </cell>
          <cell r="E149" t="str">
            <v>Minas y Energía</v>
          </cell>
          <cell r="F149" t="str">
            <v>ANH</v>
          </cell>
          <cell r="G149" t="str">
            <v>Promoción de la exploración y producción en nuevos yacimientos hidrocarburíferos</v>
          </cell>
          <cell r="H149">
            <v>4942</v>
          </cell>
          <cell r="I149" t="str">
            <v>Nuevos pozos exploratorios perforados</v>
          </cell>
          <cell r="J149" t="str">
            <v>Producto</v>
          </cell>
          <cell r="K149" t="str">
            <v>Sectorial</v>
          </cell>
          <cell r="L149" t="str">
            <v>SI</v>
          </cell>
          <cell r="M149" t="str">
            <v>NO</v>
          </cell>
          <cell r="N149" t="str">
            <v>NO</v>
          </cell>
          <cell r="O149" t="str">
            <v>SI</v>
          </cell>
          <cell r="P149" t="str">
            <v xml:space="preserve">Pozos </v>
          </cell>
          <cell r="Q149" t="str">
            <v>Mensual</v>
          </cell>
          <cell r="R149" t="str">
            <v>Acumulado</v>
          </cell>
          <cell r="S149">
            <v>528</v>
          </cell>
          <cell r="T149">
            <v>37</v>
          </cell>
          <cell r="U149">
            <v>92</v>
          </cell>
          <cell r="V149">
            <v>117</v>
          </cell>
          <cell r="W149">
            <v>141</v>
          </cell>
          <cell r="X149">
            <v>387</v>
          </cell>
          <cell r="Y149">
            <v>5</v>
          </cell>
          <cell r="Z149">
            <v>5.4349999999999996</v>
          </cell>
          <cell r="AA149">
            <v>30</v>
          </cell>
          <cell r="AB149">
            <v>7.7519999999999998</v>
          </cell>
          <cell r="AC149">
            <v>42490.208333333299</v>
          </cell>
          <cell r="AD149">
            <v>42496.7833978009</v>
          </cell>
          <cell r="AE149" t="str">
            <v>CONTRATO: TURPIAL Pozo TURPIALES-4  CONTRATO: VMM-1 Pozo SABAL-1 CONTRATO: VIM 5 Pozo OBOE-1 CONTRATO: LLA-71 Pozo KYRIOS-1 CONTRATO: LLA-71 Pozo ADONAI-1</v>
          </cell>
          <cell r="AF149">
            <v>42490.208333333299</v>
          </cell>
          <cell r="AG149">
            <v>42496.783397685198</v>
          </cell>
          <cell r="AH149" t="str">
            <v>Mariela Hurtado Acevedo</v>
          </cell>
          <cell r="AI149" t="str">
            <v>mariela.hurtado@anh.gov.co</v>
          </cell>
          <cell r="AJ149">
            <v>7</v>
          </cell>
          <cell r="AK149">
            <v>42520.208333333299</v>
          </cell>
          <cell r="AL149">
            <v>-20</v>
          </cell>
        </row>
        <row r="150">
          <cell r="A150">
            <v>4943</v>
          </cell>
          <cell r="B150" t="str">
            <v>Todos por un Nuevo País</v>
          </cell>
          <cell r="C150" t="str">
            <v>Competitividad e infraestructura estratégica</v>
          </cell>
          <cell r="D150" t="str">
            <v>Consolidar el desarrollo minero-energético para la equidad regional</v>
          </cell>
          <cell r="E150" t="str">
            <v>Minas y Energía</v>
          </cell>
          <cell r="F150" t="str">
            <v>ANH</v>
          </cell>
          <cell r="G150" t="str">
            <v>Promoción de la exploración y producción en nuevos yacimientos hidrocarburíferos</v>
          </cell>
          <cell r="H150">
            <v>4943</v>
          </cell>
          <cell r="I150" t="str">
            <v>Kilómetros de Sísmica 2D equivalente</v>
          </cell>
          <cell r="J150" t="str">
            <v>Producto</v>
          </cell>
          <cell r="K150" t="str">
            <v>Sectorial</v>
          </cell>
          <cell r="L150" t="str">
            <v>SI</v>
          </cell>
          <cell r="M150" t="str">
            <v>NO</v>
          </cell>
          <cell r="N150" t="str">
            <v>NO</v>
          </cell>
          <cell r="O150" t="str">
            <v>SI</v>
          </cell>
          <cell r="P150" t="str">
            <v>Kilómetros</v>
          </cell>
          <cell r="Q150" t="str">
            <v>Mensual</v>
          </cell>
          <cell r="R150" t="str">
            <v>Acumulado</v>
          </cell>
          <cell r="S150">
            <v>115944</v>
          </cell>
          <cell r="T150">
            <v>28359</v>
          </cell>
          <cell r="U150">
            <v>6918</v>
          </cell>
          <cell r="V150">
            <v>20415</v>
          </cell>
          <cell r="W150">
            <v>35804</v>
          </cell>
          <cell r="X150">
            <v>91496</v>
          </cell>
          <cell r="Y150">
            <v>14297</v>
          </cell>
          <cell r="Z150">
            <v>100</v>
          </cell>
          <cell r="AA150">
            <v>46979</v>
          </cell>
          <cell r="AB150">
            <v>51.344999999999999</v>
          </cell>
          <cell r="AC150">
            <v>42490.208333333299</v>
          </cell>
          <cell r="AD150">
            <v>42496.778931909699</v>
          </cell>
          <cell r="AE150" t="str">
            <v>* OGX PETROLEO E GAS LTDA, Contrato CR-04, Proyecto Cesar-Rancheria 2D 2015, KM 2D EQ: 29,7 * ANADARKO, Contrato COL-6, Proyecto Esmeralda 3D Fase 2, KM 2D EQ: 4.955,916 * ANADARKO, Contrato COL-7, Proyecto Esmeralda 3D Fase 2, KM 2D EQ: 4.729,147 * REPSO</v>
          </cell>
          <cell r="AF150">
            <v>42490.208333333299</v>
          </cell>
          <cell r="AG150">
            <v>42496.778931793997</v>
          </cell>
          <cell r="AH150" t="str">
            <v>Mariela Hurtado Acevedo</v>
          </cell>
          <cell r="AI150" t="str">
            <v>mariela.hurtado@anh.gov.co</v>
          </cell>
          <cell r="AJ150">
            <v>7</v>
          </cell>
          <cell r="AK150">
            <v>42520.208333333299</v>
          </cell>
          <cell r="AL150">
            <v>-20</v>
          </cell>
        </row>
        <row r="151">
          <cell r="A151">
            <v>5146</v>
          </cell>
          <cell r="B151" t="str">
            <v>Todos por un Nuevo País</v>
          </cell>
          <cell r="C151" t="str">
            <v>Competitividad e infraestructura estratégica</v>
          </cell>
          <cell r="D151" t="str">
            <v>Consolidar el desarrollo minero-energético para la equidad regional</v>
          </cell>
          <cell r="E151" t="str">
            <v>Minas y Energía</v>
          </cell>
          <cell r="F151" t="str">
            <v>IPSE</v>
          </cell>
          <cell r="G151" t="str">
            <v>Desarrollo de un Sector Minero Energético sostenible y bajo en carbono</v>
          </cell>
          <cell r="H151">
            <v>5146</v>
          </cell>
          <cell r="I151" t="str">
            <v>Capacidad instalada de fuentes no convencionales de energía en las ZNI (MW)</v>
          </cell>
          <cell r="J151" t="str">
            <v>Resultado</v>
          </cell>
          <cell r="K151" t="str">
            <v>Sectorial</v>
          </cell>
          <cell r="L151" t="str">
            <v>SI</v>
          </cell>
          <cell r="M151" t="str">
            <v>SI</v>
          </cell>
          <cell r="N151" t="str">
            <v>NO</v>
          </cell>
          <cell r="O151" t="str">
            <v>SI</v>
          </cell>
          <cell r="P151" t="str">
            <v>Megavatio</v>
          </cell>
          <cell r="Q151" t="str">
            <v>Trimestral</v>
          </cell>
          <cell r="R151" t="str">
            <v>Flujo</v>
          </cell>
          <cell r="S151">
            <v>2.8</v>
          </cell>
          <cell r="T151">
            <v>0.5</v>
          </cell>
          <cell r="U151">
            <v>2.5</v>
          </cell>
          <cell r="V151">
            <v>5</v>
          </cell>
          <cell r="W151">
            <v>9</v>
          </cell>
          <cell r="X151">
            <v>9</v>
          </cell>
          <cell r="Y151">
            <v>0.6</v>
          </cell>
          <cell r="Z151">
            <v>24</v>
          </cell>
          <cell r="AA151">
            <v>0.54</v>
          </cell>
          <cell r="AB151">
            <v>6</v>
          </cell>
          <cell r="AC151">
            <v>42460.208333333299</v>
          </cell>
          <cell r="AD151">
            <v>42506.757569444402</v>
          </cell>
          <cell r="AE151" t="str">
            <v>Con el Decreto 378 del 4 de marzo de 2016, fueron aplazados $40.000M correspondientes a los recursos para la Implementación de Soluciones Energéticas ZNI. Con los recursos propios del IPSE de $5.564,2M es posible alcanzar una meta de ampliación de la cobe</v>
          </cell>
          <cell r="AF151">
            <v>42460.208333333299</v>
          </cell>
          <cell r="AG151">
            <v>42506.7575693287</v>
          </cell>
          <cell r="AH151" t="str">
            <v>Jaime William Martínez Castiblanco</v>
          </cell>
          <cell r="AI151" t="str">
            <v>jaimemartinez@ipse.gov.co</v>
          </cell>
          <cell r="AJ151">
            <v>30</v>
          </cell>
          <cell r="AK151">
            <v>42551.208333333299</v>
          </cell>
          <cell r="AL151">
            <v>-73</v>
          </cell>
        </row>
        <row r="152">
          <cell r="A152">
            <v>5147</v>
          </cell>
          <cell r="B152" t="str">
            <v>Todos por un Nuevo País</v>
          </cell>
          <cell r="C152" t="str">
            <v>Competitividad e infraestructura estratégica</v>
          </cell>
          <cell r="D152" t="str">
            <v>Consolidar el desarrollo minero-energético para la equidad regional</v>
          </cell>
          <cell r="E152" t="str">
            <v>Minas y Energía</v>
          </cell>
          <cell r="F152" t="str">
            <v>IPSE</v>
          </cell>
          <cell r="G152" t="str">
            <v>Desarrollo de un Sector Minero Energético sostenible y bajo en carbono</v>
          </cell>
          <cell r="H152">
            <v>5147</v>
          </cell>
          <cell r="I152" t="str">
            <v>Proyectos de generación híbrida implementados con capacidad instalada superior a 1 MW</v>
          </cell>
          <cell r="J152" t="str">
            <v>Producto</v>
          </cell>
          <cell r="K152" t="str">
            <v>Sectorial</v>
          </cell>
          <cell r="L152" t="str">
            <v>SI</v>
          </cell>
          <cell r="M152" t="str">
            <v>SI</v>
          </cell>
          <cell r="N152" t="str">
            <v>NO</v>
          </cell>
          <cell r="O152" t="str">
            <v>SI</v>
          </cell>
          <cell r="P152" t="str">
            <v>Proyectos</v>
          </cell>
          <cell r="Q152" t="str">
            <v>Trimestral</v>
          </cell>
          <cell r="R152" t="str">
            <v>Acumulado</v>
          </cell>
          <cell r="S152">
            <v>0</v>
          </cell>
          <cell r="T152">
            <v>0</v>
          </cell>
          <cell r="U152">
            <v>1</v>
          </cell>
          <cell r="V152">
            <v>2</v>
          </cell>
          <cell r="W152">
            <v>1</v>
          </cell>
          <cell r="X152">
            <v>4</v>
          </cell>
          <cell r="Y152">
            <v>0</v>
          </cell>
          <cell r="Z152">
            <v>0</v>
          </cell>
          <cell r="AA152">
            <v>0</v>
          </cell>
          <cell r="AB152">
            <v>0</v>
          </cell>
          <cell r="AC152">
            <v>42460.208333333299</v>
          </cell>
          <cell r="AD152">
            <v>42506.8371813657</v>
          </cell>
          <cell r="AE152" t="str">
            <v>Con el Decreto 378 del 4 de marzo de 2016, fueron aplazados $40.000M correspondientes a los recursos para la Implementación de Soluciones Energéticas ZNI. Con los recursos propios del IPSE de $5.564,2M es posible alcanzar una meta de ampliación de la cobe</v>
          </cell>
          <cell r="AF152">
            <v>42460.208333333299</v>
          </cell>
          <cell r="AG152">
            <v>42506.837181249997</v>
          </cell>
          <cell r="AH152" t="str">
            <v>Jaime William Martínez Castiblanco</v>
          </cell>
          <cell r="AI152" t="str">
            <v>jaimemartinez@ipse.gov.co</v>
          </cell>
          <cell r="AJ152">
            <v>30</v>
          </cell>
          <cell r="AK152">
            <v>42551.208333333299</v>
          </cell>
          <cell r="AL152">
            <v>-73</v>
          </cell>
        </row>
        <row r="153">
          <cell r="A153">
            <v>5424</v>
          </cell>
          <cell r="B153" t="str">
            <v>Todos por un Nuevo País</v>
          </cell>
          <cell r="C153" t="str">
            <v>Competitividad e infraestructura estratégica</v>
          </cell>
          <cell r="D153" t="str">
            <v>Consolidar el desarrollo minero-energético para la equidad regional</v>
          </cell>
          <cell r="E153" t="str">
            <v>Minas y Energía</v>
          </cell>
          <cell r="F153" t="str">
            <v>MINMINAS</v>
          </cell>
          <cell r="G153" t="str">
            <v>Grupos Étnicos - Minas y Energía</v>
          </cell>
          <cell r="H153">
            <v>5424</v>
          </cell>
          <cell r="I153" t="str">
            <v>Proyectos identificados en concertación con las comunidades indígenas, estructurados e implementados para la energización de zonas rurales</v>
          </cell>
          <cell r="J153" t="str">
            <v>Producto</v>
          </cell>
          <cell r="K153" t="str">
            <v>Mixto</v>
          </cell>
          <cell r="L153" t="str">
            <v>SI</v>
          </cell>
          <cell r="M153" t="str">
            <v>NO</v>
          </cell>
          <cell r="N153" t="str">
            <v>NO</v>
          </cell>
          <cell r="O153" t="str">
            <v>SI</v>
          </cell>
          <cell r="P153" t="str">
            <v>Porcentaje</v>
          </cell>
          <cell r="Q153" t="str">
            <v>Semestral</v>
          </cell>
          <cell r="R153" t="str">
            <v>Flujo</v>
          </cell>
          <cell r="S153">
            <v>0</v>
          </cell>
          <cell r="T153">
            <v>100</v>
          </cell>
          <cell r="U153">
            <v>100</v>
          </cell>
          <cell r="V153">
            <v>100</v>
          </cell>
          <cell r="W153">
            <v>100</v>
          </cell>
          <cell r="X153">
            <v>100</v>
          </cell>
          <cell r="Y153">
            <v>0</v>
          </cell>
          <cell r="Z153">
            <v>0</v>
          </cell>
          <cell r="AA153">
            <v>0</v>
          </cell>
          <cell r="AB153">
            <v>0</v>
          </cell>
          <cell r="AC153">
            <v>0</v>
          </cell>
          <cell r="AD153">
            <v>0</v>
          </cell>
          <cell r="AE153">
            <v>0</v>
          </cell>
          <cell r="AF153">
            <v>0</v>
          </cell>
          <cell r="AG153">
            <v>0</v>
          </cell>
          <cell r="AH153" t="str">
            <v>Rogerio Ramírez</v>
          </cell>
          <cell r="AI153" t="str">
            <v>rramirez@minminas.gov.co</v>
          </cell>
          <cell r="AJ153">
            <v>30</v>
          </cell>
          <cell r="AK153">
            <v>0</v>
          </cell>
          <cell r="AL153">
            <v>0</v>
          </cell>
        </row>
        <row r="154">
          <cell r="A154">
            <v>5200</v>
          </cell>
          <cell r="B154" t="str">
            <v>Todos por un Nuevo País</v>
          </cell>
          <cell r="C154" t="str">
            <v>Competitividad e infraestructura estratégica</v>
          </cell>
          <cell r="D154" t="str">
            <v>Consolidar el desarrollo minero-energético para la equidad regional</v>
          </cell>
          <cell r="E154" t="str">
            <v>Minas y Energía</v>
          </cell>
          <cell r="F154" t="str">
            <v>MINMINAS</v>
          </cell>
          <cell r="G154" t="str">
            <v>Desarrollo de un Sector Minero Energético sostenible y bajo en carbono</v>
          </cell>
          <cell r="H154">
            <v>5200</v>
          </cell>
          <cell r="I154" t="str">
            <v>Automotores utilizando energéticos alternativos</v>
          </cell>
          <cell r="J154" t="str">
            <v>Producto</v>
          </cell>
          <cell r="K154" t="str">
            <v>Sectorial</v>
          </cell>
          <cell r="L154" t="str">
            <v>SI</v>
          </cell>
          <cell r="M154" t="str">
            <v>SI</v>
          </cell>
          <cell r="N154" t="str">
            <v>NO</v>
          </cell>
          <cell r="O154" t="str">
            <v>SI</v>
          </cell>
          <cell r="P154" t="str">
            <v>Vehículos</v>
          </cell>
          <cell r="Q154" t="str">
            <v>Anual</v>
          </cell>
          <cell r="R154" t="str">
            <v>Capacidad</v>
          </cell>
          <cell r="S154">
            <v>510610</v>
          </cell>
          <cell r="T154">
            <v>535506</v>
          </cell>
          <cell r="U154">
            <v>560451</v>
          </cell>
          <cell r="V154">
            <v>585395</v>
          </cell>
          <cell r="W154">
            <v>611164</v>
          </cell>
          <cell r="X154">
            <v>611164</v>
          </cell>
          <cell r="Y154">
            <v>0</v>
          </cell>
          <cell r="Z154">
            <v>0</v>
          </cell>
          <cell r="AA154">
            <v>0</v>
          </cell>
          <cell r="AB154">
            <v>0</v>
          </cell>
          <cell r="AC154">
            <v>0</v>
          </cell>
          <cell r="AD154">
            <v>0</v>
          </cell>
          <cell r="AE154" t="str">
            <v>A la fecha no se cuenta con vehículos convertidos a GLP. Lo anterior no podrá ser efectivo hasta tanto no se reglamente lo establecido en el Artículo 211 del Plan Nacional de Desarrollo. Por otro lado el MME y la UPME adelantan conversaciones con MinTrans</v>
          </cell>
          <cell r="AF154">
            <v>42490.208333333299</v>
          </cell>
          <cell r="AG154">
            <v>42496.698596759299</v>
          </cell>
          <cell r="AH154" t="str">
            <v>Carlos David Beltrán</v>
          </cell>
          <cell r="AI154" t="str">
            <v>cdbeltran@minminas.gov.co</v>
          </cell>
          <cell r="AJ154">
            <v>90</v>
          </cell>
          <cell r="AK154">
            <v>0</v>
          </cell>
          <cell r="AL154">
            <v>0</v>
          </cell>
        </row>
        <row r="155">
          <cell r="A155">
            <v>5201</v>
          </cell>
          <cell r="B155" t="str">
            <v>Todos por un Nuevo País</v>
          </cell>
          <cell r="C155" t="str">
            <v>Competitividad e infraestructura estratégica</v>
          </cell>
          <cell r="D155" t="str">
            <v>Consolidar el desarrollo minero-energético para la equidad regional</v>
          </cell>
          <cell r="E155" t="str">
            <v>Minas y Energía</v>
          </cell>
          <cell r="F155" t="str">
            <v>MINMINAS</v>
          </cell>
          <cell r="G155" t="str">
            <v>Desarrollo de un Sector Minero Energético sostenible y bajo en carbono</v>
          </cell>
          <cell r="H155">
            <v>5201</v>
          </cell>
          <cell r="I155" t="str">
            <v>Vehículos convertidos a Gas Natural Vehícular</v>
          </cell>
          <cell r="J155" t="str">
            <v>Producto</v>
          </cell>
          <cell r="K155" t="str">
            <v>Sectorial</v>
          </cell>
          <cell r="L155" t="str">
            <v>SI</v>
          </cell>
          <cell r="M155" t="str">
            <v>SI</v>
          </cell>
          <cell r="N155" t="str">
            <v>NO</v>
          </cell>
          <cell r="O155" t="str">
            <v>SI</v>
          </cell>
          <cell r="P155" t="str">
            <v>Vehículos</v>
          </cell>
          <cell r="Q155" t="str">
            <v>Trimestral</v>
          </cell>
          <cell r="R155" t="str">
            <v>Capacidad</v>
          </cell>
          <cell r="S155">
            <v>510562</v>
          </cell>
          <cell r="T155">
            <v>535506</v>
          </cell>
          <cell r="U155">
            <v>560451</v>
          </cell>
          <cell r="V155">
            <v>585395</v>
          </cell>
          <cell r="W155">
            <v>610340</v>
          </cell>
          <cell r="X155">
            <v>610340</v>
          </cell>
          <cell r="Y155">
            <v>543282</v>
          </cell>
          <cell r="Z155">
            <v>65.585999999999999</v>
          </cell>
          <cell r="AA155">
            <v>543282</v>
          </cell>
          <cell r="AB155">
            <v>32.792999999999999</v>
          </cell>
          <cell r="AC155">
            <v>42460.208333333299</v>
          </cell>
          <cell r="AD155">
            <v>42496.792178703698</v>
          </cell>
          <cell r="AE155" t="str">
            <v>Los nuevos vehículos utilizando Gas Natural en el país son reportados por empresas privadas al Ministerio de Minas y Energía. Los nuevos vehículos son reportados trimestralmente.</v>
          </cell>
          <cell r="AF155">
            <v>42490.208333333299</v>
          </cell>
          <cell r="AG155">
            <v>42506.873278275503</v>
          </cell>
          <cell r="AH155" t="str">
            <v>Carlos David Beltrán</v>
          </cell>
          <cell r="AI155" t="str">
            <v>cdbeltran@minminas.gov.co</v>
          </cell>
          <cell r="AJ155">
            <v>90</v>
          </cell>
          <cell r="AK155">
            <v>42551.208333333299</v>
          </cell>
          <cell r="AL155">
            <v>-133</v>
          </cell>
        </row>
        <row r="156">
          <cell r="A156">
            <v>5202</v>
          </cell>
          <cell r="B156" t="str">
            <v>Todos por un Nuevo País</v>
          </cell>
          <cell r="C156" t="str">
            <v>Competitividad e infraestructura estratégica</v>
          </cell>
          <cell r="D156" t="str">
            <v>Consolidar el desarrollo minero-energético para la equidad regional</v>
          </cell>
          <cell r="E156" t="str">
            <v>Minas y Energía</v>
          </cell>
          <cell r="F156" t="str">
            <v>MINMINAS</v>
          </cell>
          <cell r="G156" t="str">
            <v>Desarrollo de un Sector Minero Energético sostenible y bajo en carbono</v>
          </cell>
          <cell r="H156">
            <v>5202</v>
          </cell>
          <cell r="I156" t="str">
            <v xml:space="preserve">Nuevos vehículos convertidos a GLP         </v>
          </cell>
          <cell r="J156" t="str">
            <v>Producto</v>
          </cell>
          <cell r="K156" t="str">
            <v>Sectorial</v>
          </cell>
          <cell r="L156" t="str">
            <v>SI</v>
          </cell>
          <cell r="M156" t="str">
            <v>SI</v>
          </cell>
          <cell r="N156" t="str">
            <v>NO</v>
          </cell>
          <cell r="O156" t="str">
            <v>SI</v>
          </cell>
          <cell r="P156" t="str">
            <v>Vehículos</v>
          </cell>
          <cell r="Q156" t="str">
            <v>Anual</v>
          </cell>
          <cell r="R156" t="str">
            <v>Acumulado</v>
          </cell>
          <cell r="S156">
            <v>0</v>
          </cell>
          <cell r="T156">
            <v>0</v>
          </cell>
          <cell r="U156">
            <v>0</v>
          </cell>
          <cell r="V156">
            <v>0</v>
          </cell>
          <cell r="W156">
            <v>728</v>
          </cell>
          <cell r="X156">
            <v>728</v>
          </cell>
          <cell r="Y156">
            <v>0</v>
          </cell>
          <cell r="Z156">
            <v>0</v>
          </cell>
          <cell r="AA156">
            <v>0</v>
          </cell>
          <cell r="AB156">
            <v>0</v>
          </cell>
          <cell r="AC156">
            <v>0</v>
          </cell>
          <cell r="AD156">
            <v>0</v>
          </cell>
          <cell r="AE156" t="str">
            <v>A la fecha no se cuenta con vehículos convertidos a GLP. Lo anterior no podrá ser efectivo hasta tanto no se reglamente lo establecido en el Artículo 211 del Plan Nacional de Desarrollo.</v>
          </cell>
          <cell r="AF156">
            <v>42490.208333333299</v>
          </cell>
          <cell r="AG156">
            <v>42496.784818669003</v>
          </cell>
          <cell r="AH156" t="str">
            <v>Carlos David Beltrán</v>
          </cell>
          <cell r="AI156" t="str">
            <v>cdbeltran@minminas.gov.co</v>
          </cell>
          <cell r="AJ156">
            <v>90</v>
          </cell>
          <cell r="AK156">
            <v>0</v>
          </cell>
          <cell r="AL156">
            <v>0</v>
          </cell>
        </row>
        <row r="157">
          <cell r="A157">
            <v>5203</v>
          </cell>
          <cell r="B157" t="str">
            <v>Todos por un Nuevo País</v>
          </cell>
          <cell r="C157" t="str">
            <v>Competitividad e infraestructura estratégica</v>
          </cell>
          <cell r="D157" t="str">
            <v>Consolidar el desarrollo minero-energético para la equidad regional</v>
          </cell>
          <cell r="E157" t="str">
            <v>Minas y Energía</v>
          </cell>
          <cell r="F157" t="str">
            <v>MINMINAS</v>
          </cell>
          <cell r="G157" t="str">
            <v>Desarrollo de un Sector Minero Energético sostenible y bajo en carbono</v>
          </cell>
          <cell r="H157">
            <v>5203</v>
          </cell>
          <cell r="I157" t="str">
            <v xml:space="preserve">Nuevos vehículos utilizando energía eléctrica         </v>
          </cell>
          <cell r="J157" t="str">
            <v>Producto</v>
          </cell>
          <cell r="K157" t="str">
            <v>Sectorial</v>
          </cell>
          <cell r="L157" t="str">
            <v>SI</v>
          </cell>
          <cell r="M157" t="str">
            <v>SI</v>
          </cell>
          <cell r="N157" t="str">
            <v>NO</v>
          </cell>
          <cell r="O157" t="str">
            <v>SI</v>
          </cell>
          <cell r="P157" t="str">
            <v>Vehículos</v>
          </cell>
          <cell r="Q157" t="str">
            <v>Semestral</v>
          </cell>
          <cell r="R157" t="str">
            <v>Acumulado</v>
          </cell>
          <cell r="S157">
            <v>0</v>
          </cell>
          <cell r="T157">
            <v>0</v>
          </cell>
          <cell r="U157">
            <v>0</v>
          </cell>
          <cell r="V157">
            <v>0</v>
          </cell>
          <cell r="W157">
            <v>96</v>
          </cell>
          <cell r="X157">
            <v>96</v>
          </cell>
          <cell r="Y157">
            <v>0</v>
          </cell>
          <cell r="Z157">
            <v>0</v>
          </cell>
          <cell r="AA157">
            <v>0</v>
          </cell>
          <cell r="AB157">
            <v>0</v>
          </cell>
          <cell r="AC157">
            <v>0</v>
          </cell>
          <cell r="AD157">
            <v>0</v>
          </cell>
          <cell r="AE157" t="str">
            <v>El 23 de febrero se presentó la continuación de Mesa Intersectorial Tecnologías Vehiculares Limpias en las instalaciones de la UPME. Durante esta jornada se presentó los siguientes temas: 1) Hoja de ruta de eficiencia energética, sector transporte, 2) Com</v>
          </cell>
          <cell r="AF157">
            <v>42429.208333333299</v>
          </cell>
          <cell r="AG157">
            <v>42506.816462650502</v>
          </cell>
          <cell r="AH157" t="str">
            <v>Rogerio Ramírez</v>
          </cell>
          <cell r="AI157" t="str">
            <v>rramirez@minminas.gov.co</v>
          </cell>
          <cell r="AJ157">
            <v>90</v>
          </cell>
          <cell r="AK157">
            <v>0</v>
          </cell>
          <cell r="AL157">
            <v>0</v>
          </cell>
        </row>
        <row r="158">
          <cell r="A158">
            <v>4944</v>
          </cell>
          <cell r="B158" t="str">
            <v>Todos por un Nuevo País</v>
          </cell>
          <cell r="C158" t="str">
            <v>Competitividad e infraestructura estratégica</v>
          </cell>
          <cell r="D158" t="str">
            <v>Consolidar el desarrollo minero-energético para la equidad regional</v>
          </cell>
          <cell r="E158" t="str">
            <v>Minas y Energía</v>
          </cell>
          <cell r="F158" t="str">
            <v>MINMINAS</v>
          </cell>
          <cell r="G158" t="str">
            <v xml:space="preserve">Expansión y consolidación del mercado de gas combustible </v>
          </cell>
          <cell r="H158">
            <v>4944</v>
          </cell>
          <cell r="I158" t="str">
            <v>Nuevos usuarios con el servicio de gas combustible por redes</v>
          </cell>
          <cell r="J158" t="str">
            <v>Producto</v>
          </cell>
          <cell r="K158" t="str">
            <v>Sectorial</v>
          </cell>
          <cell r="L158" t="str">
            <v>SI</v>
          </cell>
          <cell r="M158" t="str">
            <v>SI</v>
          </cell>
          <cell r="N158" t="str">
            <v>NO</v>
          </cell>
          <cell r="O158" t="str">
            <v>SI</v>
          </cell>
          <cell r="P158" t="str">
            <v>Usuarios (familias)</v>
          </cell>
          <cell r="Q158" t="str">
            <v>Trimestral</v>
          </cell>
          <cell r="R158" t="str">
            <v>Acumulado</v>
          </cell>
          <cell r="S158">
            <v>1839380</v>
          </cell>
          <cell r="T158">
            <v>276800</v>
          </cell>
          <cell r="U158">
            <v>266400</v>
          </cell>
          <cell r="V158">
            <v>266400</v>
          </cell>
          <cell r="W158">
            <v>222335</v>
          </cell>
          <cell r="X158">
            <v>1031935</v>
          </cell>
          <cell r="Y158">
            <v>0</v>
          </cell>
          <cell r="Z158">
            <v>0</v>
          </cell>
          <cell r="AA158">
            <v>0</v>
          </cell>
          <cell r="AB158">
            <v>0</v>
          </cell>
          <cell r="AC158">
            <v>0</v>
          </cell>
          <cell r="AD158">
            <v>0</v>
          </cell>
          <cell r="AE158" t="str">
            <v>Los nuevos usuarios utilizando Gas Combustible por redes en el país son reportados por las ESP´S al Ministerio de Minas y Energía trimestralmente dentro del mes siguiente a la finalización del trimestre calendario.</v>
          </cell>
          <cell r="AF158">
            <v>42429.208333333299</v>
          </cell>
          <cell r="AG158">
            <v>42432.496962615704</v>
          </cell>
          <cell r="AH158" t="str">
            <v>Walter Ramírez Ceron</v>
          </cell>
          <cell r="AI158" t="str">
            <v>wmramirez@minminas.gov.co</v>
          </cell>
          <cell r="AJ158">
            <v>30</v>
          </cell>
          <cell r="AK158">
            <v>0</v>
          </cell>
          <cell r="AL158">
            <v>0</v>
          </cell>
        </row>
        <row r="159">
          <cell r="A159">
            <v>4945</v>
          </cell>
          <cell r="B159" t="str">
            <v>Todos por un Nuevo País</v>
          </cell>
          <cell r="C159" t="str">
            <v>Competitividad e infraestructura estratégica</v>
          </cell>
          <cell r="D159" t="str">
            <v>Consolidar el desarrollo minero-energético para la equidad regional</v>
          </cell>
          <cell r="E159" t="str">
            <v>Minas y Energía</v>
          </cell>
          <cell r="F159" t="str">
            <v>MINMINAS</v>
          </cell>
          <cell r="G159" t="str">
            <v xml:space="preserve">Expansión y consolidación del mercado de gas combustible </v>
          </cell>
          <cell r="H159">
            <v>4945</v>
          </cell>
          <cell r="I159" t="str">
            <v>Nuevos usuarios de gas natural</v>
          </cell>
          <cell r="J159" t="str">
            <v>Producto</v>
          </cell>
          <cell r="K159" t="str">
            <v>Sectorial</v>
          </cell>
          <cell r="L159" t="str">
            <v>SI</v>
          </cell>
          <cell r="M159" t="str">
            <v>SI</v>
          </cell>
          <cell r="N159" t="str">
            <v>NO</v>
          </cell>
          <cell r="O159" t="str">
            <v>SI</v>
          </cell>
          <cell r="P159" t="str">
            <v>Usuarios (familias)</v>
          </cell>
          <cell r="Q159" t="str">
            <v>Trimestral</v>
          </cell>
          <cell r="R159" t="str">
            <v>Acumulado</v>
          </cell>
          <cell r="S159">
            <v>1839380</v>
          </cell>
          <cell r="T159">
            <v>270000</v>
          </cell>
          <cell r="U159">
            <v>260000</v>
          </cell>
          <cell r="V159">
            <v>260000</v>
          </cell>
          <cell r="W159">
            <v>216935</v>
          </cell>
          <cell r="X159">
            <v>1006935</v>
          </cell>
          <cell r="Y159">
            <v>0</v>
          </cell>
          <cell r="Z159">
            <v>0</v>
          </cell>
          <cell r="AA159">
            <v>0</v>
          </cell>
          <cell r="AB159">
            <v>0</v>
          </cell>
          <cell r="AC159">
            <v>0</v>
          </cell>
          <cell r="AD159">
            <v>0</v>
          </cell>
          <cell r="AE159" t="str">
            <v>Los nuevos usuarios utilizando Gas Natural en el país son reportados por las ESP´S al Ministerio de Minas y Energía trimestralmente dentro del mes siguiente a la finalización del trimestre calendario.</v>
          </cell>
          <cell r="AF159">
            <v>42429.208333333299</v>
          </cell>
          <cell r="AG159">
            <v>42432.4962210995</v>
          </cell>
          <cell r="AH159" t="str">
            <v>Walter Ramírez Ceron</v>
          </cell>
          <cell r="AI159" t="str">
            <v>wmramirez@minminas.gov.co</v>
          </cell>
          <cell r="AJ159">
            <v>30</v>
          </cell>
          <cell r="AK159">
            <v>0</v>
          </cell>
          <cell r="AL159">
            <v>0</v>
          </cell>
        </row>
        <row r="160">
          <cell r="A160">
            <v>4946</v>
          </cell>
          <cell r="B160" t="str">
            <v>Todos por un Nuevo País</v>
          </cell>
          <cell r="C160" t="str">
            <v>Competitividad e infraestructura estratégica</v>
          </cell>
          <cell r="D160" t="str">
            <v>Consolidar el desarrollo minero-energético para la equidad regional</v>
          </cell>
          <cell r="E160" t="str">
            <v>Minas y Energía</v>
          </cell>
          <cell r="F160" t="str">
            <v>MINMINAS</v>
          </cell>
          <cell r="G160" t="str">
            <v xml:space="preserve">Expansión y consolidación del mercado de gas combustible </v>
          </cell>
          <cell r="H160">
            <v>4946</v>
          </cell>
          <cell r="I160" t="str">
            <v>Nuevos usuarios de GLP por red</v>
          </cell>
          <cell r="J160" t="str">
            <v>Producto</v>
          </cell>
          <cell r="K160" t="str">
            <v>Sectorial</v>
          </cell>
          <cell r="L160" t="str">
            <v>SI</v>
          </cell>
          <cell r="M160" t="str">
            <v>SI</v>
          </cell>
          <cell r="N160" t="str">
            <v>NO</v>
          </cell>
          <cell r="O160" t="str">
            <v>SI</v>
          </cell>
          <cell r="P160" t="str">
            <v>Usuarios (familias)</v>
          </cell>
          <cell r="Q160" t="str">
            <v>Trimestral</v>
          </cell>
          <cell r="R160" t="str">
            <v>Acumulado</v>
          </cell>
          <cell r="S160">
            <v>0</v>
          </cell>
          <cell r="T160">
            <v>6800</v>
          </cell>
          <cell r="U160">
            <v>6400</v>
          </cell>
          <cell r="V160">
            <v>6400</v>
          </cell>
          <cell r="W160">
            <v>5400</v>
          </cell>
          <cell r="X160">
            <v>25000</v>
          </cell>
          <cell r="Y160">
            <v>0</v>
          </cell>
          <cell r="Z160">
            <v>0</v>
          </cell>
          <cell r="AA160">
            <v>0</v>
          </cell>
          <cell r="AB160">
            <v>0</v>
          </cell>
          <cell r="AC160">
            <v>0</v>
          </cell>
          <cell r="AD160">
            <v>0</v>
          </cell>
          <cell r="AE160" t="str">
            <v>Los nuevos usuarios utilizando GLP en el país son reportados por las ESP´S al Ministerio de Minas y Energía trimestralmente dentro del mes siguiente a la finalización del trimestre calendario.</v>
          </cell>
          <cell r="AF160">
            <v>42429.208333333299</v>
          </cell>
          <cell r="AG160">
            <v>42432.491624768503</v>
          </cell>
          <cell r="AH160" t="str">
            <v>Walter Ramírez Ceron</v>
          </cell>
          <cell r="AI160" t="str">
            <v>wmramirez@minminas.gov.co</v>
          </cell>
          <cell r="AJ160">
            <v>30</v>
          </cell>
          <cell r="AK160">
            <v>0</v>
          </cell>
          <cell r="AL160">
            <v>0</v>
          </cell>
        </row>
        <row r="161">
          <cell r="A161">
            <v>4961</v>
          </cell>
          <cell r="B161" t="str">
            <v>Todos por un Nuevo País</v>
          </cell>
          <cell r="C161" t="str">
            <v>Competitividad e infraestructura estratégica</v>
          </cell>
          <cell r="D161" t="str">
            <v>Consolidar el desarrollo minero-energético para la equidad regional</v>
          </cell>
          <cell r="E161" t="str">
            <v>Minas y Energía</v>
          </cell>
          <cell r="F161" t="str">
            <v>MINMINAS</v>
          </cell>
          <cell r="G161" t="str">
            <v>Consolidación del sector minero como impulsor del desarrollo sostenible</v>
          </cell>
          <cell r="H161">
            <v>4961</v>
          </cell>
          <cell r="I161" t="str">
            <v>Mineros capacitados en utilización tecnologías limpias</v>
          </cell>
          <cell r="J161" t="str">
            <v>Producto</v>
          </cell>
          <cell r="K161" t="str">
            <v>Sectorial</v>
          </cell>
          <cell r="L161" t="str">
            <v>SI</v>
          </cell>
          <cell r="M161" t="str">
            <v>SI</v>
          </cell>
          <cell r="N161" t="str">
            <v>NO</v>
          </cell>
          <cell r="O161" t="str">
            <v>SI</v>
          </cell>
          <cell r="P161" t="str">
            <v>Mineros</v>
          </cell>
          <cell r="Q161" t="str">
            <v>Semestral</v>
          </cell>
          <cell r="R161" t="str">
            <v>Acumulado</v>
          </cell>
          <cell r="S161">
            <v>12273</v>
          </cell>
          <cell r="T161">
            <v>3250</v>
          </cell>
          <cell r="U161">
            <v>3250</v>
          </cell>
          <cell r="V161">
            <v>3250</v>
          </cell>
          <cell r="W161">
            <v>3250</v>
          </cell>
          <cell r="X161">
            <v>13000</v>
          </cell>
          <cell r="Y161">
            <v>0</v>
          </cell>
          <cell r="Z161">
            <v>0</v>
          </cell>
          <cell r="AA161">
            <v>0</v>
          </cell>
          <cell r="AB161">
            <v>0</v>
          </cell>
          <cell r="AC161">
            <v>0</v>
          </cell>
          <cell r="AD161">
            <v>0</v>
          </cell>
          <cell r="AE161" t="str">
            <v>Se han venido desarrollando las gestiones relacionadas con los procesos contractuales para el desarrollo de los proyectos en región, a través de los cuales se brindará la asistencia teórico práctica a mineros para la eliminación del uso del mercurio en la</v>
          </cell>
          <cell r="AF161">
            <v>42490.208333333299</v>
          </cell>
          <cell r="AG161">
            <v>42506.811690127302</v>
          </cell>
          <cell r="AH161" t="str">
            <v>Monica María Grand Marin</v>
          </cell>
          <cell r="AI161" t="str">
            <v>mmgrand@minminas.gov.co</v>
          </cell>
          <cell r="AJ161">
            <v>15</v>
          </cell>
          <cell r="AK161">
            <v>0</v>
          </cell>
          <cell r="AL161">
            <v>0</v>
          </cell>
        </row>
        <row r="162">
          <cell r="A162">
            <v>4962</v>
          </cell>
          <cell r="B162" t="str">
            <v>Todos por un Nuevo País</v>
          </cell>
          <cell r="C162" t="str">
            <v>Competitividad e infraestructura estratégica</v>
          </cell>
          <cell r="D162" t="str">
            <v>Consolidar el desarrollo minero-energético para la equidad regional</v>
          </cell>
          <cell r="E162" t="str">
            <v>Minas y Energía</v>
          </cell>
          <cell r="F162" t="str">
            <v>MINMINAS</v>
          </cell>
          <cell r="G162" t="str">
            <v>Consolidación del sector minero como impulsor del desarrollo sostenible</v>
          </cell>
          <cell r="H162">
            <v>4962</v>
          </cell>
          <cell r="I162" t="str">
            <v>Municipios capacitados en sus competencias (minera y ambiental) frente al uso de mercurio</v>
          </cell>
          <cell r="J162" t="str">
            <v>Producto</v>
          </cell>
          <cell r="K162" t="str">
            <v>Sectorial</v>
          </cell>
          <cell r="L162" t="str">
            <v>SI</v>
          </cell>
          <cell r="M162" t="str">
            <v>SI</v>
          </cell>
          <cell r="N162" t="str">
            <v>NO</v>
          </cell>
          <cell r="O162" t="str">
            <v>SI</v>
          </cell>
          <cell r="P162" t="str">
            <v>Municipios</v>
          </cell>
          <cell r="Q162" t="str">
            <v>Semestral</v>
          </cell>
          <cell r="R162" t="str">
            <v>Acumulado</v>
          </cell>
          <cell r="S162">
            <v>26</v>
          </cell>
          <cell r="T162">
            <v>10</v>
          </cell>
          <cell r="U162">
            <v>10</v>
          </cell>
          <cell r="V162">
            <v>10</v>
          </cell>
          <cell r="W162">
            <v>10</v>
          </cell>
          <cell r="X162">
            <v>80</v>
          </cell>
          <cell r="Y162">
            <v>0</v>
          </cell>
          <cell r="Z162">
            <v>0</v>
          </cell>
          <cell r="AA162">
            <v>0</v>
          </cell>
          <cell r="AB162">
            <v>0</v>
          </cell>
          <cell r="AC162">
            <v>0</v>
          </cell>
          <cell r="AD162">
            <v>0</v>
          </cell>
          <cell r="AE162" t="str">
            <v>Se han venido desarrollando las gestiones relacionadas con los procesos contractuales para el desarrollo de los proyectos en región, a través de los cuales se brindará capacitación para la eliminación del uso del mercurio en las actividades de beneficio d</v>
          </cell>
          <cell r="AF162">
            <v>42490.208333333299</v>
          </cell>
          <cell r="AG162">
            <v>42506.8120585301</v>
          </cell>
          <cell r="AH162" t="str">
            <v>Monica María Grand Marin</v>
          </cell>
          <cell r="AI162" t="str">
            <v>mmgrand@minminas.gov.co</v>
          </cell>
          <cell r="AJ162">
            <v>15</v>
          </cell>
          <cell r="AK162">
            <v>0</v>
          </cell>
          <cell r="AL162">
            <v>0</v>
          </cell>
        </row>
        <row r="163">
          <cell r="A163">
            <v>4954</v>
          </cell>
          <cell r="B163" t="str">
            <v>Todos por un Nuevo País</v>
          </cell>
          <cell r="C163" t="str">
            <v>Competitividad e infraestructura estratégica</v>
          </cell>
          <cell r="D163" t="str">
            <v>Consolidar el desarrollo minero-energético para la equidad regional</v>
          </cell>
          <cell r="E163" t="str">
            <v>Minas y Energía</v>
          </cell>
          <cell r="F163" t="str">
            <v>MINMINAS</v>
          </cell>
          <cell r="G163" t="str">
            <v>Consolidación del sector minero como impulsor del desarrollo sostenible</v>
          </cell>
          <cell r="H163">
            <v>4954</v>
          </cell>
          <cell r="I163" t="str">
            <v>Unidades de producción minera bajo el amparo de un titulo de pequeña y mediana escala formalizadas en el grado básico</v>
          </cell>
          <cell r="J163" t="str">
            <v>Producto</v>
          </cell>
          <cell r="K163" t="str">
            <v>Sectorial</v>
          </cell>
          <cell r="L163" t="str">
            <v>NO</v>
          </cell>
          <cell r="M163" t="str">
            <v>SI</v>
          </cell>
          <cell r="N163" t="str">
            <v>NO</v>
          </cell>
          <cell r="O163" t="str">
            <v>SI</v>
          </cell>
          <cell r="P163" t="str">
            <v>Unidad de producción Minera</v>
          </cell>
          <cell r="Q163" t="str">
            <v>Trimestral</v>
          </cell>
          <cell r="R163" t="str">
            <v>Acumulado</v>
          </cell>
          <cell r="S163">
            <v>390</v>
          </cell>
          <cell r="T163">
            <v>494</v>
          </cell>
          <cell r="U163">
            <v>556</v>
          </cell>
          <cell r="V163">
            <v>750</v>
          </cell>
          <cell r="W163">
            <v>800</v>
          </cell>
          <cell r="X163">
            <v>2600</v>
          </cell>
          <cell r="Y163">
            <v>0</v>
          </cell>
          <cell r="Z163">
            <v>0</v>
          </cell>
          <cell r="AA163">
            <v>208</v>
          </cell>
          <cell r="AB163">
            <v>8</v>
          </cell>
          <cell r="AC163">
            <v>42460.208333333299</v>
          </cell>
          <cell r="AD163">
            <v>42506.8749579051</v>
          </cell>
          <cell r="AE16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3">
            <v>42460.208333333299</v>
          </cell>
          <cell r="AG163">
            <v>42506.874957754597</v>
          </cell>
          <cell r="AH163" t="str">
            <v>Monica María Grand Marin</v>
          </cell>
          <cell r="AI163" t="str">
            <v>mmgrand@minminas.gov.co</v>
          </cell>
          <cell r="AJ163">
            <v>15</v>
          </cell>
          <cell r="AK163">
            <v>42551.208333333299</v>
          </cell>
          <cell r="AL163">
            <v>-58</v>
          </cell>
        </row>
        <row r="164">
          <cell r="A164">
            <v>4955</v>
          </cell>
          <cell r="B164" t="str">
            <v>Todos por un Nuevo País</v>
          </cell>
          <cell r="C164" t="str">
            <v>Competitividad e infraestructura estratégica</v>
          </cell>
          <cell r="D164" t="str">
            <v>Consolidar el desarrollo minero-energético para la equidad regional</v>
          </cell>
          <cell r="E164" t="str">
            <v>Minas y Energía</v>
          </cell>
          <cell r="F164" t="str">
            <v>MINMINAS</v>
          </cell>
          <cell r="G164" t="str">
            <v>Consolidación del sector minero como impulsor del desarrollo sostenible</v>
          </cell>
          <cell r="H164">
            <v>4955</v>
          </cell>
          <cell r="I164" t="str">
            <v>Unidades de producción minera bajo el amparo de un título asistidas en lo técnico minero, ambiental o empresarial</v>
          </cell>
          <cell r="J164" t="str">
            <v>Producto</v>
          </cell>
          <cell r="K164" t="str">
            <v>Sectorial</v>
          </cell>
          <cell r="L164" t="str">
            <v>SI</v>
          </cell>
          <cell r="M164" t="str">
            <v>SI</v>
          </cell>
          <cell r="N164" t="str">
            <v>NO</v>
          </cell>
          <cell r="O164" t="str">
            <v>SI</v>
          </cell>
          <cell r="P164" t="str">
            <v>Unidad de Producción Minera</v>
          </cell>
          <cell r="Q164" t="str">
            <v>Trimestral</v>
          </cell>
          <cell r="R164" t="str">
            <v>Acumulado</v>
          </cell>
          <cell r="S164">
            <v>287</v>
          </cell>
          <cell r="T164">
            <v>494</v>
          </cell>
          <cell r="U164">
            <v>556</v>
          </cell>
          <cell r="V164">
            <v>750</v>
          </cell>
          <cell r="W164">
            <v>800</v>
          </cell>
          <cell r="X164">
            <v>2600</v>
          </cell>
          <cell r="Y164">
            <v>0</v>
          </cell>
          <cell r="Z164">
            <v>0</v>
          </cell>
          <cell r="AA164">
            <v>1389</v>
          </cell>
          <cell r="AB164">
            <v>53.42</v>
          </cell>
          <cell r="AC164">
            <v>42460.208333333299</v>
          </cell>
          <cell r="AD164">
            <v>42471.685611689798</v>
          </cell>
          <cell r="AE164"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4">
            <v>42490.208333333299</v>
          </cell>
          <cell r="AG164">
            <v>42506.875195601897</v>
          </cell>
          <cell r="AH164" t="str">
            <v>Monica María Grand Marin</v>
          </cell>
          <cell r="AI164" t="str">
            <v>mmgrand@minminas.gov.co</v>
          </cell>
          <cell r="AJ164">
            <v>15</v>
          </cell>
          <cell r="AK164">
            <v>42551.208333333299</v>
          </cell>
          <cell r="AL164">
            <v>-58</v>
          </cell>
        </row>
        <row r="165">
          <cell r="A165">
            <v>4951</v>
          </cell>
          <cell r="B165" t="str">
            <v>Todos por un Nuevo País</v>
          </cell>
          <cell r="C165" t="str">
            <v>Competitividad e infraestructura estratégica</v>
          </cell>
          <cell r="D165" t="str">
            <v>Consolidar el desarrollo minero-energético para la equidad regional</v>
          </cell>
          <cell r="E165" t="str">
            <v>Minas y Energía</v>
          </cell>
          <cell r="F165" t="str">
            <v>MINMINAS</v>
          </cell>
          <cell r="G165" t="str">
            <v>Desarrollo de un Sector Minero Energético sostenible y bajo en carbono</v>
          </cell>
          <cell r="H165">
            <v>4951</v>
          </cell>
          <cell r="I165" t="str">
            <v>Capacidad instalada de fuentes no convencionales y energías renovables en el sistema energético nacional (MW)</v>
          </cell>
          <cell r="J165" t="str">
            <v>Resultado</v>
          </cell>
          <cell r="K165" t="str">
            <v>Sectorial</v>
          </cell>
          <cell r="L165" t="str">
            <v>SI</v>
          </cell>
          <cell r="M165" t="str">
            <v>NO</v>
          </cell>
          <cell r="N165" t="str">
            <v>NO</v>
          </cell>
          <cell r="O165" t="str">
            <v>SI</v>
          </cell>
          <cell r="P165" t="str">
            <v>MW</v>
          </cell>
          <cell r="Q165" t="str">
            <v>Trimestral</v>
          </cell>
          <cell r="R165" t="str">
            <v>Capacidad</v>
          </cell>
          <cell r="S165">
            <v>9893</v>
          </cell>
          <cell r="T165">
            <v>11045</v>
          </cell>
          <cell r="U165">
            <v>11414</v>
          </cell>
          <cell r="V165">
            <v>11456</v>
          </cell>
          <cell r="W165">
            <v>11534</v>
          </cell>
          <cell r="X165">
            <v>11534</v>
          </cell>
          <cell r="Y165">
            <v>11534.76</v>
          </cell>
          <cell r="Z165">
            <v>100</v>
          </cell>
          <cell r="AA165">
            <v>11534.76</v>
          </cell>
          <cell r="AB165">
            <v>100</v>
          </cell>
          <cell r="AC165">
            <v>42460.208333333299</v>
          </cell>
          <cell r="AD165">
            <v>42468.724051620396</v>
          </cell>
          <cell r="AE165" t="str">
            <v>En el mes de abril se presento un aumento en la capacidad efectiva neta de generación hidráulica de 990 MW, debido al ingreso de la planta porce III 4 con 190 MW, Sogamoso 1 con 263 MW, Sogamoso 2 con 273 MW y Sogamoso 3 con 264 MW. Se presento una dismin</v>
          </cell>
          <cell r="AF165">
            <v>42490.208333333299</v>
          </cell>
          <cell r="AG165">
            <v>42496.701166319399</v>
          </cell>
          <cell r="AH165" t="str">
            <v>Rogerio Ramírez</v>
          </cell>
          <cell r="AI165" t="str">
            <v>rramirez@minminas.gov.co</v>
          </cell>
          <cell r="AJ165">
            <v>45</v>
          </cell>
          <cell r="AK165">
            <v>42551.208333333299</v>
          </cell>
          <cell r="AL165">
            <v>-88</v>
          </cell>
        </row>
        <row r="166">
          <cell r="A166">
            <v>4958</v>
          </cell>
          <cell r="B166" t="str">
            <v>Todos por un Nuevo País</v>
          </cell>
          <cell r="C166" t="str">
            <v>Competitividad e infraestructura estratégica</v>
          </cell>
          <cell r="D166" t="str">
            <v>Consolidar el desarrollo minero-energético para la equidad regional</v>
          </cell>
          <cell r="E166" t="str">
            <v>Minas y Energía</v>
          </cell>
          <cell r="F166" t="str">
            <v>MINMINAS</v>
          </cell>
          <cell r="G166" t="str">
            <v>Consolidación del sector minero como impulsor del desarrollo sostenible</v>
          </cell>
          <cell r="H166">
            <v>4958</v>
          </cell>
          <cell r="I166" t="str">
            <v>Plantas de beneficio de oro en titulos mineros que  utilizan mercurio</v>
          </cell>
          <cell r="J166" t="str">
            <v>Resultado</v>
          </cell>
          <cell r="K166" t="str">
            <v>Sectorial</v>
          </cell>
          <cell r="L166" t="str">
            <v>SI</v>
          </cell>
          <cell r="M166" t="str">
            <v>SI</v>
          </cell>
          <cell r="N166" t="str">
            <v>NO</v>
          </cell>
          <cell r="O166" t="str">
            <v>SI</v>
          </cell>
          <cell r="P166" t="str">
            <v>Planta de beneficio de oro</v>
          </cell>
          <cell r="Q166" t="str">
            <v>Trimestral</v>
          </cell>
          <cell r="R166" t="str">
            <v>Reducción</v>
          </cell>
          <cell r="S166">
            <v>50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t="str">
            <v>Monica María Grand Marin</v>
          </cell>
          <cell r="AI166" t="str">
            <v>mmgrand@minminas.gov.co</v>
          </cell>
          <cell r="AJ166">
            <v>15</v>
          </cell>
          <cell r="AK166">
            <v>0</v>
          </cell>
          <cell r="AL166">
            <v>0</v>
          </cell>
        </row>
        <row r="167">
          <cell r="A167">
            <v>4959</v>
          </cell>
          <cell r="B167" t="str">
            <v>Todos por un Nuevo País</v>
          </cell>
          <cell r="C167" t="str">
            <v>Competitividad e infraestructura estratégica</v>
          </cell>
          <cell r="D167" t="str">
            <v>Consolidar el desarrollo minero-energético para la equidad regional</v>
          </cell>
          <cell r="E167" t="str">
            <v>Minas y Energía</v>
          </cell>
          <cell r="F167" t="str">
            <v>MINMINAS</v>
          </cell>
          <cell r="G167" t="str">
            <v>Consolidación del sector minero como impulsor del desarrollo sostenible</v>
          </cell>
          <cell r="H167">
            <v>4959</v>
          </cell>
          <cell r="I167" t="str">
            <v>Plantas de beneficio de oro en titulos mineros asistidas en tecnologías limpias</v>
          </cell>
          <cell r="J167" t="str">
            <v>Producto</v>
          </cell>
          <cell r="K167" t="str">
            <v>Sectorial</v>
          </cell>
          <cell r="L167" t="str">
            <v>SI</v>
          </cell>
          <cell r="M167" t="str">
            <v>SI</v>
          </cell>
          <cell r="N167" t="str">
            <v>NO</v>
          </cell>
          <cell r="O167" t="str">
            <v>SI</v>
          </cell>
          <cell r="P167" t="str">
            <v xml:space="preserve">Plantas de beneficio de oro </v>
          </cell>
          <cell r="Q167" t="str">
            <v>Anual</v>
          </cell>
          <cell r="R167" t="str">
            <v>Acumulado</v>
          </cell>
          <cell r="S167">
            <v>6</v>
          </cell>
          <cell r="T167">
            <v>14</v>
          </cell>
          <cell r="U167">
            <v>12</v>
          </cell>
          <cell r="V167">
            <v>12</v>
          </cell>
          <cell r="W167">
            <v>12</v>
          </cell>
          <cell r="X167">
            <v>50</v>
          </cell>
          <cell r="Y167">
            <v>0</v>
          </cell>
          <cell r="Z167">
            <v>0</v>
          </cell>
          <cell r="AA167">
            <v>0</v>
          </cell>
          <cell r="AB167">
            <v>0</v>
          </cell>
          <cell r="AC167">
            <v>0</v>
          </cell>
          <cell r="AD167">
            <v>0</v>
          </cell>
          <cell r="AE167" t="str">
            <v>Se han venido desarrollando las gestiones relacionadas con los procesos contractuales para el desarrollo de los proyectos en región, a través de los cuales se brindará la asistencia teórico práctica para la eliminación del uso del mercurio en las activida</v>
          </cell>
          <cell r="AF167">
            <v>42490.208333333299</v>
          </cell>
          <cell r="AG167">
            <v>42506.829469641198</v>
          </cell>
          <cell r="AH167" t="str">
            <v>Monica María Grand Marin</v>
          </cell>
          <cell r="AI167" t="str">
            <v>mmgrand@minminas.gov.co</v>
          </cell>
          <cell r="AJ167">
            <v>15</v>
          </cell>
          <cell r="AK167">
            <v>0</v>
          </cell>
          <cell r="AL167">
            <v>0</v>
          </cell>
        </row>
        <row r="168">
          <cell r="A168">
            <v>4947</v>
          </cell>
          <cell r="B168" t="str">
            <v>Todos por un Nuevo País</v>
          </cell>
          <cell r="C168" t="str">
            <v>Competitividad e infraestructura estratégica</v>
          </cell>
          <cell r="D168" t="str">
            <v>Consolidar el desarrollo minero-energético para la equidad regional</v>
          </cell>
          <cell r="E168" t="str">
            <v>Minas y Energía</v>
          </cell>
          <cell r="F168" t="str">
            <v>MINMINAS</v>
          </cell>
          <cell r="G168" t="str">
            <v>Ampliación de la cobertura en la prestación del servicio de energía eléctrica</v>
          </cell>
          <cell r="H168">
            <v>4947</v>
          </cell>
          <cell r="I168" t="str">
            <v>Nuevos usuarios con servicio de energía eléctrica con recursos públicos</v>
          </cell>
          <cell r="J168" t="str">
            <v>Producto</v>
          </cell>
          <cell r="K168" t="str">
            <v>Sectorial</v>
          </cell>
          <cell r="L168" t="str">
            <v>SI</v>
          </cell>
          <cell r="M168" t="str">
            <v>SI</v>
          </cell>
          <cell r="N168" t="str">
            <v>NO</v>
          </cell>
          <cell r="O168" t="str">
            <v>SI</v>
          </cell>
          <cell r="P168" t="str">
            <v>Usuarios</v>
          </cell>
          <cell r="Q168" t="str">
            <v>Trimestral</v>
          </cell>
          <cell r="R168" t="str">
            <v>Acumulado</v>
          </cell>
          <cell r="S168">
            <v>57028</v>
          </cell>
          <cell r="T168">
            <v>7703</v>
          </cell>
          <cell r="U168">
            <v>23387</v>
          </cell>
          <cell r="V168">
            <v>52041</v>
          </cell>
          <cell r="W168">
            <v>90339</v>
          </cell>
          <cell r="X168">
            <v>173469</v>
          </cell>
          <cell r="Y168">
            <v>8365</v>
          </cell>
          <cell r="Z168">
            <v>35.770000000000003</v>
          </cell>
          <cell r="AA168">
            <v>19312</v>
          </cell>
          <cell r="AB168">
            <v>11.13</v>
          </cell>
          <cell r="AC168">
            <v>42460.208333333299</v>
          </cell>
          <cell r="AD168">
            <v>42471.648505057899</v>
          </cell>
          <cell r="AE168" t="str">
            <v xml:space="preserve">El MME suscribió los contratos en el 2015, para que con la vigencia del año 2016, beneficie a 1830 nuevos usuarios en los departamentos de Antioquia, Bolívar, Chocó, Meta, Nariño, Santander y Guaviare con recursos del fondo FAZNI. Durante los años 2014 y </v>
          </cell>
          <cell r="AF168">
            <v>42490.208333333299</v>
          </cell>
          <cell r="AG168">
            <v>42506.814017326396</v>
          </cell>
          <cell r="AH168" t="str">
            <v>Rogerio Ramírez</v>
          </cell>
          <cell r="AI168" t="str">
            <v>rramirez@minminas.gov.co</v>
          </cell>
          <cell r="AJ168">
            <v>45</v>
          </cell>
          <cell r="AK168">
            <v>42551.208333333299</v>
          </cell>
          <cell r="AL168">
            <v>-88</v>
          </cell>
        </row>
        <row r="169">
          <cell r="A169">
            <v>4948</v>
          </cell>
          <cell r="B169" t="str">
            <v>Todos por un Nuevo País</v>
          </cell>
          <cell r="C169" t="str">
            <v>Competitividad e infraestructura estratégica</v>
          </cell>
          <cell r="D169" t="str">
            <v>Consolidar el desarrollo minero-energético para la equidad regional</v>
          </cell>
          <cell r="E169" t="str">
            <v>Minas y Energía</v>
          </cell>
          <cell r="F169" t="str">
            <v>MINMINAS</v>
          </cell>
          <cell r="G169" t="str">
            <v>Ampliación de la cobertura en la prestación del servicio de energía eléctrica</v>
          </cell>
          <cell r="H169">
            <v>4948</v>
          </cell>
          <cell r="I169" t="str">
            <v>Nuevos usuarios conectados a las Zonas No Interconectadas (ZNI) pertenecientes a zonas anteriormente sin cobertura mediante recursos públicos</v>
          </cell>
          <cell r="J169" t="str">
            <v>Producto</v>
          </cell>
          <cell r="K169" t="str">
            <v>Sectorial</v>
          </cell>
          <cell r="L169" t="str">
            <v>SI</v>
          </cell>
          <cell r="M169" t="str">
            <v>SI</v>
          </cell>
          <cell r="N169" t="str">
            <v>NO</v>
          </cell>
          <cell r="O169" t="str">
            <v>SI</v>
          </cell>
          <cell r="P169" t="str">
            <v>Usuarios</v>
          </cell>
          <cell r="Q169" t="str">
            <v>Trimestral</v>
          </cell>
          <cell r="R169" t="str">
            <v>Acumulado</v>
          </cell>
          <cell r="S169">
            <v>15219</v>
          </cell>
          <cell r="T169">
            <v>843</v>
          </cell>
          <cell r="U169">
            <v>1687</v>
          </cell>
          <cell r="V169">
            <v>2530</v>
          </cell>
          <cell r="W169">
            <v>3373</v>
          </cell>
          <cell r="X169">
            <v>8434</v>
          </cell>
          <cell r="Y169">
            <v>1830</v>
          </cell>
          <cell r="Z169">
            <v>100</v>
          </cell>
          <cell r="AA169">
            <v>3668</v>
          </cell>
          <cell r="AB169">
            <v>43.491</v>
          </cell>
          <cell r="AC169">
            <v>42460.208333333299</v>
          </cell>
          <cell r="AD169">
            <v>42496.783721296299</v>
          </cell>
          <cell r="AE169" t="str">
            <v>El MME suscribió los contratos en el 2015, para que con la vigencia del año 2016, beneficie a 1830 nuevos usuarios en los departamentos de Antioquia, Bolívar, Chocó, Meta, Nariño, Santander y Guaviare con recursos del fondo FAZNI.</v>
          </cell>
          <cell r="AF169">
            <v>42429.208333333299</v>
          </cell>
          <cell r="AG169">
            <v>42496.783721145803</v>
          </cell>
          <cell r="AH169" t="str">
            <v>Rogerio Ramírez</v>
          </cell>
          <cell r="AI169" t="str">
            <v>rramirez@minminas.gov.co</v>
          </cell>
          <cell r="AJ169">
            <v>0</v>
          </cell>
          <cell r="AK169">
            <v>42551.208333333299</v>
          </cell>
          <cell r="AL169">
            <v>-43</v>
          </cell>
        </row>
        <row r="170">
          <cell r="A170">
            <v>4949</v>
          </cell>
          <cell r="B170" t="str">
            <v>Todos por un Nuevo País</v>
          </cell>
          <cell r="C170" t="str">
            <v>Competitividad e infraestructura estratégica</v>
          </cell>
          <cell r="D170" t="str">
            <v>Consolidar el desarrollo minero-energético para la equidad regional</v>
          </cell>
          <cell r="E170" t="str">
            <v>Minas y Energía</v>
          </cell>
          <cell r="F170" t="str">
            <v>MINMINAS</v>
          </cell>
          <cell r="G170" t="str">
            <v>Ampliación de la cobertura en la prestación del servicio de energía eléctrica</v>
          </cell>
          <cell r="H170">
            <v>4949</v>
          </cell>
          <cell r="I170" t="str">
            <v>Nuevos usuarios conectados al Sistema Interconectado Nacional (SIN) pertenecientes a zonas anteriormente sin cobertura mediante recursos públicos</v>
          </cell>
          <cell r="J170" t="str">
            <v>Producto</v>
          </cell>
          <cell r="K170" t="str">
            <v>Sectorial</v>
          </cell>
          <cell r="L170" t="str">
            <v>SI</v>
          </cell>
          <cell r="M170" t="str">
            <v>SI</v>
          </cell>
          <cell r="N170" t="str">
            <v>NO</v>
          </cell>
          <cell r="O170" t="str">
            <v>SI</v>
          </cell>
          <cell r="P170" t="str">
            <v>Usuarios</v>
          </cell>
          <cell r="Q170" t="str">
            <v>Trimestral</v>
          </cell>
          <cell r="R170" t="str">
            <v>Acumulado</v>
          </cell>
          <cell r="S170">
            <v>40921</v>
          </cell>
          <cell r="T170">
            <v>6860</v>
          </cell>
          <cell r="U170">
            <v>10393</v>
          </cell>
          <cell r="V170">
            <v>15589</v>
          </cell>
          <cell r="W170">
            <v>19122</v>
          </cell>
          <cell r="X170">
            <v>51963</v>
          </cell>
          <cell r="Y170">
            <v>6535</v>
          </cell>
          <cell r="Z170">
            <v>62.88</v>
          </cell>
          <cell r="AA170">
            <v>15644</v>
          </cell>
          <cell r="AB170">
            <v>30.11</v>
          </cell>
          <cell r="AC170">
            <v>42460.208333333299</v>
          </cell>
          <cell r="AD170">
            <v>42471.649321643497</v>
          </cell>
          <cell r="AE170" t="str">
            <v>Durante los años 2014 y 2015 se comprometieron recursos mediante contratos del fondo FAER, que afectan el presupuesto de la vigencia 2016 que pretende beneficiar con el servicio de energía eléctrica a 6535 nuevos usuarios que están ubicados en los departa</v>
          </cell>
          <cell r="AF170">
            <v>42490.208333333299</v>
          </cell>
          <cell r="AG170">
            <v>42496.784412534696</v>
          </cell>
          <cell r="AH170" t="str">
            <v>Rogerio Ramírez</v>
          </cell>
          <cell r="AI170" t="str">
            <v>rramirez@minminas.gov.co</v>
          </cell>
          <cell r="AJ170">
            <v>0</v>
          </cell>
          <cell r="AK170">
            <v>42551.208333333299</v>
          </cell>
          <cell r="AL170">
            <v>-43</v>
          </cell>
        </row>
        <row r="171">
          <cell r="A171">
            <v>4950</v>
          </cell>
          <cell r="B171" t="str">
            <v>Todos por un Nuevo País</v>
          </cell>
          <cell r="C171" t="str">
            <v>Competitividad e infraestructura estratégica</v>
          </cell>
          <cell r="D171" t="str">
            <v>Consolidar el desarrollo minero-energético para la equidad regional</v>
          </cell>
          <cell r="E171" t="str">
            <v>Minas y Energía</v>
          </cell>
          <cell r="F171" t="str">
            <v>MINMINAS</v>
          </cell>
          <cell r="G171" t="str">
            <v>Ampliación de la cobertura en la prestación del servicio de energía eléctrica</v>
          </cell>
          <cell r="H171">
            <v>4950</v>
          </cell>
          <cell r="I171" t="str">
            <v>Nuevos usuarios conectados al Sistema Interconectado Nacional (SIN) pertenecientes a zonas anteriormente sin cobertura mediante planes de expansión de los distribuidores.</v>
          </cell>
          <cell r="J171" t="str">
            <v>Producto</v>
          </cell>
          <cell r="K171" t="str">
            <v>Sectorial</v>
          </cell>
          <cell r="L171" t="str">
            <v>SI</v>
          </cell>
          <cell r="M171" t="str">
            <v>SI</v>
          </cell>
          <cell r="N171" t="str">
            <v>NO</v>
          </cell>
          <cell r="O171" t="str">
            <v>SI</v>
          </cell>
          <cell r="P171" t="str">
            <v>Usuarios</v>
          </cell>
          <cell r="Q171" t="str">
            <v>Trimestral</v>
          </cell>
          <cell r="R171" t="str">
            <v>Acumulado</v>
          </cell>
          <cell r="S171">
            <v>0</v>
          </cell>
          <cell r="T171">
            <v>0</v>
          </cell>
          <cell r="U171">
            <v>11307</v>
          </cell>
          <cell r="V171">
            <v>33922</v>
          </cell>
          <cell r="W171">
            <v>67843</v>
          </cell>
          <cell r="X171">
            <v>113072</v>
          </cell>
          <cell r="Y171">
            <v>0</v>
          </cell>
          <cell r="Z171">
            <v>0</v>
          </cell>
          <cell r="AA171">
            <v>0</v>
          </cell>
          <cell r="AB171">
            <v>0</v>
          </cell>
          <cell r="AC171">
            <v>42460.208333333299</v>
          </cell>
          <cell r="AD171">
            <v>42496.783991122698</v>
          </cell>
          <cell r="AE171" t="str">
            <v xml:space="preserve">Los días 13 y 14 de abril, el MME envió una comunicación a los Operadores de Red, para que reporten trimestralmente, los nuevos usuarios energizados que se encuentran ubicados en zonas anteriormente sin cobertura. En la actualidad se continua gestionando </v>
          </cell>
          <cell r="AF171">
            <v>42490.208333333299</v>
          </cell>
          <cell r="AG171">
            <v>42506.815323645802</v>
          </cell>
          <cell r="AH171" t="str">
            <v>Rogerio Ramírez</v>
          </cell>
          <cell r="AI171" t="str">
            <v>rramirez@minminas.gov.co</v>
          </cell>
          <cell r="AJ171">
            <v>45</v>
          </cell>
          <cell r="AK171">
            <v>42551.208333333299</v>
          </cell>
          <cell r="AL171">
            <v>-88</v>
          </cell>
        </row>
        <row r="172">
          <cell r="A172">
            <v>4953</v>
          </cell>
          <cell r="B172" t="str">
            <v>Todos por un Nuevo País</v>
          </cell>
          <cell r="C172" t="str">
            <v>Competitividad e infraestructura estratégica</v>
          </cell>
          <cell r="D172" t="str">
            <v>Consolidar el desarrollo minero-energético para la equidad regional</v>
          </cell>
          <cell r="E172" t="str">
            <v>Minas y Energía</v>
          </cell>
          <cell r="F172" t="str">
            <v>MINMINAS</v>
          </cell>
          <cell r="G172" t="str">
            <v>Ampliación de la cobertura en la prestación del servicio de energía eléctrica</v>
          </cell>
          <cell r="H172">
            <v>4953</v>
          </cell>
          <cell r="I172" t="str">
            <v>Factor de carga promedio día del sistema</v>
          </cell>
          <cell r="J172" t="str">
            <v>Resultado</v>
          </cell>
          <cell r="K172" t="str">
            <v>Sectorial</v>
          </cell>
          <cell r="L172" t="str">
            <v>SI</v>
          </cell>
          <cell r="M172" t="str">
            <v>SI</v>
          </cell>
          <cell r="N172" t="str">
            <v>NO</v>
          </cell>
          <cell r="O172" t="str">
            <v>SI</v>
          </cell>
          <cell r="P172" t="str">
            <v>Pendiente</v>
          </cell>
          <cell r="Q172" t="str">
            <v>Anual</v>
          </cell>
          <cell r="R172" t="str">
            <v>Flujo</v>
          </cell>
          <cell r="S172">
            <v>0.82499999999999996</v>
          </cell>
          <cell r="T172">
            <v>0.82499999999999996</v>
          </cell>
          <cell r="U172">
            <v>0.83099999999999996</v>
          </cell>
          <cell r="V172">
            <v>0.83799999999999997</v>
          </cell>
          <cell r="W172">
            <v>0.84399999999999997</v>
          </cell>
          <cell r="X172">
            <v>0.84399999999999997</v>
          </cell>
          <cell r="Y172">
            <v>0</v>
          </cell>
          <cell r="Z172">
            <v>0</v>
          </cell>
          <cell r="AA172">
            <v>0</v>
          </cell>
          <cell r="AB172">
            <v>0</v>
          </cell>
          <cell r="AC172">
            <v>0</v>
          </cell>
          <cell r="AD172">
            <v>0</v>
          </cell>
          <cell r="AE172" t="str">
            <v>El factor de carga del sistema fue de 0,836 presentando un incremento significativo de 0.95% con respecto a diciembre de 2015</v>
          </cell>
          <cell r="AF172">
            <v>42400.208333333299</v>
          </cell>
          <cell r="AG172">
            <v>42468.468926076399</v>
          </cell>
          <cell r="AH172" t="str">
            <v>Omar Serrano</v>
          </cell>
          <cell r="AI172" t="str">
            <v>ooserrano@minminas.gov.co</v>
          </cell>
          <cell r="AJ172">
            <v>30</v>
          </cell>
          <cell r="AK172">
            <v>0</v>
          </cell>
          <cell r="AL172">
            <v>0</v>
          </cell>
        </row>
        <row r="173">
          <cell r="A173">
            <v>5227</v>
          </cell>
          <cell r="B173" t="str">
            <v>Todos por un Nuevo País</v>
          </cell>
          <cell r="C173" t="str">
            <v>Competitividad e infraestructura estratégica</v>
          </cell>
          <cell r="D173" t="str">
            <v>Consolidar el desarrollo minero-energético para la equidad regional</v>
          </cell>
          <cell r="E173" t="str">
            <v>Minas y Energía</v>
          </cell>
          <cell r="F173" t="str">
            <v>MINMINAS</v>
          </cell>
          <cell r="G173" t="str">
            <v>Ampliación de la cobertura en la prestación del servicio de energía eléctrica</v>
          </cell>
          <cell r="H173">
            <v>5227</v>
          </cell>
          <cell r="I173" t="str">
            <v>Capacidad instalada de generación de energía eléctrica (MW)</v>
          </cell>
          <cell r="J173" t="str">
            <v>Resultado</v>
          </cell>
          <cell r="K173" t="str">
            <v>Sectorial</v>
          </cell>
          <cell r="L173" t="str">
            <v>NO</v>
          </cell>
          <cell r="M173" t="str">
            <v>NO</v>
          </cell>
          <cell r="N173" t="str">
            <v>NO</v>
          </cell>
          <cell r="O173" t="str">
            <v>SI</v>
          </cell>
          <cell r="P173" t="str">
            <v>Megavatio</v>
          </cell>
          <cell r="Q173" t="str">
            <v>Trimestral</v>
          </cell>
          <cell r="R173" t="str">
            <v>Capacidad</v>
          </cell>
          <cell r="S173">
            <v>14764</v>
          </cell>
          <cell r="T173">
            <v>16229</v>
          </cell>
          <cell r="U173">
            <v>16599</v>
          </cell>
          <cell r="V173">
            <v>16599</v>
          </cell>
          <cell r="W173">
            <v>16600</v>
          </cell>
          <cell r="X173">
            <v>16600</v>
          </cell>
          <cell r="Y173">
            <v>16418.919999999998</v>
          </cell>
          <cell r="Z173">
            <v>90.19</v>
          </cell>
          <cell r="AA173">
            <v>16418.919999999998</v>
          </cell>
          <cell r="AB173">
            <v>90.14</v>
          </cell>
          <cell r="AC173">
            <v>42460.208333333299</v>
          </cell>
          <cell r="AD173">
            <v>42468.464979664401</v>
          </cell>
          <cell r="AE173" t="str">
            <v>En el mes de abril se presento un aumento en la capacidad instalada de generación efectiva neta de 1.829,80 MW, debido a: -Ingreso de las plantas hidráulicas: Porce III 4 (190 MW), Sogamoso 1 (263 MW), Sogamoso 2 (273 MW) y Sogamoso 3 (264 MW). -Ingreso d</v>
          </cell>
          <cell r="AF173">
            <v>42490.208333333299</v>
          </cell>
          <cell r="AG173">
            <v>42496.701895335602</v>
          </cell>
          <cell r="AH173" t="str">
            <v>Rogerio Ramírez</v>
          </cell>
          <cell r="AI173" t="str">
            <v>rramirez@minminas.gov.co</v>
          </cell>
          <cell r="AJ173">
            <v>45</v>
          </cell>
          <cell r="AK173">
            <v>42551.208333333299</v>
          </cell>
          <cell r="AL173">
            <v>-88</v>
          </cell>
        </row>
        <row r="174">
          <cell r="A174">
            <v>5199</v>
          </cell>
          <cell r="B174" t="str">
            <v>Todos por un Nuevo País</v>
          </cell>
          <cell r="C174" t="str">
            <v>Competitividad e infraestructura estratégica</v>
          </cell>
          <cell r="D174" t="str">
            <v>Consolidar el desarrollo minero-energético para la equidad regional</v>
          </cell>
          <cell r="E174" t="str">
            <v>Minas y Energía</v>
          </cell>
          <cell r="F174" t="str">
            <v>UPME</v>
          </cell>
          <cell r="G174" t="str">
            <v>Ampliación de la cobertura en la prestación del servicio de energía eléctrica</v>
          </cell>
          <cell r="H174">
            <v>5199</v>
          </cell>
          <cell r="I174" t="str">
            <v>Kilómetros de redes de transmisión</v>
          </cell>
          <cell r="J174" t="str">
            <v>Gestión</v>
          </cell>
          <cell r="K174" t="str">
            <v>Sectorial</v>
          </cell>
          <cell r="L174" t="str">
            <v>NO</v>
          </cell>
          <cell r="M174" t="str">
            <v>NO</v>
          </cell>
          <cell r="N174" t="str">
            <v>NO</v>
          </cell>
          <cell r="O174" t="str">
            <v>SI</v>
          </cell>
          <cell r="P174" t="str">
            <v>Kilómetros</v>
          </cell>
          <cell r="Q174" t="str">
            <v>Semestral</v>
          </cell>
          <cell r="R174" t="str">
            <v>Capacidad</v>
          </cell>
          <cell r="S174">
            <v>14626</v>
          </cell>
          <cell r="T174">
            <v>14626</v>
          </cell>
          <cell r="U174">
            <v>0</v>
          </cell>
          <cell r="V174">
            <v>0</v>
          </cell>
          <cell r="W174">
            <v>15307</v>
          </cell>
          <cell r="X174">
            <v>15307</v>
          </cell>
          <cell r="Y174">
            <v>0</v>
          </cell>
          <cell r="Z174">
            <v>0</v>
          </cell>
          <cell r="AA174">
            <v>0</v>
          </cell>
          <cell r="AB174">
            <v>0</v>
          </cell>
          <cell r="AC174">
            <v>0</v>
          </cell>
          <cell r="AD174">
            <v>0</v>
          </cell>
          <cell r="AE174">
            <v>0</v>
          </cell>
          <cell r="AF174">
            <v>0</v>
          </cell>
          <cell r="AG174">
            <v>0</v>
          </cell>
          <cell r="AH174" t="str">
            <v>Libardo Murillo</v>
          </cell>
          <cell r="AI174" t="str">
            <v>libardo.murillo@upme.gov.co</v>
          </cell>
          <cell r="AJ174">
            <v>0</v>
          </cell>
          <cell r="AK174">
            <v>0</v>
          </cell>
          <cell r="AL174">
            <v>0</v>
          </cell>
        </row>
        <row r="175">
          <cell r="A175">
            <v>4952</v>
          </cell>
          <cell r="B175" t="str">
            <v>Todos por un Nuevo País</v>
          </cell>
          <cell r="C175" t="str">
            <v>Competitividad e infraestructura estratégica</v>
          </cell>
          <cell r="D175" t="str">
            <v>Consolidar el desarrollo minero-energético para la equidad regional</v>
          </cell>
          <cell r="E175" t="str">
            <v>Minas y Energía</v>
          </cell>
          <cell r="F175" t="str">
            <v>UPME</v>
          </cell>
          <cell r="G175" t="str">
            <v>Desarrollo de un Sector Minero Energético sostenible y bajo en carbono</v>
          </cell>
          <cell r="H175">
            <v>4952</v>
          </cell>
          <cell r="I175" t="str">
            <v>Planes de Energización Rural Sostenible (PERS)</v>
          </cell>
          <cell r="J175" t="str">
            <v>Gestión</v>
          </cell>
          <cell r="K175" t="str">
            <v>Sectorial</v>
          </cell>
          <cell r="L175" t="str">
            <v>SI</v>
          </cell>
          <cell r="M175" t="str">
            <v>NO</v>
          </cell>
          <cell r="N175" t="str">
            <v>NO</v>
          </cell>
          <cell r="O175" t="str">
            <v>SI</v>
          </cell>
          <cell r="P175" t="str">
            <v>Planes</v>
          </cell>
          <cell r="Q175" t="str">
            <v>Anual</v>
          </cell>
          <cell r="R175" t="str">
            <v>Acumulado</v>
          </cell>
          <cell r="S175">
            <v>1</v>
          </cell>
          <cell r="T175">
            <v>1</v>
          </cell>
          <cell r="U175">
            <v>1</v>
          </cell>
          <cell r="V175">
            <v>1</v>
          </cell>
          <cell r="W175">
            <v>1</v>
          </cell>
          <cell r="X175">
            <v>4</v>
          </cell>
          <cell r="Y175">
            <v>0</v>
          </cell>
          <cell r="Z175">
            <v>0</v>
          </cell>
          <cell r="AA175">
            <v>0</v>
          </cell>
          <cell r="AB175">
            <v>0</v>
          </cell>
          <cell r="AC175">
            <v>0</v>
          </cell>
          <cell r="AD175">
            <v>0</v>
          </cell>
          <cell r="AE175" t="str">
            <v>Ya completada la fase de recopilación y clasificación de información disponible en un 80%, al tiempo se procede a caracterizar el consumo básico de energía y estimación de la demanda, esta labor está en un 35%. Se analiza la oferta y la demanda y se proce</v>
          </cell>
          <cell r="AF175">
            <v>42400.208333333299</v>
          </cell>
          <cell r="AG175">
            <v>42495.368350428202</v>
          </cell>
          <cell r="AH175" t="str">
            <v>Libardo Murillo</v>
          </cell>
          <cell r="AI175" t="str">
            <v>libardo.murillo@upme.gov.co</v>
          </cell>
          <cell r="AJ175">
            <v>0</v>
          </cell>
          <cell r="AK175">
            <v>0</v>
          </cell>
          <cell r="AL175">
            <v>0</v>
          </cell>
        </row>
        <row r="176">
          <cell r="A176">
            <v>4492</v>
          </cell>
          <cell r="B176" t="str">
            <v>Todos por un Nuevo País</v>
          </cell>
          <cell r="C176" t="str">
            <v>Movilidad social</v>
          </cell>
          <cell r="D176" t="str">
            <v>Garantizar los mínimos vitales y avanzar en el fortalecimiento de las capacidades de la población en pobreza extrema para su efectiva inclusión social y productiva (Sistema de Promoción Social).</v>
          </cell>
          <cell r="E176" t="str">
            <v>Agropecuario</v>
          </cell>
          <cell r="F176" t="str">
            <v>Unidad de Restitución de Tierras</v>
          </cell>
          <cell r="G176" t="str">
            <v>Atención y Asistencia a Territorios vulnerables y/o excluidos</v>
          </cell>
          <cell r="H176">
            <v>4492</v>
          </cell>
          <cell r="I176" t="str">
            <v>Familias con orden judicial de restitución de tierras</v>
          </cell>
          <cell r="J176" t="str">
            <v>Producto</v>
          </cell>
          <cell r="K176" t="str">
            <v>Sectorial</v>
          </cell>
          <cell r="L176" t="str">
            <v>SI</v>
          </cell>
          <cell r="M176" t="str">
            <v>SI</v>
          </cell>
          <cell r="N176" t="str">
            <v>NO</v>
          </cell>
          <cell r="O176" t="str">
            <v>SI</v>
          </cell>
          <cell r="P176" t="str">
            <v>Familias</v>
          </cell>
          <cell r="Q176" t="str">
            <v>Mensual</v>
          </cell>
          <cell r="R176" t="str">
            <v>Capacidad</v>
          </cell>
          <cell r="S176">
            <v>2868</v>
          </cell>
          <cell r="T176">
            <v>5901</v>
          </cell>
          <cell r="U176">
            <v>8934</v>
          </cell>
          <cell r="V176">
            <v>11967</v>
          </cell>
          <cell r="W176">
            <v>15000</v>
          </cell>
          <cell r="X176">
            <v>15000</v>
          </cell>
          <cell r="Y176">
            <v>4717</v>
          </cell>
          <cell r="Z176">
            <v>30.481000000000002</v>
          </cell>
          <cell r="AA176">
            <v>4717</v>
          </cell>
          <cell r="AB176">
            <v>15.241</v>
          </cell>
          <cell r="AC176">
            <v>42490.208333333299</v>
          </cell>
          <cell r="AD176">
            <v>42501.450963391202</v>
          </cell>
          <cell r="AE176" t="str">
            <v>La URT, a 30 de abril de 2016, reporta un acumulado de 4.717 familias beneficiarias de las órdenes de restitución de tierras, 2.475 por la ruta individual y 2.242 por la ruta colectiva. Cabe anotar que de éste acumulado, en lo corrido de 2016 se han benef</v>
          </cell>
          <cell r="AF176">
            <v>42490.208333333299</v>
          </cell>
          <cell r="AG176">
            <v>42501.450963229203</v>
          </cell>
          <cell r="AH176" t="str">
            <v>Alba Rocío Ortiz</v>
          </cell>
          <cell r="AI176" t="str">
            <v>alba.ortiz@esap.edu.co</v>
          </cell>
          <cell r="AJ176">
            <v>10</v>
          </cell>
          <cell r="AK176">
            <v>42520.208333333299</v>
          </cell>
          <cell r="AL176">
            <v>-23</v>
          </cell>
        </row>
        <row r="177">
          <cell r="A177">
            <v>4967</v>
          </cell>
          <cell r="B177" t="str">
            <v>Todos por un Nuevo País</v>
          </cell>
          <cell r="C177" t="str">
            <v>Movilidad social</v>
          </cell>
          <cell r="D177" t="str">
            <v>Garantizar los mínimos vitales y avanzar en el fortalecimiento de las capacidades de la población en pobreza extrema para su efectiva inclusión social y productiva (Sistema de Promoción Social).</v>
          </cell>
          <cell r="E177" t="str">
            <v>Inclusión Social y Reconciliación</v>
          </cell>
          <cell r="F177" t="str">
            <v xml:space="preserve">Agencia Nacional para la Superación de la Pobreza </v>
          </cell>
          <cell r="G177" t="str">
            <v>Atención y Asistencia a Poblaciones  vulnerables y/o excluidas</v>
          </cell>
          <cell r="H177">
            <v>4967</v>
          </cell>
          <cell r="I177" t="str">
            <v>Hogares Acompañados por la Estrategia UNIDOS</v>
          </cell>
          <cell r="J177" t="str">
            <v>Producto</v>
          </cell>
          <cell r="K177" t="str">
            <v>Sectorial</v>
          </cell>
          <cell r="L177" t="str">
            <v>NO</v>
          </cell>
          <cell r="M177" t="str">
            <v>SI</v>
          </cell>
          <cell r="N177" t="str">
            <v>NO</v>
          </cell>
          <cell r="O177" t="str">
            <v>SI</v>
          </cell>
          <cell r="P177" t="str">
            <v>Hogares</v>
          </cell>
          <cell r="Q177" t="str">
            <v>Mensual</v>
          </cell>
          <cell r="R177" t="str">
            <v>Flujo</v>
          </cell>
          <cell r="S177">
            <v>1149290</v>
          </cell>
          <cell r="T177">
            <v>1070000</v>
          </cell>
          <cell r="U177">
            <v>1060000</v>
          </cell>
          <cell r="V177">
            <v>1060000</v>
          </cell>
          <cell r="W177">
            <v>1060000</v>
          </cell>
          <cell r="X177">
            <v>1060000</v>
          </cell>
          <cell r="Y177">
            <v>0</v>
          </cell>
          <cell r="Z177">
            <v>0</v>
          </cell>
          <cell r="AA177">
            <v>0</v>
          </cell>
          <cell r="AB177">
            <v>0</v>
          </cell>
          <cell r="AC177">
            <v>0</v>
          </cell>
          <cell r="AD177">
            <v>0</v>
          </cell>
          <cell r="AE177">
            <v>0</v>
          </cell>
          <cell r="AF177">
            <v>0</v>
          </cell>
          <cell r="AG177">
            <v>0</v>
          </cell>
          <cell r="AH177" t="str">
            <v>Carolina Blackburn Cardona</v>
          </cell>
          <cell r="AI177" t="str">
            <v>carolina.blackburn@prosperidadsocial.gov.co</v>
          </cell>
          <cell r="AJ177">
            <v>15</v>
          </cell>
          <cell r="AK177">
            <v>0</v>
          </cell>
          <cell r="AL177">
            <v>0</v>
          </cell>
        </row>
        <row r="178">
          <cell r="A178">
            <v>4332</v>
          </cell>
          <cell r="B178" t="str">
            <v>Todos por un Nuevo País</v>
          </cell>
          <cell r="C178" t="str">
            <v>Movilidad social</v>
          </cell>
          <cell r="D178" t="str">
            <v>Garantizar los mínimos vitales y avanzar en el fortalecimiento de las capacidades de la población en pobreza extrema para su efectiva inclusión social y productiva (Sistema de Promoción Social).</v>
          </cell>
          <cell r="E178" t="str">
            <v>Inclusión Social y Reconciliación</v>
          </cell>
          <cell r="F178" t="str">
            <v xml:space="preserve">Agencia Nacional para la Superación de la Pobreza </v>
          </cell>
          <cell r="G178" t="str">
            <v>Atención y Asistencia a Poblaciones  vulnerables y/o excluidas</v>
          </cell>
          <cell r="H178">
            <v>4332</v>
          </cell>
          <cell r="I178" t="str">
            <v>Hogares beneficiarios del Subsidio Familiar de Vivienda en Especie con acompañamiento familiar y comunitario</v>
          </cell>
          <cell r="J178" t="str">
            <v>Producto</v>
          </cell>
          <cell r="K178" t="str">
            <v>Sectorial</v>
          </cell>
          <cell r="L178" t="str">
            <v>SI</v>
          </cell>
          <cell r="M178" t="str">
            <v>SI</v>
          </cell>
          <cell r="N178" t="str">
            <v>NO</v>
          </cell>
          <cell r="O178" t="str">
            <v>SI</v>
          </cell>
          <cell r="P178" t="str">
            <v>Hogares</v>
          </cell>
          <cell r="Q178" t="str">
            <v>Mensual</v>
          </cell>
          <cell r="R178" t="str">
            <v>Capacidad</v>
          </cell>
          <cell r="S178">
            <v>22804</v>
          </cell>
          <cell r="T178">
            <v>65000</v>
          </cell>
          <cell r="U178">
            <v>100000</v>
          </cell>
          <cell r="V178">
            <v>100000</v>
          </cell>
          <cell r="W178">
            <v>100000</v>
          </cell>
          <cell r="X178">
            <v>100000</v>
          </cell>
          <cell r="Y178">
            <v>43075</v>
          </cell>
          <cell r="Z178">
            <v>26.26</v>
          </cell>
          <cell r="AA178">
            <v>43075</v>
          </cell>
          <cell r="AB178">
            <v>26.26</v>
          </cell>
          <cell r="AC178">
            <v>42429.208333333299</v>
          </cell>
          <cell r="AD178">
            <v>42439.564618900498</v>
          </cell>
          <cell r="AE178" t="str">
            <v>No se presenta avance en el indicador, dado que en la actualidad la Estrategia Red UNIDOS se encuentra en proceso de contratación de los Cogestores Sociales (con corte a 29 de febrero se han contratado 2.118 Cogestores Sociales) en los 20 grupos adjudicad</v>
          </cell>
          <cell r="AF178">
            <v>42429.208333333299</v>
          </cell>
          <cell r="AG178">
            <v>42439.564618784701</v>
          </cell>
          <cell r="AH178" t="str">
            <v>Carolina Blackburn Cardona</v>
          </cell>
          <cell r="AI178" t="str">
            <v>carolina.blackburn@prosperidadsocial.gov.co</v>
          </cell>
          <cell r="AJ178">
            <v>15</v>
          </cell>
          <cell r="AK178">
            <v>42458.208333333299</v>
          </cell>
          <cell r="AL178">
            <v>33</v>
          </cell>
        </row>
        <row r="179">
          <cell r="A179">
            <v>4333</v>
          </cell>
          <cell r="B179" t="str">
            <v>Todos por un Nuevo País</v>
          </cell>
          <cell r="C179" t="str">
            <v>Movilidad social</v>
          </cell>
          <cell r="D179" t="str">
            <v>Garantizar los mínimos vitales y avanzar en el fortalecimiento de las capacidades de la población en pobreza extrema para su efectiva inclusión social y productiva (Sistema de Promoción Social).</v>
          </cell>
          <cell r="E179" t="str">
            <v>Inclusión Social y Reconciliación</v>
          </cell>
          <cell r="F179" t="str">
            <v xml:space="preserve">Agencia Nacional para la Superación de la Pobreza </v>
          </cell>
          <cell r="G179" t="str">
            <v>Atención y Asistencia a Poblaciones  vulnerables y/o excluidas</v>
          </cell>
          <cell r="H179">
            <v>4333</v>
          </cell>
          <cell r="I179" t="str">
            <v>Hogares pobres y vulnerables en zonas rurales con acompañamiento familiar</v>
          </cell>
          <cell r="J179" t="str">
            <v>Gestión</v>
          </cell>
          <cell r="K179" t="str">
            <v>Sectorial</v>
          </cell>
          <cell r="L179" t="str">
            <v>SI</v>
          </cell>
          <cell r="M179" t="str">
            <v>SI</v>
          </cell>
          <cell r="N179" t="str">
            <v>NO</v>
          </cell>
          <cell r="O179" t="str">
            <v>SI</v>
          </cell>
          <cell r="P179" t="str">
            <v>Hogares</v>
          </cell>
          <cell r="Q179" t="str">
            <v>Mensual</v>
          </cell>
          <cell r="R179" t="str">
            <v>Flujo</v>
          </cell>
          <cell r="S179">
            <v>640110</v>
          </cell>
          <cell r="T179">
            <v>600000</v>
          </cell>
          <cell r="U179">
            <v>650000</v>
          </cell>
          <cell r="V179">
            <v>650000</v>
          </cell>
          <cell r="W179">
            <v>650000</v>
          </cell>
          <cell r="X179">
            <v>650000</v>
          </cell>
          <cell r="Y179">
            <v>582015</v>
          </cell>
          <cell r="Z179">
            <v>89.54</v>
          </cell>
          <cell r="AA179">
            <v>582015</v>
          </cell>
          <cell r="AB179">
            <v>89.54</v>
          </cell>
          <cell r="AC179">
            <v>42429.208333333299</v>
          </cell>
          <cell r="AD179">
            <v>42439.564289351903</v>
          </cell>
          <cell r="AE179" t="str">
            <v>No se presenta avance en el indicador, dado que en la actualidad la Estrategia Red UNIDOS se encuentra en proceso de contratación de los Cogestores Sociales (con corte a 29 de febrero se han contratado 2.118 Cogestores Sociales) en los 20 grupos adjudicad</v>
          </cell>
          <cell r="AF179">
            <v>42429.208333333299</v>
          </cell>
          <cell r="AG179">
            <v>42439.564289236099</v>
          </cell>
          <cell r="AH179" t="str">
            <v>Carolina Blackburn Cardona</v>
          </cell>
          <cell r="AI179" t="str">
            <v>carolina.blackburn@prosperidadsocial.gov.co</v>
          </cell>
          <cell r="AJ179">
            <v>15</v>
          </cell>
          <cell r="AK179">
            <v>42458.208333333299</v>
          </cell>
          <cell r="AL179">
            <v>33</v>
          </cell>
        </row>
        <row r="180">
          <cell r="A180">
            <v>4345</v>
          </cell>
          <cell r="B180" t="str">
            <v>Todos por un Nuevo País</v>
          </cell>
          <cell r="C180" t="str">
            <v>Movilidad social</v>
          </cell>
          <cell r="D180" t="str">
            <v>Garantizar los mínimos vitales y avanzar en el fortalecimiento de las capacidades de la población en pobreza extrema para su efectiva inclusión social y productiva (Sistema de Promoción Social).</v>
          </cell>
          <cell r="E180" t="str">
            <v>Inclusión Social y Reconciliación</v>
          </cell>
          <cell r="F180" t="str">
            <v>ICBF</v>
          </cell>
          <cell r="G180" t="str">
            <v>Atención y Asistencia a Poblaciones  vulnerables y/o excluidas</v>
          </cell>
          <cell r="H180">
            <v>4345</v>
          </cell>
          <cell r="I180" t="str">
            <v>Familias en situación de vulnerabilidad afectadas en su estructura y dinámica relacional atendidas mediante la modalidad familias para la paz.</v>
          </cell>
          <cell r="J180" t="str">
            <v>Producto</v>
          </cell>
          <cell r="K180" t="str">
            <v>Sectorial</v>
          </cell>
          <cell r="L180" t="str">
            <v>SI</v>
          </cell>
          <cell r="M180" t="str">
            <v>SI</v>
          </cell>
          <cell r="N180" t="str">
            <v>NO</v>
          </cell>
          <cell r="O180" t="str">
            <v>SI</v>
          </cell>
          <cell r="P180" t="str">
            <v>Familias</v>
          </cell>
          <cell r="Q180" t="str">
            <v>Mensual</v>
          </cell>
          <cell r="R180" t="str">
            <v>Acumulado</v>
          </cell>
          <cell r="S180">
            <v>541854</v>
          </cell>
          <cell r="T180">
            <v>105488</v>
          </cell>
          <cell r="U180">
            <v>140000</v>
          </cell>
          <cell r="V180">
            <v>157256</v>
          </cell>
          <cell r="W180">
            <v>157256</v>
          </cell>
          <cell r="X180">
            <v>560000</v>
          </cell>
          <cell r="Y180">
            <v>0</v>
          </cell>
          <cell r="Z180">
            <v>0</v>
          </cell>
          <cell r="AA180">
            <v>105473</v>
          </cell>
          <cell r="AB180">
            <v>18.834</v>
          </cell>
          <cell r="AC180">
            <v>42490.208333333299</v>
          </cell>
          <cell r="AD180">
            <v>42501.647728553202</v>
          </cell>
          <cell r="AE180" t="str">
            <v xml:space="preserve">•Posterior al envío de información realizado por la Dirección de Contratación, se da inicio al diligenciamiento de los estudios previos de la modalidad para ser firmados y aprobados por las diferentes Direcciones Regionales. •En las 33 Regionales ICBF se </v>
          </cell>
          <cell r="AF180">
            <v>42490.208333333299</v>
          </cell>
          <cell r="AG180">
            <v>42501.6477284375</v>
          </cell>
          <cell r="AH180" t="str">
            <v>Pedro Quijano Samper</v>
          </cell>
          <cell r="AI180" t="str">
            <v>Pedro.Quijano@icbf.gov.co</v>
          </cell>
          <cell r="AJ180">
            <v>30</v>
          </cell>
          <cell r="AK180">
            <v>42520.208333333299</v>
          </cell>
          <cell r="AL180">
            <v>-43</v>
          </cell>
        </row>
        <row r="181">
          <cell r="A181">
            <v>4766</v>
          </cell>
          <cell r="B181" t="str">
            <v>Todos por un Nuevo País</v>
          </cell>
          <cell r="C181" t="str">
            <v>Movilidad social</v>
          </cell>
          <cell r="D181" t="str">
            <v>Garantizar los mínimos vitales y avanzar en el fortalecimiento de las capacidades de la población en pobreza extrema para su efectiva inclusión social y productiva (Sistema de Promoción Social).</v>
          </cell>
          <cell r="E181" t="str">
            <v>Inclusión Social y Reconciliación</v>
          </cell>
          <cell r="F181" t="str">
            <v>Prosperidad Social</v>
          </cell>
          <cell r="G181" t="str">
            <v>Atención y Asistencia a Poblaciones  vulnerables y/o excluidas</v>
          </cell>
          <cell r="H181">
            <v>4766</v>
          </cell>
          <cell r="I181" t="str">
            <v>Pobreza extrema</v>
          </cell>
          <cell r="J181" t="str">
            <v>Gestión</v>
          </cell>
          <cell r="K181" t="str">
            <v>Sectorial</v>
          </cell>
          <cell r="L181" t="str">
            <v>SI</v>
          </cell>
          <cell r="M181" t="str">
            <v>NO</v>
          </cell>
          <cell r="N181" t="str">
            <v>NO</v>
          </cell>
          <cell r="O181" t="str">
            <v>SI</v>
          </cell>
          <cell r="P181" t="str">
            <v>Porcentaje</v>
          </cell>
          <cell r="Q181" t="str">
            <v>Anual</v>
          </cell>
          <cell r="R181" t="str">
            <v>Reducción</v>
          </cell>
          <cell r="S181">
            <v>8.1</v>
          </cell>
          <cell r="T181">
            <v>7.6</v>
          </cell>
          <cell r="U181">
            <v>7.1</v>
          </cell>
          <cell r="V181">
            <v>6.5</v>
          </cell>
          <cell r="W181">
            <v>6</v>
          </cell>
          <cell r="X181">
            <v>6</v>
          </cell>
          <cell r="Y181">
            <v>0</v>
          </cell>
          <cell r="Z181">
            <v>0</v>
          </cell>
          <cell r="AA181">
            <v>0</v>
          </cell>
          <cell r="AB181">
            <v>0</v>
          </cell>
          <cell r="AC181">
            <v>0</v>
          </cell>
          <cell r="AD181">
            <v>0</v>
          </cell>
          <cell r="AE181" t="str">
            <v>La periodicidad del indicador es anual. El último dato disponible es el del año 2015 y su valor es de 7,9%.</v>
          </cell>
          <cell r="AF181">
            <v>42490.208333333299</v>
          </cell>
          <cell r="AG181">
            <v>42501.631856713</v>
          </cell>
          <cell r="AH181" t="str">
            <v>Marilyn Jímenez Chaves</v>
          </cell>
          <cell r="AI181" t="str">
            <v>marilyn.jimenez@dps.gov.co</v>
          </cell>
          <cell r="AJ181">
            <v>90</v>
          </cell>
          <cell r="AK181">
            <v>0</v>
          </cell>
          <cell r="AL181">
            <v>0</v>
          </cell>
        </row>
        <row r="182">
          <cell r="A182">
            <v>4770</v>
          </cell>
          <cell r="B182" t="str">
            <v>Todos por un Nuevo País</v>
          </cell>
          <cell r="C182" t="str">
            <v>Movilidad social</v>
          </cell>
          <cell r="D182" t="str">
            <v>Garantizar los mínimos vitales y avanzar en el fortalecimiento de las capacidades de la población en pobreza extrema para su efectiva inclusión social y productiva (Sistema de Promoción Social).</v>
          </cell>
          <cell r="E182" t="str">
            <v>Inclusión Social y Reconciliación</v>
          </cell>
          <cell r="F182" t="str">
            <v>Prosperidad Social</v>
          </cell>
          <cell r="G182" t="str">
            <v>Atención y Asistencia a Poblaciones  vulnerables y/o excluidas</v>
          </cell>
          <cell r="H182">
            <v>4770</v>
          </cell>
          <cell r="I182" t="str">
            <v>Personas vinculadas a Jóvenes en Acción</v>
          </cell>
          <cell r="J182" t="str">
            <v>Producto</v>
          </cell>
          <cell r="K182" t="str">
            <v>Sectorial</v>
          </cell>
          <cell r="L182" t="str">
            <v>SI</v>
          </cell>
          <cell r="M182" t="str">
            <v>SI</v>
          </cell>
          <cell r="N182" t="str">
            <v>NO</v>
          </cell>
          <cell r="O182" t="str">
            <v>SI</v>
          </cell>
          <cell r="P182" t="str">
            <v>Jóvenes</v>
          </cell>
          <cell r="Q182" t="str">
            <v>Bimestral</v>
          </cell>
          <cell r="R182" t="str">
            <v>Stock</v>
          </cell>
          <cell r="S182">
            <v>152370</v>
          </cell>
          <cell r="T182">
            <v>152370</v>
          </cell>
          <cell r="U182">
            <v>152370</v>
          </cell>
          <cell r="V182">
            <v>152370</v>
          </cell>
          <cell r="W182">
            <v>152370</v>
          </cell>
          <cell r="X182">
            <v>152370</v>
          </cell>
          <cell r="Y182">
            <v>224317</v>
          </cell>
          <cell r="Z182">
            <v>100</v>
          </cell>
          <cell r="AA182">
            <v>224317</v>
          </cell>
          <cell r="AB182">
            <v>100</v>
          </cell>
          <cell r="AC182">
            <v>42490.208333333299</v>
          </cell>
          <cell r="AD182">
            <v>42499.747714236102</v>
          </cell>
          <cell r="AE182" t="str">
            <v>. Con corte a 30 de abril de 2016, 224.317 jóvenes se encontraban matriculados en Instituciones de Educación con las cuales Prosperidad Social tiene convenio. . Se dio continuidad a la realización de los talleres exprienciales del Módulo Presencial del co</v>
          </cell>
          <cell r="AF182">
            <v>42490.208333333299</v>
          </cell>
          <cell r="AG182">
            <v>42499.747714085701</v>
          </cell>
          <cell r="AH182" t="str">
            <v>Juan Pablo Ortiz Vallejo</v>
          </cell>
          <cell r="AI182" t="str">
            <v>jportiz@dps.gov.co</v>
          </cell>
          <cell r="AJ182">
            <v>0</v>
          </cell>
          <cell r="AK182">
            <v>42551.208333333299</v>
          </cell>
          <cell r="AL182">
            <v>-43</v>
          </cell>
        </row>
        <row r="183">
          <cell r="A183">
            <v>4771</v>
          </cell>
          <cell r="B183" t="str">
            <v>Todos por un Nuevo País</v>
          </cell>
          <cell r="C183" t="str">
            <v>Movilidad social</v>
          </cell>
          <cell r="D183" t="str">
            <v>Garantizar los mínimos vitales y avanzar en el fortalecimiento de las capacidades de la población en pobreza extrema para su efectiva inclusión social y productiva (Sistema de Promoción Social).</v>
          </cell>
          <cell r="E183" t="str">
            <v>Inclusión Social y Reconciliación</v>
          </cell>
          <cell r="F183" t="str">
            <v>Prosperidad Social</v>
          </cell>
          <cell r="G183" t="str">
            <v>Atención y Asistencia a Poblaciones  vulnerables y/o excluidas</v>
          </cell>
          <cell r="H183">
            <v>4771</v>
          </cell>
          <cell r="I183" t="str">
            <v>Familias indígenas y afrodescendientes con seguridad alimentaria, proyecto productivo y fortalecidas a escala comunitaria</v>
          </cell>
          <cell r="J183" t="str">
            <v>Producto</v>
          </cell>
          <cell r="K183" t="str">
            <v>Sectorial</v>
          </cell>
          <cell r="L183" t="str">
            <v>SI</v>
          </cell>
          <cell r="M183" t="str">
            <v>SI</v>
          </cell>
          <cell r="N183" t="str">
            <v>NO</v>
          </cell>
          <cell r="O183" t="str">
            <v>SI</v>
          </cell>
          <cell r="P183" t="str">
            <v>Hogares</v>
          </cell>
          <cell r="Q183" t="str">
            <v>Anual</v>
          </cell>
          <cell r="R183" t="str">
            <v>Acumulado</v>
          </cell>
          <cell r="S183">
            <v>10000</v>
          </cell>
          <cell r="T183">
            <v>726</v>
          </cell>
          <cell r="U183">
            <v>20000</v>
          </cell>
          <cell r="V183">
            <v>0</v>
          </cell>
          <cell r="W183">
            <v>10000</v>
          </cell>
          <cell r="X183">
            <v>30726</v>
          </cell>
          <cell r="Y183">
            <v>0</v>
          </cell>
          <cell r="Z183">
            <v>0</v>
          </cell>
          <cell r="AA183">
            <v>0</v>
          </cell>
          <cell r="AB183">
            <v>0</v>
          </cell>
          <cell r="AC183">
            <v>0</v>
          </cell>
          <cell r="AD183">
            <v>0</v>
          </cell>
          <cell r="AE183" t="str">
            <v xml:space="preserve">Se ha levantado el perfil sociodemográfico de 20.000 hogares y se avanza en la construcción metodológica de las caracterización de entrada. </v>
          </cell>
          <cell r="AF183">
            <v>42490.208333333299</v>
          </cell>
          <cell r="AG183">
            <v>42501.6302820255</v>
          </cell>
          <cell r="AH183" t="str">
            <v>Sergio Barraza</v>
          </cell>
          <cell r="AI183" t="str">
            <v>sergio.Barraza@prosperidadsocial.gov.co</v>
          </cell>
          <cell r="AJ183">
            <v>30</v>
          </cell>
          <cell r="AK183">
            <v>0</v>
          </cell>
          <cell r="AL183">
            <v>0</v>
          </cell>
        </row>
        <row r="184">
          <cell r="A184">
            <v>5150</v>
          </cell>
          <cell r="B184" t="str">
            <v>Todos por un Nuevo País</v>
          </cell>
          <cell r="C184" t="str">
            <v>Movilidad social</v>
          </cell>
          <cell r="D184" t="str">
            <v>Garantizar los mínimos vitales y avanzar en el fortalecimiento de las capacidades de la población en pobreza extrema para su efectiva inclusión social y productiva (Sistema de Promoción Social).</v>
          </cell>
          <cell r="E184" t="str">
            <v>Inclusión Social y Reconciliación</v>
          </cell>
          <cell r="F184" t="str">
            <v>Prosperidad Social</v>
          </cell>
          <cell r="G184" t="str">
            <v>Atención y Asistencia a Poblaciones  vulnerables y/o excluidas</v>
          </cell>
          <cell r="H184">
            <v>5150</v>
          </cell>
          <cell r="I184" t="str">
            <v>Familias de minorías étnicas atendidas con practicas de autoconsumo</v>
          </cell>
          <cell r="J184" t="str">
            <v>Producto</v>
          </cell>
          <cell r="K184" t="str">
            <v>Transversal</v>
          </cell>
          <cell r="L184" t="str">
            <v>SI</v>
          </cell>
          <cell r="M184" t="str">
            <v>SI</v>
          </cell>
          <cell r="N184" t="str">
            <v>NO</v>
          </cell>
          <cell r="O184" t="str">
            <v>SI</v>
          </cell>
          <cell r="P184" t="str">
            <v>Familias</v>
          </cell>
          <cell r="Q184" t="str">
            <v>Mensual</v>
          </cell>
          <cell r="R184" t="str">
            <v>Acumulado</v>
          </cell>
          <cell r="S184">
            <v>10654</v>
          </cell>
          <cell r="T184">
            <v>3250</v>
          </cell>
          <cell r="U184">
            <v>3250</v>
          </cell>
          <cell r="V184">
            <v>3250</v>
          </cell>
          <cell r="W184">
            <v>3250</v>
          </cell>
          <cell r="X184">
            <v>13000</v>
          </cell>
          <cell r="Y184">
            <v>0</v>
          </cell>
          <cell r="Z184">
            <v>0</v>
          </cell>
          <cell r="AA184">
            <v>9220</v>
          </cell>
          <cell r="AB184">
            <v>70.92</v>
          </cell>
          <cell r="AC184">
            <v>42400.208333333299</v>
          </cell>
          <cell r="AD184">
            <v>42471.368091203702</v>
          </cell>
          <cell r="AE184" t="str">
            <v>Para el presente mes, Las Vigencias Futuras solicitadas se encuentran en proceso de aprobación por el Ministerio de Hacienda. Lo anterior indica que el proceso de contratación para la atención de familias inicia en el mes de mayo</v>
          </cell>
          <cell r="AF184">
            <v>42460.208333333299</v>
          </cell>
          <cell r="AG184">
            <v>42500.430565162002</v>
          </cell>
          <cell r="AH184" t="str">
            <v>Michela Espinosa Reyes</v>
          </cell>
          <cell r="AI184" t="str">
            <v>Michela.Espinosa@dps.gov.co</v>
          </cell>
          <cell r="AJ184">
            <v>0</v>
          </cell>
          <cell r="AK184">
            <v>42429.208333333299</v>
          </cell>
          <cell r="AL184">
            <v>77</v>
          </cell>
        </row>
        <row r="185">
          <cell r="A185">
            <v>4965</v>
          </cell>
          <cell r="B185" t="str">
            <v>Todos por un Nuevo País</v>
          </cell>
          <cell r="C185" t="str">
            <v>Movilidad social</v>
          </cell>
          <cell r="D185" t="str">
            <v>Garantizar los mínimos vitales y avanzar en el fortalecimiento de las capacidades de la población en pobreza extrema para su efectiva inclusión social y productiva (Sistema de Promoción Social).</v>
          </cell>
          <cell r="E185" t="str">
            <v>Inclusión Social y Reconciliación</v>
          </cell>
          <cell r="F185" t="str">
            <v>Prosperidad Social</v>
          </cell>
          <cell r="G185" t="str">
            <v>Atención y Asistencia a Poblaciones  vulnerables y/o excluidas</v>
          </cell>
          <cell r="H185">
            <v>4965</v>
          </cell>
          <cell r="I185" t="str">
            <v>Niños y niñas beneficiarios con transferencias condicionadas en salud del programa más familias en acción</v>
          </cell>
          <cell r="J185" t="str">
            <v>Producto</v>
          </cell>
          <cell r="K185" t="str">
            <v>Sectorial</v>
          </cell>
          <cell r="L185" t="str">
            <v>NO</v>
          </cell>
          <cell r="M185" t="str">
            <v>SI</v>
          </cell>
          <cell r="N185" t="str">
            <v>NO</v>
          </cell>
          <cell r="O185" t="str">
            <v>SI</v>
          </cell>
          <cell r="P185" t="str">
            <v>Niños, niñas y adolescentes</v>
          </cell>
          <cell r="Q185" t="str">
            <v>Bimestral</v>
          </cell>
          <cell r="R185" t="str">
            <v>Flujo</v>
          </cell>
          <cell r="S185">
            <v>1614416</v>
          </cell>
          <cell r="T185">
            <v>1480000</v>
          </cell>
          <cell r="U185">
            <v>1480000</v>
          </cell>
          <cell r="V185">
            <v>1480000</v>
          </cell>
          <cell r="W185">
            <v>1480000</v>
          </cell>
          <cell r="X185">
            <v>1480000</v>
          </cell>
          <cell r="Y185">
            <v>1350791</v>
          </cell>
          <cell r="Z185">
            <v>91.27</v>
          </cell>
          <cell r="AA185">
            <v>1457913</v>
          </cell>
          <cell r="AB185">
            <v>98.507999999999996</v>
          </cell>
          <cell r="AC185">
            <v>42490.208333333299</v>
          </cell>
          <cell r="AD185">
            <v>42501.608772604202</v>
          </cell>
          <cell r="AE185" t="str">
            <v>Se continúan adelantando los encuentros de socialización con nuevas autoridades locales para la firma de convenios interadministrativos, con asistencia de 884 alcaldes.</v>
          </cell>
          <cell r="AF185">
            <v>42490.208333333299</v>
          </cell>
          <cell r="AG185">
            <v>42501.608772419</v>
          </cell>
          <cell r="AH185" t="str">
            <v>Ana Cecilia Tamayo Osorio</v>
          </cell>
          <cell r="AI185" t="str">
            <v>ana.tamayo@dps.gov.co</v>
          </cell>
          <cell r="AJ185">
            <v>0</v>
          </cell>
          <cell r="AK185">
            <v>42551.208333333299</v>
          </cell>
          <cell r="AL185">
            <v>-43</v>
          </cell>
        </row>
        <row r="186">
          <cell r="A186">
            <v>4966</v>
          </cell>
          <cell r="B186" t="str">
            <v>Todos por un Nuevo País</v>
          </cell>
          <cell r="C186" t="str">
            <v>Movilidad social</v>
          </cell>
          <cell r="D186" t="str">
            <v>Garantizar los mínimos vitales y avanzar en el fortalecimiento de las capacidades de la población en pobreza extrema para su efectiva inclusión social y productiva (Sistema de Promoción Social).</v>
          </cell>
          <cell r="E186" t="str">
            <v>Inclusión Social y Reconciliación</v>
          </cell>
          <cell r="F186" t="str">
            <v>Prosperidad Social</v>
          </cell>
          <cell r="G186" t="str">
            <v>Atención y Asistencia a Poblaciones  vulnerables y/o excluidas</v>
          </cell>
          <cell r="H186">
            <v>4966</v>
          </cell>
          <cell r="I186" t="str">
            <v>Niños, niñas y adolescentes (NNA) beneficiarios con transferencias condicionadas en educación del programa más familias en acción.</v>
          </cell>
          <cell r="J186" t="str">
            <v>Producto</v>
          </cell>
          <cell r="K186" t="str">
            <v>Sectorial</v>
          </cell>
          <cell r="L186" t="str">
            <v>NO</v>
          </cell>
          <cell r="M186" t="str">
            <v>SI</v>
          </cell>
          <cell r="N186" t="str">
            <v>NO</v>
          </cell>
          <cell r="O186" t="str">
            <v>SI</v>
          </cell>
          <cell r="P186" t="str">
            <v>Niños, niñas y adolescentes</v>
          </cell>
          <cell r="Q186" t="str">
            <v>Bimestral</v>
          </cell>
          <cell r="R186" t="str">
            <v>Flujo</v>
          </cell>
          <cell r="S186">
            <v>3191537</v>
          </cell>
          <cell r="T186">
            <v>3070000</v>
          </cell>
          <cell r="U186">
            <v>3070000</v>
          </cell>
          <cell r="V186">
            <v>3070000</v>
          </cell>
          <cell r="W186">
            <v>3070000</v>
          </cell>
          <cell r="X186">
            <v>3070000</v>
          </cell>
          <cell r="Y186">
            <v>3114272</v>
          </cell>
          <cell r="Z186">
            <v>100</v>
          </cell>
          <cell r="AA186">
            <v>3099462</v>
          </cell>
          <cell r="AB186">
            <v>100</v>
          </cell>
          <cell r="AC186">
            <v>42490.208333333299</v>
          </cell>
          <cell r="AD186">
            <v>42501.608976655101</v>
          </cell>
          <cell r="AE186" t="str">
            <v>Se continúan adelantando los encuentros de socialización con nuevas autoridades locales para la firma de convenios interadministrativos, con asistencia de 884 alcaldes</v>
          </cell>
          <cell r="AF186">
            <v>42490.208333333299</v>
          </cell>
          <cell r="AG186">
            <v>42501.608976504598</v>
          </cell>
          <cell r="AH186" t="str">
            <v>Ana Cecilia Tamayo Osorio</v>
          </cell>
          <cell r="AI186" t="str">
            <v>ana.tamayo@dps.gov.co</v>
          </cell>
          <cell r="AJ186">
            <v>0</v>
          </cell>
          <cell r="AK186">
            <v>42551.208333333299</v>
          </cell>
          <cell r="AL186">
            <v>-43</v>
          </cell>
        </row>
        <row r="187">
          <cell r="A187">
            <v>4968</v>
          </cell>
          <cell r="B187" t="str">
            <v>Todos por un Nuevo País</v>
          </cell>
          <cell r="C187" t="str">
            <v>Movilidad social</v>
          </cell>
          <cell r="D187" t="str">
            <v>Garantizar los mínimos vitales y avanzar en el fortalecimiento de las capacidades de la población en pobreza extrema para su efectiva inclusión social y productiva (Sistema de Promoción Social).</v>
          </cell>
          <cell r="E187" t="str">
            <v>Inclusión Social y Reconciliación</v>
          </cell>
          <cell r="F187" t="str">
            <v>Prosperidad Social</v>
          </cell>
          <cell r="G187" t="str">
            <v>Atención y Asistencia a Poblaciones  vulnerables y/o excluidas</v>
          </cell>
          <cell r="H187">
            <v>4968</v>
          </cell>
          <cell r="I187" t="str">
            <v>Familias beneficiarias con transferencias condicionadas del programa Mas Familias en Accion</v>
          </cell>
          <cell r="J187" t="str">
            <v>Producto</v>
          </cell>
          <cell r="K187" t="str">
            <v>Sectorial</v>
          </cell>
          <cell r="L187" t="str">
            <v>SI</v>
          </cell>
          <cell r="M187" t="str">
            <v>SI</v>
          </cell>
          <cell r="N187" t="str">
            <v>NO</v>
          </cell>
          <cell r="O187" t="str">
            <v>SI</v>
          </cell>
          <cell r="P187" t="str">
            <v>Familias</v>
          </cell>
          <cell r="Q187" t="str">
            <v>Bimestral</v>
          </cell>
          <cell r="R187" t="str">
            <v>Flujo</v>
          </cell>
          <cell r="S187">
            <v>2683012</v>
          </cell>
          <cell r="T187">
            <v>2550000</v>
          </cell>
          <cell r="U187">
            <v>2550000</v>
          </cell>
          <cell r="V187">
            <v>2550000</v>
          </cell>
          <cell r="W187">
            <v>2706709</v>
          </cell>
          <cell r="X187">
            <v>2706709</v>
          </cell>
          <cell r="Y187">
            <v>2531181</v>
          </cell>
          <cell r="Z187">
            <v>99.262</v>
          </cell>
          <cell r="AA187">
            <v>2559954</v>
          </cell>
          <cell r="AB187">
            <v>94.578000000000003</v>
          </cell>
          <cell r="AC187">
            <v>42490.208333333299</v>
          </cell>
          <cell r="AD187">
            <v>42500.650221030097</v>
          </cell>
          <cell r="AE187" t="str">
            <v>Se continúan adelantando los encuentros de socialización con nuevas autoridades locales para la firma de convenios interadministrativos, con asistencia de 884 alcaldes</v>
          </cell>
          <cell r="AF187">
            <v>42490.208333333299</v>
          </cell>
          <cell r="AG187">
            <v>42500.650220868098</v>
          </cell>
          <cell r="AH187" t="str">
            <v>Ana Cecilia Tamayo Osorio</v>
          </cell>
          <cell r="AI187" t="str">
            <v>ana.tamayo@dps.gov.co</v>
          </cell>
          <cell r="AJ187">
            <v>0</v>
          </cell>
          <cell r="AK187">
            <v>42551.208333333299</v>
          </cell>
          <cell r="AL187">
            <v>-43</v>
          </cell>
        </row>
        <row r="188">
          <cell r="A188">
            <v>4969</v>
          </cell>
          <cell r="B188" t="str">
            <v>Todos por un Nuevo País</v>
          </cell>
          <cell r="C188" t="str">
            <v>Movilidad social</v>
          </cell>
          <cell r="D188" t="str">
            <v>Garantizar los mínimos vitales y avanzar en el fortalecimiento de las capacidades de la población en pobreza extrema para su efectiva inclusión social y productiva (Sistema de Promoción Social).</v>
          </cell>
          <cell r="E188" t="str">
            <v>Inclusión Social y Reconciliación</v>
          </cell>
          <cell r="F188" t="str">
            <v>Prosperidad Social</v>
          </cell>
          <cell r="G188" t="str">
            <v>Atención y Asistencia a Poblaciones  vulnerables y/o excluidas</v>
          </cell>
          <cell r="H188">
            <v>4969</v>
          </cell>
          <cell r="I188" t="str">
            <v>Familias atendidas con practicas de autoconsumo</v>
          </cell>
          <cell r="J188" t="str">
            <v>Producto</v>
          </cell>
          <cell r="K188" t="str">
            <v>Sectorial</v>
          </cell>
          <cell r="L188" t="str">
            <v>SI</v>
          </cell>
          <cell r="M188" t="str">
            <v>SI</v>
          </cell>
          <cell r="N188" t="str">
            <v>NO</v>
          </cell>
          <cell r="O188" t="str">
            <v>SI</v>
          </cell>
          <cell r="P188" t="str">
            <v>Familias</v>
          </cell>
          <cell r="Q188" t="str">
            <v>Semestral</v>
          </cell>
          <cell r="R188" t="str">
            <v>Capacidad</v>
          </cell>
          <cell r="S188">
            <v>267762</v>
          </cell>
          <cell r="T188">
            <v>324762</v>
          </cell>
          <cell r="U188">
            <v>397762</v>
          </cell>
          <cell r="V188">
            <v>462762</v>
          </cell>
          <cell r="W188">
            <v>527762</v>
          </cell>
          <cell r="X188">
            <v>527762</v>
          </cell>
          <cell r="Y188">
            <v>0</v>
          </cell>
          <cell r="Z188">
            <v>0</v>
          </cell>
          <cell r="AA188">
            <v>0</v>
          </cell>
          <cell r="AB188">
            <v>0</v>
          </cell>
          <cell r="AC188">
            <v>0</v>
          </cell>
          <cell r="AD188">
            <v>0</v>
          </cell>
          <cell r="AE188" t="str">
            <v>Para el presente mes, Las Vigencias Futuras solicitadas se encuentran en proceso de aprobación por el Ministerio de Hacienda. Lo anterior indica que el proceso de contratación para la atención de familias inicia en el mes de mayo</v>
          </cell>
          <cell r="AF188">
            <v>42490.208333333299</v>
          </cell>
          <cell r="AG188">
            <v>42500.4283518171</v>
          </cell>
          <cell r="AH188" t="str">
            <v>Michela Espinosa Reyes</v>
          </cell>
          <cell r="AI188" t="str">
            <v>Michela.Espinosa@dps.gov.co</v>
          </cell>
          <cell r="AJ188">
            <v>0</v>
          </cell>
          <cell r="AK188">
            <v>0</v>
          </cell>
          <cell r="AL188">
            <v>0</v>
          </cell>
        </row>
        <row r="189">
          <cell r="A189">
            <v>5149</v>
          </cell>
          <cell r="B189" t="str">
            <v>Todos por un Nuevo País</v>
          </cell>
          <cell r="C189" t="str">
            <v>Movilidad social</v>
          </cell>
          <cell r="D189" t="str">
            <v>Garantizar los mínimos vitales y avanzar en el fortalecimiento de las capacidades de la población en pobreza extrema para su efectiva inclusión social y productiva (Sistema de Promoción Social).</v>
          </cell>
          <cell r="E189" t="str">
            <v>Inclusión Social y Reconciliación</v>
          </cell>
          <cell r="F189" t="str">
            <v>Prosperidad Social</v>
          </cell>
          <cell r="G189" t="str">
            <v>Atención y Asistencia a Poblaciones  vulnerables y/o excluidas</v>
          </cell>
          <cell r="H189">
            <v>5149</v>
          </cell>
          <cell r="I189" t="str">
            <v>Personas con capacidades fortalecidas para la generación de ingresos</v>
          </cell>
          <cell r="J189" t="str">
            <v>Producto</v>
          </cell>
          <cell r="K189" t="str">
            <v>Sectorial</v>
          </cell>
          <cell r="L189" t="str">
            <v>SI</v>
          </cell>
          <cell r="M189" t="str">
            <v>SI</v>
          </cell>
          <cell r="N189" t="str">
            <v>NO</v>
          </cell>
          <cell r="O189" t="str">
            <v>SI</v>
          </cell>
          <cell r="P189" t="str">
            <v>Personas</v>
          </cell>
          <cell r="Q189" t="str">
            <v>Anual</v>
          </cell>
          <cell r="R189" t="str">
            <v>Capacidad</v>
          </cell>
          <cell r="S189">
            <v>211806</v>
          </cell>
          <cell r="T189">
            <v>229806</v>
          </cell>
          <cell r="U189">
            <v>240806</v>
          </cell>
          <cell r="V189">
            <v>251806</v>
          </cell>
          <cell r="W189">
            <v>262806</v>
          </cell>
          <cell r="X189">
            <v>262806</v>
          </cell>
          <cell r="Y189">
            <v>0</v>
          </cell>
          <cell r="Z189">
            <v>0</v>
          </cell>
          <cell r="AA189">
            <v>0</v>
          </cell>
          <cell r="AB189">
            <v>0</v>
          </cell>
          <cell r="AC189">
            <v>0</v>
          </cell>
          <cell r="AD189">
            <v>0</v>
          </cell>
          <cell r="AE189" t="str">
            <v>Empleabilidad : participantes vinculados al mercado laboral-contrato formal mínimo 2 meses, luego a su proceso de formación.. Empleo Temporal: Se amplia en dos meses mas el contrato de 846 personas de la Guajira en los municipios de Uribía 346 y Maicao 50</v>
          </cell>
          <cell r="AF189">
            <v>42490.208333333299</v>
          </cell>
          <cell r="AG189">
            <v>42501.632727893499</v>
          </cell>
          <cell r="AH189" t="str">
            <v>Sergio Barraza</v>
          </cell>
          <cell r="AI189" t="str">
            <v>sergio.Barraza@prosperidadsocial.gov.co</v>
          </cell>
          <cell r="AJ189">
            <v>0</v>
          </cell>
          <cell r="AK189">
            <v>0</v>
          </cell>
          <cell r="AL189">
            <v>0</v>
          </cell>
        </row>
        <row r="190">
          <cell r="A190">
            <v>4774</v>
          </cell>
          <cell r="B190" t="str">
            <v>Todos por un Nuevo País</v>
          </cell>
          <cell r="C190" t="str">
            <v>Movilidad social</v>
          </cell>
          <cell r="D190" t="str">
            <v>Garantizar los mínimos vitales y avanzar en el fortalecimiento de las capacidades de la población en pobreza extrema para su efectiva inclusión social y productiva (Sistema de Promoción Social).</v>
          </cell>
          <cell r="E190" t="str">
            <v>Inclusión Social y Reconciliación</v>
          </cell>
          <cell r="F190" t="str">
            <v>Prosperidad Social</v>
          </cell>
          <cell r="G190" t="str">
            <v>Atención y Asistencia a Territorios vulnerables y/o excluidos</v>
          </cell>
          <cell r="H190">
            <v>4774</v>
          </cell>
          <cell r="I190" t="str">
            <v>Veredas con intervenciones integrales implementadas</v>
          </cell>
          <cell r="J190" t="str">
            <v>Producto</v>
          </cell>
          <cell r="K190" t="str">
            <v>Sectorial</v>
          </cell>
          <cell r="L190" t="str">
            <v>SI</v>
          </cell>
          <cell r="M190" t="str">
            <v>SI</v>
          </cell>
          <cell r="N190" t="str">
            <v>NO</v>
          </cell>
          <cell r="O190" t="str">
            <v>SI</v>
          </cell>
          <cell r="P190" t="str">
            <v>Veredas</v>
          </cell>
          <cell r="Q190" t="str">
            <v>Anual</v>
          </cell>
          <cell r="R190" t="str">
            <v>Acumulado</v>
          </cell>
          <cell r="S190">
            <v>0</v>
          </cell>
          <cell r="T190">
            <v>0</v>
          </cell>
          <cell r="U190">
            <v>45</v>
          </cell>
          <cell r="V190">
            <v>0</v>
          </cell>
          <cell r="W190">
            <v>165</v>
          </cell>
          <cell r="X190">
            <v>210</v>
          </cell>
          <cell r="Y190">
            <v>0</v>
          </cell>
          <cell r="Z190">
            <v>0</v>
          </cell>
          <cell r="AA190">
            <v>0</v>
          </cell>
          <cell r="AB190">
            <v>0</v>
          </cell>
          <cell r="AC190">
            <v>0</v>
          </cell>
          <cell r="AD190">
            <v>0</v>
          </cell>
          <cell r="AE190">
            <v>0</v>
          </cell>
          <cell r="AF190">
            <v>0</v>
          </cell>
          <cell r="AG190">
            <v>0</v>
          </cell>
          <cell r="AH190" t="str">
            <v>Marilyn Jímenez Chaves</v>
          </cell>
          <cell r="AI190" t="str">
            <v>marilyn.jimenez@dps.gov.co</v>
          </cell>
          <cell r="AJ190">
            <v>0</v>
          </cell>
          <cell r="AK190">
            <v>0</v>
          </cell>
          <cell r="AL190">
            <v>0</v>
          </cell>
        </row>
        <row r="191">
          <cell r="A191">
            <v>4994</v>
          </cell>
          <cell r="B191" t="str">
            <v>Todos por un Nuevo País</v>
          </cell>
          <cell r="C191" t="str">
            <v>Movilidad social</v>
          </cell>
          <cell r="D191" t="str">
            <v>Garantizar los mínimos vitales y avanzar en el fortalecimiento de las capacidades de la población en pobreza extrema para su efectiva inclusión social y productiva (Sistema de Promoción Social).</v>
          </cell>
          <cell r="E191" t="str">
            <v>Inclusión Social y Reconciliación</v>
          </cell>
          <cell r="F191" t="str">
            <v>Prosperidad Social</v>
          </cell>
          <cell r="G191" t="str">
            <v>Atención y Asistencia a Territorios vulnerables y/o excluidos</v>
          </cell>
          <cell r="H191">
            <v>4994</v>
          </cell>
          <cell r="I191" t="str">
            <v>Obras de infraestructura social y comunitaria entregadas</v>
          </cell>
          <cell r="J191" t="str">
            <v>Producto</v>
          </cell>
          <cell r="K191" t="str">
            <v>Transversal</v>
          </cell>
          <cell r="L191" t="str">
            <v>SI</v>
          </cell>
          <cell r="M191" t="str">
            <v>SI</v>
          </cell>
          <cell r="N191" t="str">
            <v>NO</v>
          </cell>
          <cell r="O191" t="str">
            <v>SI</v>
          </cell>
          <cell r="P191" t="str">
            <v>Obras</v>
          </cell>
          <cell r="Q191" t="str">
            <v>Mensual</v>
          </cell>
          <cell r="R191" t="str">
            <v>Capacidad</v>
          </cell>
          <cell r="S191">
            <v>377</v>
          </cell>
          <cell r="T191">
            <v>527</v>
          </cell>
          <cell r="U191">
            <v>777</v>
          </cell>
          <cell r="V191">
            <v>1077</v>
          </cell>
          <cell r="W191">
            <v>1377</v>
          </cell>
          <cell r="X191">
            <v>1377</v>
          </cell>
          <cell r="Y191">
            <v>653</v>
          </cell>
          <cell r="Z191">
            <v>69</v>
          </cell>
          <cell r="AA191">
            <v>653</v>
          </cell>
          <cell r="AB191">
            <v>27.6</v>
          </cell>
          <cell r="AC191">
            <v>42490.208333333299</v>
          </cell>
          <cell r="AD191">
            <v>42499.743839386603</v>
          </cell>
          <cell r="AE191" t="str">
            <v xml:space="preserve">Durante el mes de abril se entregaron un total de 58 obras que corresponden a los sectores de infraestructura vial 29 en los siguientes departamentos así: Antioquia 2, Atlántico 1, Bolívar 1, Caldas 1, Cauca 1, Córdoba 5, Cundinamarca 3, Huila 1, Meta 1, </v>
          </cell>
          <cell r="AF191">
            <v>42490.208333333299</v>
          </cell>
          <cell r="AG191">
            <v>42499.7438392361</v>
          </cell>
          <cell r="AH191" t="str">
            <v>John Fredy Navarro Gómez</v>
          </cell>
          <cell r="AI191" t="str">
            <v>John.Navarro@dps.gov.co</v>
          </cell>
          <cell r="AJ191">
            <v>15</v>
          </cell>
          <cell r="AK191">
            <v>42520.208333333299</v>
          </cell>
          <cell r="AL191">
            <v>-28</v>
          </cell>
        </row>
        <row r="192">
          <cell r="A192">
            <v>5206</v>
          </cell>
          <cell r="B192" t="str">
            <v>Todos por un Nuevo País</v>
          </cell>
          <cell r="C192" t="str">
            <v>Movilidad social</v>
          </cell>
          <cell r="D192" t="str">
            <v>Garantizar los mínimos vitales y avanzar en el fortalecimiento de las capacidades de la población en pobreza extrema para su efectiva inclusión social y productiva (Sistema de Promoción Social).</v>
          </cell>
          <cell r="E192" t="str">
            <v>Inclusión Social y Reconciliación</v>
          </cell>
          <cell r="F192" t="str">
            <v>Prosperidad Social</v>
          </cell>
          <cell r="G192" t="str">
            <v>Atención y Asistencia a Territorios vulnerables y/o excluidos</v>
          </cell>
          <cell r="H192">
            <v>5206</v>
          </cell>
          <cell r="I192" t="str">
            <v>Familias vinculadas a intervenciones rurales integrales</v>
          </cell>
          <cell r="J192" t="str">
            <v>Producto</v>
          </cell>
          <cell r="K192" t="str">
            <v>Sectorial</v>
          </cell>
          <cell r="L192" t="str">
            <v>SI</v>
          </cell>
          <cell r="M192" t="str">
            <v>SI</v>
          </cell>
          <cell r="N192" t="str">
            <v>NO</v>
          </cell>
          <cell r="O192" t="str">
            <v>SI</v>
          </cell>
          <cell r="P192" t="str">
            <v>Familias</v>
          </cell>
          <cell r="Q192" t="str">
            <v>Mensual</v>
          </cell>
          <cell r="R192" t="str">
            <v>Acumulado</v>
          </cell>
          <cell r="S192">
            <v>54144</v>
          </cell>
          <cell r="T192">
            <v>30000</v>
          </cell>
          <cell r="U192">
            <v>14000</v>
          </cell>
          <cell r="V192">
            <v>45000</v>
          </cell>
          <cell r="W192">
            <v>20000</v>
          </cell>
          <cell r="X192">
            <v>109000</v>
          </cell>
          <cell r="Y192">
            <v>1831</v>
          </cell>
          <cell r="Z192">
            <v>13.079000000000001</v>
          </cell>
          <cell r="AA192">
            <v>19972</v>
          </cell>
          <cell r="AB192">
            <v>18.323</v>
          </cell>
          <cell r="AC192">
            <v>42490.208333333299</v>
          </cell>
          <cell r="AD192">
            <v>42501.648554201398</v>
          </cell>
          <cell r="AE192" t="str">
            <v>IRACA : continua la atención de los participantes según el cronograma de actividades Familias Rurales: La ejecución del programa está programada para iniciar en el segundo semestre de 2016. FEST: La atención a los hogares de la convocatoria IV en este com</v>
          </cell>
          <cell r="AF192">
            <v>42490.208333333299</v>
          </cell>
          <cell r="AG192">
            <v>42501.648554016203</v>
          </cell>
          <cell r="AH192" t="str">
            <v>Sergio Barraza</v>
          </cell>
          <cell r="AI192" t="str">
            <v>sergio.Barraza@prosperidadsocial.gov.co</v>
          </cell>
          <cell r="AJ192">
            <v>0</v>
          </cell>
          <cell r="AK192">
            <v>42520.208333333299</v>
          </cell>
          <cell r="AL192">
            <v>-13</v>
          </cell>
        </row>
        <row r="193">
          <cell r="A193">
            <v>5223</v>
          </cell>
          <cell r="B193" t="str">
            <v>Todos por un Nuevo País</v>
          </cell>
          <cell r="C193" t="str">
            <v>Movilidad social</v>
          </cell>
          <cell r="D193" t="str">
            <v>Garantizar los mínimos vitales y avanzar en el fortalecimiento de las capacidades de la población en pobreza extrema para su efectiva inclusión social y productiva (Sistema de Promoción Social).</v>
          </cell>
          <cell r="E193" t="str">
            <v>Inclusión Social y Reconciliación</v>
          </cell>
          <cell r="F193" t="str">
            <v>Prosperidad Social</v>
          </cell>
          <cell r="G193" t="str">
            <v>Atención y Asistencia a Territorios vulnerables y/o excluidos</v>
          </cell>
          <cell r="H193">
            <v>5223</v>
          </cell>
          <cell r="I193" t="str">
            <v>Iniciativas Ciudadanas de Desarrollo y Paz acompañadas en proceso de fortalecimiento</v>
          </cell>
          <cell r="J193" t="str">
            <v>Producto</v>
          </cell>
          <cell r="K193" t="str">
            <v>Sectorial</v>
          </cell>
          <cell r="L193" t="str">
            <v>SI</v>
          </cell>
          <cell r="M193" t="str">
            <v>SI</v>
          </cell>
          <cell r="N193" t="str">
            <v>NO</v>
          </cell>
          <cell r="O193" t="str">
            <v>SI</v>
          </cell>
          <cell r="P193" t="str">
            <v>Iniciativas</v>
          </cell>
          <cell r="Q193" t="str">
            <v>Anual</v>
          </cell>
          <cell r="R193" t="str">
            <v>Stock</v>
          </cell>
          <cell r="S193">
            <v>0</v>
          </cell>
          <cell r="T193">
            <v>4</v>
          </cell>
          <cell r="U193">
            <v>4</v>
          </cell>
          <cell r="V193">
            <v>0</v>
          </cell>
          <cell r="W193">
            <v>0</v>
          </cell>
          <cell r="X193">
            <v>4</v>
          </cell>
          <cell r="Y193">
            <v>0</v>
          </cell>
          <cell r="Z193">
            <v>0</v>
          </cell>
          <cell r="AA193">
            <v>0</v>
          </cell>
          <cell r="AB193">
            <v>0</v>
          </cell>
          <cell r="AC193">
            <v>0</v>
          </cell>
          <cell r="AD193">
            <v>0</v>
          </cell>
          <cell r="AE193" t="str">
            <v xml:space="preserve">A través del convenio con la Red Adelco para el acompañamiento al Comité Territorial de la región, se consolidó un documento de visión de región con los miembros del Comité. La versión final fue entregada por la RedAdelco al DPS en el mes de febrero y en </v>
          </cell>
          <cell r="AF193">
            <v>42429.208333333299</v>
          </cell>
          <cell r="AG193">
            <v>42501.507271840303</v>
          </cell>
          <cell r="AH193" t="str">
            <v>Sebastian Zuleta Henriquez</v>
          </cell>
          <cell r="AI193" t="str">
            <v>Sebastian.zuleta@prosperidadsocial.gov.co</v>
          </cell>
          <cell r="AJ193">
            <v>0</v>
          </cell>
          <cell r="AK193">
            <v>0</v>
          </cell>
          <cell r="AL193">
            <v>0</v>
          </cell>
        </row>
        <row r="194">
          <cell r="A194">
            <v>4338</v>
          </cell>
          <cell r="B194" t="str">
            <v>Todos por un Nuevo País</v>
          </cell>
          <cell r="C194" t="str">
            <v>Movilidad social</v>
          </cell>
          <cell r="D194" t="str">
            <v>Garantizar los mínimos vitales y avanzar en el fortalecimiento de las capacidades de la población en pobreza extrema para su efectiva inclusión social y productiva (Sistema de Promoción Social).</v>
          </cell>
          <cell r="E194" t="str">
            <v>Inclusión Social y Reconciliación</v>
          </cell>
          <cell r="F194" t="str">
            <v>Unidad Administrtiva Epecial para la Consolidación</v>
          </cell>
          <cell r="G194" t="str">
            <v>Atención y Asistencia a Territorios vulnerables y/o excluidos</v>
          </cell>
          <cell r="H194">
            <v>4338</v>
          </cell>
          <cell r="I194" t="str">
            <v>Nuevas familias atendidas en desarrollo alternativo</v>
          </cell>
          <cell r="J194" t="str">
            <v>Producto</v>
          </cell>
          <cell r="K194" t="str">
            <v>Sectorial</v>
          </cell>
          <cell r="L194" t="str">
            <v>SI</v>
          </cell>
          <cell r="M194" t="str">
            <v>SI</v>
          </cell>
          <cell r="N194" t="str">
            <v>NO</v>
          </cell>
          <cell r="O194" t="str">
            <v>SI</v>
          </cell>
          <cell r="P194" t="str">
            <v>Familias</v>
          </cell>
          <cell r="Q194" t="str">
            <v>Mensual</v>
          </cell>
          <cell r="R194" t="str">
            <v>Acumulado</v>
          </cell>
          <cell r="S194">
            <v>8535</v>
          </cell>
          <cell r="T194">
            <v>7300</v>
          </cell>
          <cell r="U194">
            <v>7300</v>
          </cell>
          <cell r="V194">
            <v>7300</v>
          </cell>
          <cell r="W194">
            <v>7283</v>
          </cell>
          <cell r="X194">
            <v>29183</v>
          </cell>
          <cell r="Y194">
            <v>0</v>
          </cell>
          <cell r="Z194">
            <v>0</v>
          </cell>
          <cell r="AA194">
            <v>8740</v>
          </cell>
          <cell r="AB194">
            <v>29.95</v>
          </cell>
          <cell r="AC194">
            <v>42429.208333333299</v>
          </cell>
          <cell r="AD194">
            <v>42464.524200891203</v>
          </cell>
          <cell r="AE194" t="str">
            <v>Aun no esta definido el nuevo modelo de intervencion para este año 2016, estamos pendientes de los nuevos lineamientos que incluyan una nueva focalización, permitiendo asi replantear la estrategia de intervención, de acuerdo a los cambios que vienen inmer</v>
          </cell>
          <cell r="AF194">
            <v>42490.208333333299</v>
          </cell>
          <cell r="AG194">
            <v>42495.818422025499</v>
          </cell>
          <cell r="AH194" t="str">
            <v>Jairo Cabrera</v>
          </cell>
          <cell r="AI194" t="str">
            <v>jairoe.cabrera@consolidacion.gov.co</v>
          </cell>
          <cell r="AJ194">
            <v>0</v>
          </cell>
          <cell r="AK194">
            <v>42458.208333333299</v>
          </cell>
          <cell r="AL194">
            <v>48</v>
          </cell>
        </row>
        <row r="195">
          <cell r="A195">
            <v>4339</v>
          </cell>
          <cell r="B195" t="str">
            <v>Todos por un Nuevo País</v>
          </cell>
          <cell r="C195" t="str">
            <v>Movilidad social</v>
          </cell>
          <cell r="D195" t="str">
            <v>Garantizar los mínimos vitales y avanzar en el fortalecimiento de las capacidades de la población en pobreza extrema para su efectiva inclusión social y productiva (Sistema de Promoción Social).</v>
          </cell>
          <cell r="E195" t="str">
            <v>Inclusión Social y Reconciliación</v>
          </cell>
          <cell r="F195" t="str">
            <v>Unidad Administrtiva Epecial para la Consolidación</v>
          </cell>
          <cell r="G195" t="str">
            <v>Atención y Asistencia a Territorios vulnerables y/o excluidos</v>
          </cell>
          <cell r="H195">
            <v>4339</v>
          </cell>
          <cell r="I195" t="str">
            <v>Organizaciones de Desarrollo Alternativo apoyadas</v>
          </cell>
          <cell r="J195" t="str">
            <v>Producto</v>
          </cell>
          <cell r="K195" t="str">
            <v>Sectorial</v>
          </cell>
          <cell r="L195" t="str">
            <v>SI</v>
          </cell>
          <cell r="M195" t="str">
            <v>SI</v>
          </cell>
          <cell r="N195" t="str">
            <v>NO</v>
          </cell>
          <cell r="O195" t="str">
            <v>SI</v>
          </cell>
          <cell r="P195" t="str">
            <v>Organizaciones</v>
          </cell>
          <cell r="Q195" t="str">
            <v>Trimestral</v>
          </cell>
          <cell r="R195" t="str">
            <v>Acumulado</v>
          </cell>
          <cell r="S195">
            <v>297</v>
          </cell>
          <cell r="T195">
            <v>40</v>
          </cell>
          <cell r="U195">
            <v>40</v>
          </cell>
          <cell r="V195">
            <v>40</v>
          </cell>
          <cell r="W195">
            <v>40</v>
          </cell>
          <cell r="X195">
            <v>160</v>
          </cell>
          <cell r="Y195">
            <v>0</v>
          </cell>
          <cell r="Z195">
            <v>0</v>
          </cell>
          <cell r="AA195">
            <v>0</v>
          </cell>
          <cell r="AB195">
            <v>0</v>
          </cell>
          <cell r="AC195">
            <v>0</v>
          </cell>
          <cell r="AD195">
            <v>0</v>
          </cell>
          <cell r="AE195" t="str">
            <v xml:space="preserve">A la fecha se encuentra listo y frmado el convenio con la fundacion para el desarrollo economico y empresarial Qualitas Training Tools. </v>
          </cell>
          <cell r="AF195">
            <v>42490.208333333299</v>
          </cell>
          <cell r="AG195">
            <v>42495.818791319398</v>
          </cell>
          <cell r="AH195" t="str">
            <v>Jairo Cabrera</v>
          </cell>
          <cell r="AI195" t="str">
            <v>jairoe.cabrera@consolidacion.gov.co</v>
          </cell>
          <cell r="AJ195">
            <v>0</v>
          </cell>
          <cell r="AK195">
            <v>0</v>
          </cell>
          <cell r="AL195">
            <v>0</v>
          </cell>
        </row>
        <row r="196">
          <cell r="A196">
            <v>4790</v>
          </cell>
          <cell r="B196" t="str">
            <v>Todos por un Nuevo País</v>
          </cell>
          <cell r="C196" t="str">
            <v>Movilidad social</v>
          </cell>
          <cell r="D196" t="str">
            <v>Garantizar los mínimos vitales y avanzar en el fortalecimiento de las capacidades de la población en pobreza extrema para su efectiva inclusión social y productiva (Sistema de Promoción Social).</v>
          </cell>
          <cell r="E196" t="str">
            <v>Salud y Protección</v>
          </cell>
          <cell r="F196" t="str">
            <v>Ministerio de Salud</v>
          </cell>
          <cell r="G196" t="str">
            <v>Protección social en salud y sostenibilidad</v>
          </cell>
          <cell r="H196">
            <v>4790</v>
          </cell>
          <cell r="I196" t="str">
            <v>Percepción de acceso a los servicios de salud</v>
          </cell>
          <cell r="J196" t="str">
            <v>Resultado</v>
          </cell>
          <cell r="K196" t="str">
            <v>Sectorial</v>
          </cell>
          <cell r="L196" t="str">
            <v>SI</v>
          </cell>
          <cell r="M196" t="str">
            <v>NO</v>
          </cell>
          <cell r="N196" t="str">
            <v>NO</v>
          </cell>
          <cell r="O196" t="str">
            <v>SI</v>
          </cell>
          <cell r="P196" t="str">
            <v>Porcentaje</v>
          </cell>
          <cell r="Q196" t="str">
            <v>Anual</v>
          </cell>
          <cell r="R196" t="str">
            <v>Capacidad</v>
          </cell>
          <cell r="S196">
            <v>46</v>
          </cell>
          <cell r="T196">
            <v>54</v>
          </cell>
          <cell r="U196">
            <v>56</v>
          </cell>
          <cell r="V196">
            <v>58</v>
          </cell>
          <cell r="W196">
            <v>60</v>
          </cell>
          <cell r="X196">
            <v>60</v>
          </cell>
          <cell r="Y196">
            <v>0</v>
          </cell>
          <cell r="Z196">
            <v>0</v>
          </cell>
          <cell r="AA196">
            <v>0</v>
          </cell>
          <cell r="AB196">
            <v>0</v>
          </cell>
          <cell r="AC196">
            <v>0</v>
          </cell>
          <cell r="AD196">
            <v>0</v>
          </cell>
          <cell r="AE196" t="str">
            <v>Se da inicio a la elaboración de los estudios previos para el proceso contractual de la Encuesta de percepción de los usuarios de las EPS 2016. Ademas se revisan los primeros resultados de la Encuesta de 2015 junto con la empresa que realizo la encuesta I</v>
          </cell>
          <cell r="AF196">
            <v>42400.208333333299</v>
          </cell>
          <cell r="AG196">
            <v>42501.506922997702</v>
          </cell>
          <cell r="AH196" t="str">
            <v>German  Escobar</v>
          </cell>
          <cell r="AI196" t="str">
            <v>gescobar@minsalud.gov.co</v>
          </cell>
          <cell r="AJ196">
            <v>90</v>
          </cell>
          <cell r="AK196">
            <v>0</v>
          </cell>
          <cell r="AL196">
            <v>0</v>
          </cell>
        </row>
        <row r="197">
          <cell r="A197">
            <v>4791</v>
          </cell>
          <cell r="B197" t="str">
            <v>Todos por un Nuevo País</v>
          </cell>
          <cell r="C197" t="str">
            <v>Movilidad social</v>
          </cell>
          <cell r="D197" t="str">
            <v>Garantizar los mínimos vitales y avanzar en el fortalecimiento de las capacidades de la población en pobreza extrema para su efectiva inclusión social y productiva (Sistema de Promoción Social).</v>
          </cell>
          <cell r="E197" t="str">
            <v>Salud y Protección</v>
          </cell>
          <cell r="F197" t="str">
            <v>Ministerio de Salud</v>
          </cell>
          <cell r="G197" t="str">
            <v>Protección social en salud y sostenibilidad</v>
          </cell>
          <cell r="H197">
            <v>4791</v>
          </cell>
          <cell r="I197" t="str">
            <v>Porcentaje de población afiliada al sistema de salud</v>
          </cell>
          <cell r="J197" t="str">
            <v>Resultado</v>
          </cell>
          <cell r="K197" t="str">
            <v>Sectorial</v>
          </cell>
          <cell r="L197" t="str">
            <v>SI</v>
          </cell>
          <cell r="M197" t="str">
            <v>NO</v>
          </cell>
          <cell r="N197" t="str">
            <v>NO</v>
          </cell>
          <cell r="O197" t="str">
            <v>SI</v>
          </cell>
          <cell r="P197" t="str">
            <v xml:space="preserve">porcentaje </v>
          </cell>
          <cell r="Q197" t="str">
            <v>Mensual</v>
          </cell>
          <cell r="R197" t="str">
            <v>Flujo</v>
          </cell>
          <cell r="S197">
            <v>96</v>
          </cell>
          <cell r="T197">
            <v>96.7</v>
          </cell>
          <cell r="U197">
            <v>96.8</v>
          </cell>
          <cell r="V197">
            <v>96.9</v>
          </cell>
          <cell r="W197">
            <v>97</v>
          </cell>
          <cell r="X197">
            <v>97</v>
          </cell>
          <cell r="Y197">
            <v>97.16</v>
          </cell>
          <cell r="Z197">
            <v>100</v>
          </cell>
          <cell r="AA197">
            <v>97.58</v>
          </cell>
          <cell r="AB197">
            <v>100</v>
          </cell>
          <cell r="AC197">
            <v>42460.208333333299</v>
          </cell>
          <cell r="AD197">
            <v>42471.379893946803</v>
          </cell>
          <cell r="AE197" t="str">
            <v>La información correspondiente a este indicador para el mes de abril de 2016, se reportara en el mes de junio del año en curso, debido a que se estan revisando los datos de afiliaciones a salud, del régimen contributivo y subsidiado.</v>
          </cell>
          <cell r="AF197">
            <v>42490.208333333299</v>
          </cell>
          <cell r="AG197">
            <v>42501.653108912004</v>
          </cell>
          <cell r="AH197" t="str">
            <v>José Luis Ortiz Hoyos</v>
          </cell>
          <cell r="AI197" t="str">
            <v>jortizh@minsalud.gov.co</v>
          </cell>
          <cell r="AJ197">
            <v>60</v>
          </cell>
          <cell r="AK197">
            <v>42490.208333333299</v>
          </cell>
          <cell r="AL197">
            <v>-43</v>
          </cell>
        </row>
        <row r="198">
          <cell r="A198">
            <v>4792</v>
          </cell>
          <cell r="B198" t="str">
            <v>Todos por un Nuevo País</v>
          </cell>
          <cell r="C198" t="str">
            <v>Movilidad social</v>
          </cell>
          <cell r="D198" t="str">
            <v>Garantizar los mínimos vitales y avanzar en el fortalecimiento de las capacidades de la población en pobreza extrema para su efectiva inclusión social y productiva (Sistema de Promoción Social).</v>
          </cell>
          <cell r="E198" t="str">
            <v>Salud y Protección</v>
          </cell>
          <cell r="F198" t="str">
            <v>Ministerio de Salud</v>
          </cell>
          <cell r="G198" t="str">
            <v>Protección social en salud y sostenibilidad</v>
          </cell>
          <cell r="H198">
            <v>4792</v>
          </cell>
          <cell r="I198" t="str">
            <v>Porcentaje de personas entre 18 a 25 años afiliadas al sistema de salud</v>
          </cell>
          <cell r="J198" t="str">
            <v>Resultado</v>
          </cell>
          <cell r="K198" t="str">
            <v>Sectorial</v>
          </cell>
          <cell r="L198" t="str">
            <v>SI</v>
          </cell>
          <cell r="M198" t="str">
            <v>NO</v>
          </cell>
          <cell r="N198" t="str">
            <v>NO</v>
          </cell>
          <cell r="O198" t="str">
            <v>SI</v>
          </cell>
          <cell r="P198" t="str">
            <v xml:space="preserve">porcentaje </v>
          </cell>
          <cell r="Q198" t="str">
            <v>Mensual</v>
          </cell>
          <cell r="R198" t="str">
            <v>Flujo</v>
          </cell>
          <cell r="S198">
            <v>95</v>
          </cell>
          <cell r="T198">
            <v>96.5</v>
          </cell>
          <cell r="U198">
            <v>97</v>
          </cell>
          <cell r="V198">
            <v>97.5</v>
          </cell>
          <cell r="W198">
            <v>99</v>
          </cell>
          <cell r="X198">
            <v>99</v>
          </cell>
          <cell r="Y198">
            <v>98.71</v>
          </cell>
          <cell r="Z198">
            <v>100</v>
          </cell>
          <cell r="AA198">
            <v>98.65</v>
          </cell>
          <cell r="AB198">
            <v>99.65</v>
          </cell>
          <cell r="AC198">
            <v>42460.208333333299</v>
          </cell>
          <cell r="AD198">
            <v>42471.379681562503</v>
          </cell>
          <cell r="AE198" t="str">
            <v>La información correspondiente a este indicador para el mes de abril de 2016, se reportara en el mes de junio del año en curso, debido a que se están revisando los datos de afiliaciones a salud, del régimen contributivo y subsidiado.</v>
          </cell>
          <cell r="AF198">
            <v>42490.208333333299</v>
          </cell>
          <cell r="AG198">
            <v>42501.653265046298</v>
          </cell>
          <cell r="AH198" t="str">
            <v>José Luis Ortiz Hoyos</v>
          </cell>
          <cell r="AI198" t="str">
            <v>jortizh@minsalud.gov.co</v>
          </cell>
          <cell r="AJ198">
            <v>60</v>
          </cell>
          <cell r="AK198">
            <v>42490.208333333299</v>
          </cell>
          <cell r="AL198">
            <v>-43</v>
          </cell>
        </row>
        <row r="199">
          <cell r="A199">
            <v>4800</v>
          </cell>
          <cell r="B199" t="str">
            <v>Todos por un Nuevo País</v>
          </cell>
          <cell r="C199" t="str">
            <v>Movilidad social</v>
          </cell>
          <cell r="D199" t="str">
            <v>Garantizar los mínimos vitales y avanzar en el fortalecimiento de las capacidades de la población en pobreza extrema para su efectiva inclusión social y productiva (Sistema de Promoción Social).</v>
          </cell>
          <cell r="E199" t="str">
            <v>Salud y Protección</v>
          </cell>
          <cell r="F199" t="str">
            <v>Ministerio de Salud</v>
          </cell>
          <cell r="G199" t="str">
            <v>Protección social en salud y sostenibilidad</v>
          </cell>
          <cell r="H199">
            <v>4800</v>
          </cell>
          <cell r="I199" t="str">
            <v>Tasa de mortalidad por desnutrición en menores de 5 años (por cada 100.000)</v>
          </cell>
          <cell r="J199" t="str">
            <v>Resultado</v>
          </cell>
          <cell r="K199" t="str">
            <v>Sectorial</v>
          </cell>
          <cell r="L199" t="str">
            <v>SI</v>
          </cell>
          <cell r="M199" t="str">
            <v>SI</v>
          </cell>
          <cell r="N199" t="str">
            <v>NO</v>
          </cell>
          <cell r="O199" t="str">
            <v>SI</v>
          </cell>
          <cell r="P199" t="str">
            <v>tasa</v>
          </cell>
          <cell r="Q199" t="str">
            <v>Anual</v>
          </cell>
          <cell r="R199" t="str">
            <v>Reducción</v>
          </cell>
          <cell r="S199">
            <v>7.6</v>
          </cell>
          <cell r="T199">
            <v>7.2</v>
          </cell>
          <cell r="U199">
            <v>6.9</v>
          </cell>
          <cell r="V199">
            <v>6.5</v>
          </cell>
          <cell r="W199">
            <v>6</v>
          </cell>
          <cell r="X199">
            <v>6</v>
          </cell>
          <cell r="Y199">
            <v>0</v>
          </cell>
          <cell r="Z199">
            <v>0</v>
          </cell>
          <cell r="AA199">
            <v>0</v>
          </cell>
          <cell r="AB199">
            <v>0</v>
          </cell>
          <cell r="AC199">
            <v>0</v>
          </cell>
          <cell r="AD199">
            <v>0</v>
          </cell>
          <cell r="AE199" t="str">
            <v>En el mes de abril se notificaron 15 casos. El INS realiza seguimiento a la veracidad y calidad de los datos reportados como casos notificados. Se realiza el taller nacional de la ruta para la atención integral a la desnutrición aguda en situación de emer</v>
          </cell>
          <cell r="AF199">
            <v>42490.208333333299</v>
          </cell>
          <cell r="AG199">
            <v>42495.8216159722</v>
          </cell>
          <cell r="AH199" t="str">
            <v>Elkin de Jesus Osorio Saldarriaga</v>
          </cell>
          <cell r="AI199" t="str">
            <v>eosorio@minsalud.gov.co</v>
          </cell>
          <cell r="AJ199">
            <v>540</v>
          </cell>
          <cell r="AK199">
            <v>0</v>
          </cell>
          <cell r="AL199">
            <v>0</v>
          </cell>
        </row>
        <row r="200">
          <cell r="A200">
            <v>4801</v>
          </cell>
          <cell r="B200" t="str">
            <v>Todos por un Nuevo País</v>
          </cell>
          <cell r="C200" t="str">
            <v>Movilidad social</v>
          </cell>
          <cell r="D200" t="str">
            <v>Garantizar los mínimos vitales y avanzar en el fortalecimiento de las capacidades de la población en pobreza extrema para su efectiva inclusión social y productiva (Sistema de Promoción Social).</v>
          </cell>
          <cell r="E200" t="str">
            <v>Salud y Protección</v>
          </cell>
          <cell r="F200" t="str">
            <v>Ministerio de Salud</v>
          </cell>
          <cell r="G200" t="str">
            <v>Protección social en salud y sostenibilidad</v>
          </cell>
          <cell r="H200">
            <v>4801</v>
          </cell>
          <cell r="I200" t="str">
            <v>Porcentaje de nacidos vivos a término con bajo peso al nacer</v>
          </cell>
          <cell r="J200" t="str">
            <v>Resultado</v>
          </cell>
          <cell r="K200" t="str">
            <v>Sectorial</v>
          </cell>
          <cell r="L200" t="str">
            <v>SI</v>
          </cell>
          <cell r="M200" t="str">
            <v>SI</v>
          </cell>
          <cell r="N200" t="str">
            <v>NO</v>
          </cell>
          <cell r="O200" t="str">
            <v>SI</v>
          </cell>
          <cell r="P200" t="str">
            <v>Porcentaje</v>
          </cell>
          <cell r="Q200" t="str">
            <v>Anual</v>
          </cell>
          <cell r="R200" t="str">
            <v>Reducción</v>
          </cell>
          <cell r="S200">
            <v>3.84</v>
          </cell>
          <cell r="T200">
            <v>3.8</v>
          </cell>
          <cell r="U200">
            <v>3.8</v>
          </cell>
          <cell r="V200">
            <v>3.8</v>
          </cell>
          <cell r="W200">
            <v>3.8</v>
          </cell>
          <cell r="X200">
            <v>3.8</v>
          </cell>
          <cell r="Y200">
            <v>0</v>
          </cell>
          <cell r="Z200">
            <v>0</v>
          </cell>
          <cell r="AA200">
            <v>0</v>
          </cell>
          <cell r="AB200">
            <v>0</v>
          </cell>
          <cell r="AC200">
            <v>0</v>
          </cell>
          <cell r="AD200">
            <v>0</v>
          </cell>
          <cell r="AE200"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00">
            <v>42490.208333333299</v>
          </cell>
          <cell r="AG200">
            <v>42500.324725578699</v>
          </cell>
          <cell r="AH200" t="str">
            <v>Lía Marcela Güiza Castillo</v>
          </cell>
          <cell r="AI200" t="str">
            <v>lguiza@minsalud.gov.co</v>
          </cell>
          <cell r="AJ200">
            <v>540</v>
          </cell>
          <cell r="AK200">
            <v>0</v>
          </cell>
          <cell r="AL200">
            <v>0</v>
          </cell>
        </row>
        <row r="201">
          <cell r="A201">
            <v>4802</v>
          </cell>
          <cell r="B201" t="str">
            <v>Todos por un Nuevo País</v>
          </cell>
          <cell r="C201" t="str">
            <v>Movilidad social</v>
          </cell>
          <cell r="D201" t="str">
            <v>Garantizar los mínimos vitales y avanzar en el fortalecimiento de las capacidades de la población en pobreza extrema para su efectiva inclusión social y productiva (Sistema de Promoción Social).</v>
          </cell>
          <cell r="E201" t="str">
            <v>Salud y Protección</v>
          </cell>
          <cell r="F201" t="str">
            <v>Ministerio de Salud</v>
          </cell>
          <cell r="G201" t="str">
            <v>Protección social en salud y sostenibilidad</v>
          </cell>
          <cell r="H201">
            <v>4802</v>
          </cell>
          <cell r="I201" t="str">
            <v>Departamentos que implementan el Programa de Prevención y Reducción de Anemia en niños entre 6 y 23 meses de edad en el marco de Ruta de Atención Integral a la Primera Infancia</v>
          </cell>
          <cell r="J201" t="str">
            <v>Producto</v>
          </cell>
          <cell r="K201" t="str">
            <v>Sectorial</v>
          </cell>
          <cell r="L201" t="str">
            <v>SI</v>
          </cell>
          <cell r="M201" t="str">
            <v>SI</v>
          </cell>
          <cell r="N201" t="str">
            <v>NO</v>
          </cell>
          <cell r="O201" t="str">
            <v>SI</v>
          </cell>
          <cell r="P201" t="str">
            <v>Departamentos</v>
          </cell>
          <cell r="Q201" t="str">
            <v>Anual</v>
          </cell>
          <cell r="R201" t="str">
            <v>Acumulado</v>
          </cell>
          <cell r="S201">
            <v>0</v>
          </cell>
          <cell r="T201">
            <v>2</v>
          </cell>
          <cell r="U201">
            <v>3</v>
          </cell>
          <cell r="V201">
            <v>4</v>
          </cell>
          <cell r="W201">
            <v>4</v>
          </cell>
          <cell r="X201">
            <v>13</v>
          </cell>
          <cell r="Y201">
            <v>0</v>
          </cell>
          <cell r="Z201">
            <v>0</v>
          </cell>
          <cell r="AA201">
            <v>0</v>
          </cell>
          <cell r="AB201">
            <v>0</v>
          </cell>
          <cell r="AC201">
            <v>0</v>
          </cell>
          <cell r="AD201">
            <v>0</v>
          </cell>
          <cell r="AE201" t="str">
            <v xml:space="preserve">Se da continuidad a la implementación del programa "Prevención y Reducción de Anemia en niños entre 6 y 23 meses" en los territorios priorizados, con la consolidación del proceso de desarrollo de capacidades que hace parte del programa; inicio de la fase </v>
          </cell>
          <cell r="AF201">
            <v>42460.208333333299</v>
          </cell>
          <cell r="AG201">
            <v>42468.389120914399</v>
          </cell>
          <cell r="AH201" t="str">
            <v>Elkin de Jesus Osorio Saldarriaga</v>
          </cell>
          <cell r="AI201" t="str">
            <v>eosorio@minsalud.gov.co</v>
          </cell>
          <cell r="AJ201">
            <v>0</v>
          </cell>
          <cell r="AK201">
            <v>0</v>
          </cell>
          <cell r="AL201">
            <v>0</v>
          </cell>
        </row>
        <row r="202">
          <cell r="A202">
            <v>4803</v>
          </cell>
          <cell r="B202" t="str">
            <v>Todos por un Nuevo País</v>
          </cell>
          <cell r="C202" t="str">
            <v>Movilidad social</v>
          </cell>
          <cell r="D202" t="str">
            <v>Garantizar los mínimos vitales y avanzar en el fortalecimiento de las capacidades de la población en pobreza extrema para su efectiva inclusión social y productiva (Sistema de Promoción Social).</v>
          </cell>
          <cell r="E202" t="str">
            <v>Salud y Protección</v>
          </cell>
          <cell r="F202" t="str">
            <v>Ministerio de Salud</v>
          </cell>
          <cell r="G202" t="str">
            <v>Protección social en salud y sostenibilidad</v>
          </cell>
          <cell r="H202">
            <v>4803</v>
          </cell>
          <cell r="I202" t="str">
            <v>Departamentos con el sistema de vigilancia nutricional poblacional implementado</v>
          </cell>
          <cell r="J202" t="str">
            <v>Producto</v>
          </cell>
          <cell r="K202" t="str">
            <v>Sectorial</v>
          </cell>
          <cell r="L202" t="str">
            <v>SI</v>
          </cell>
          <cell r="M202" t="str">
            <v>SI</v>
          </cell>
          <cell r="N202" t="str">
            <v>NO</v>
          </cell>
          <cell r="O202" t="str">
            <v>SI</v>
          </cell>
          <cell r="P202" t="str">
            <v>Departamentos</v>
          </cell>
          <cell r="Q202" t="str">
            <v>Anual</v>
          </cell>
          <cell r="R202" t="str">
            <v>Capacidad</v>
          </cell>
          <cell r="S202">
            <v>0</v>
          </cell>
          <cell r="T202">
            <v>5</v>
          </cell>
          <cell r="U202">
            <v>10</v>
          </cell>
          <cell r="V202">
            <v>20</v>
          </cell>
          <cell r="W202">
            <v>32</v>
          </cell>
          <cell r="X202">
            <v>32</v>
          </cell>
          <cell r="Y202">
            <v>0</v>
          </cell>
          <cell r="Z202">
            <v>0</v>
          </cell>
          <cell r="AA202">
            <v>0</v>
          </cell>
          <cell r="AB202">
            <v>0</v>
          </cell>
          <cell r="AC202">
            <v>0</v>
          </cell>
          <cell r="AD202">
            <v>0</v>
          </cell>
          <cell r="AE202" t="str">
            <v xml:space="preserve">En el mes de abril se mantienen las actividades rutinarias de vigilancia nutricional (bajo peso al nacer, morbilidad por desnutrición aguda moderada y severa en menores de 5 años, mortalidad por, y, asociadas a desnutrición en menores de 5 años) a través </v>
          </cell>
          <cell r="AF202">
            <v>42490.208333333299</v>
          </cell>
          <cell r="AG202">
            <v>42501.358258946799</v>
          </cell>
          <cell r="AH202" t="str">
            <v>Elkin de Jesus Osorio Saldarriaga</v>
          </cell>
          <cell r="AI202" t="str">
            <v>eosorio@minsalud.gov.co</v>
          </cell>
          <cell r="AJ202">
            <v>0</v>
          </cell>
          <cell r="AK202">
            <v>0</v>
          </cell>
          <cell r="AL202">
            <v>0</v>
          </cell>
        </row>
        <row r="203">
          <cell r="A203">
            <v>4804</v>
          </cell>
          <cell r="B203" t="str">
            <v>Todos por un Nuevo País</v>
          </cell>
          <cell r="C203" t="str">
            <v>Movilidad social</v>
          </cell>
          <cell r="D203" t="str">
            <v>Garantizar los mínimos vitales y avanzar en el fortalecimiento de las capacidades de la población en pobreza extrema para su efectiva inclusión social y productiva (Sistema de Promoción Social).</v>
          </cell>
          <cell r="E203" t="str">
            <v>Salud y Protección</v>
          </cell>
          <cell r="F203" t="str">
            <v>Ministerio de Salud</v>
          </cell>
          <cell r="G203" t="str">
            <v>Protección social en salud y sostenibilidad</v>
          </cell>
          <cell r="H203">
            <v>4804</v>
          </cell>
          <cell r="I203" t="str">
            <v>Municipios con la estrategia de ciudades, ruralidad y entornos para los estilos de vida saludable implementada</v>
          </cell>
          <cell r="J203" t="str">
            <v>Producto</v>
          </cell>
          <cell r="K203" t="str">
            <v>Sectorial</v>
          </cell>
          <cell r="L203" t="str">
            <v>SI</v>
          </cell>
          <cell r="M203" t="str">
            <v>SI</v>
          </cell>
          <cell r="N203" t="str">
            <v>NO</v>
          </cell>
          <cell r="O203" t="str">
            <v>SI</v>
          </cell>
          <cell r="P203" t="str">
            <v>Municipios</v>
          </cell>
          <cell r="Q203" t="str">
            <v>Semestral</v>
          </cell>
          <cell r="R203" t="str">
            <v>Acumulado</v>
          </cell>
          <cell r="S203">
            <v>1</v>
          </cell>
          <cell r="T203">
            <v>0</v>
          </cell>
          <cell r="U203">
            <v>18</v>
          </cell>
          <cell r="V203">
            <v>18</v>
          </cell>
          <cell r="W203">
            <v>19</v>
          </cell>
          <cell r="X203">
            <v>55</v>
          </cell>
          <cell r="Y203">
            <v>0</v>
          </cell>
          <cell r="Z203">
            <v>0</v>
          </cell>
          <cell r="AA203">
            <v>0</v>
          </cell>
          <cell r="AB203">
            <v>0</v>
          </cell>
          <cell r="AC203">
            <v>0</v>
          </cell>
          <cell r="AD203">
            <v>0</v>
          </cell>
          <cell r="AE203" t="str">
            <v>Se define plan de implementación y despliegue para la estrategia CERS de ciudades, entorno y ruralidad saludable, se definen 3 talleres de socialización para las áreas demostrativas en Barranquilla, Pereira Y Cali.Se adelanta implementación de lineamiento</v>
          </cell>
          <cell r="AF203">
            <v>42490.208333333299</v>
          </cell>
          <cell r="AG203">
            <v>42501.604766747703</v>
          </cell>
          <cell r="AH203" t="str">
            <v>Fernando  Ramírez Campos</v>
          </cell>
          <cell r="AI203" t="str">
            <v>framirez@minsalud.gov.co</v>
          </cell>
          <cell r="AJ203">
            <v>60</v>
          </cell>
          <cell r="AK203">
            <v>0</v>
          </cell>
          <cell r="AL203">
            <v>0</v>
          </cell>
        </row>
        <row r="204">
          <cell r="A204">
            <v>5384</v>
          </cell>
          <cell r="B204" t="str">
            <v>Todos por un Nuevo País</v>
          </cell>
          <cell r="C204" t="str">
            <v>Movilidad social</v>
          </cell>
          <cell r="D204" t="str">
            <v>Garantizar los mínimos vitales y avanzar en el fortalecimiento de las capacidades de la población en pobreza extrema para su efectiva inclusión social y productiva (Sistema de Promoción Social).</v>
          </cell>
          <cell r="E204" t="str">
            <v>Salud y Protección</v>
          </cell>
          <cell r="F204" t="str">
            <v>Ministerio de Salud</v>
          </cell>
          <cell r="G204" t="str">
            <v>Protección social en salud y sostenibilidad</v>
          </cell>
          <cell r="H204">
            <v>5384</v>
          </cell>
          <cell r="I204" t="str">
            <v>Porcentaje de nacidos vivos con 4 o más controles prenatales – Nacional</v>
          </cell>
          <cell r="J204" t="str">
            <v>Gestión</v>
          </cell>
          <cell r="K204" t="str">
            <v>Sectorial</v>
          </cell>
          <cell r="L204" t="str">
            <v>NO</v>
          </cell>
          <cell r="M204" t="str">
            <v>NO</v>
          </cell>
          <cell r="N204" t="str">
            <v>NO</v>
          </cell>
          <cell r="O204" t="str">
            <v>SI</v>
          </cell>
          <cell r="P204" t="str">
            <v>Porcentaje</v>
          </cell>
          <cell r="Q204" t="str">
            <v>Anual</v>
          </cell>
          <cell r="R204" t="str">
            <v>Flujo</v>
          </cell>
          <cell r="S204">
            <v>84.8</v>
          </cell>
          <cell r="T204">
            <v>86.4</v>
          </cell>
          <cell r="U204">
            <v>87</v>
          </cell>
          <cell r="V204">
            <v>87.5</v>
          </cell>
          <cell r="W204">
            <v>88</v>
          </cell>
          <cell r="X204">
            <v>88</v>
          </cell>
          <cell r="Y204">
            <v>0</v>
          </cell>
          <cell r="Z204">
            <v>0</v>
          </cell>
          <cell r="AA204">
            <v>0</v>
          </cell>
          <cell r="AB204">
            <v>0</v>
          </cell>
          <cell r="AC204">
            <v>0</v>
          </cell>
          <cell r="AD204">
            <v>0</v>
          </cell>
          <cell r="AE204">
            <v>0</v>
          </cell>
          <cell r="AF204">
            <v>0</v>
          </cell>
          <cell r="AG204">
            <v>0</v>
          </cell>
          <cell r="AH204" t="str">
            <v>Ana María  Peñuela Poveda</v>
          </cell>
          <cell r="AI204" t="str">
            <v>apenuela@minsalud.gov.co</v>
          </cell>
          <cell r="AJ204">
            <v>540</v>
          </cell>
          <cell r="AK204">
            <v>0</v>
          </cell>
          <cell r="AL204">
            <v>0</v>
          </cell>
        </row>
        <row r="205">
          <cell r="A205">
            <v>5385</v>
          </cell>
          <cell r="B205" t="str">
            <v>Todos por un Nuevo País</v>
          </cell>
          <cell r="C205" t="str">
            <v>Movilidad social</v>
          </cell>
          <cell r="D205" t="str">
            <v>Garantizar los mínimos vitales y avanzar en el fortalecimiento de las capacidades de la población en pobreza extrema para su efectiva inclusión social y productiva (Sistema de Promoción Social).</v>
          </cell>
          <cell r="E205" t="str">
            <v>Salud y Protección</v>
          </cell>
          <cell r="F205" t="str">
            <v>Ministerio de Salud</v>
          </cell>
          <cell r="G205" t="str">
            <v>Protección social en salud y sostenibilidad</v>
          </cell>
          <cell r="H205">
            <v>5385</v>
          </cell>
          <cell r="I205" t="str">
            <v>Porcentaje de nacidos vivos con cuatro o más controles prenatales - Área rural dispersa</v>
          </cell>
          <cell r="J205" t="str">
            <v>Producto</v>
          </cell>
          <cell r="K205" t="str">
            <v>Sectorial</v>
          </cell>
          <cell r="L205" t="str">
            <v>NO</v>
          </cell>
          <cell r="M205" t="str">
            <v>NO</v>
          </cell>
          <cell r="N205" t="str">
            <v>NO</v>
          </cell>
          <cell r="O205" t="str">
            <v>SI</v>
          </cell>
          <cell r="P205" t="str">
            <v>Porcentaje</v>
          </cell>
          <cell r="Q205" t="str">
            <v>Anual</v>
          </cell>
          <cell r="R205" t="str">
            <v>Flujo</v>
          </cell>
          <cell r="S205">
            <v>77.8</v>
          </cell>
          <cell r="T205">
            <v>78.900000000000006</v>
          </cell>
          <cell r="U205">
            <v>80.7</v>
          </cell>
          <cell r="V205">
            <v>82.2</v>
          </cell>
          <cell r="W205">
            <v>83.6</v>
          </cell>
          <cell r="X205">
            <v>83.6</v>
          </cell>
          <cell r="Y205">
            <v>0</v>
          </cell>
          <cell r="Z205">
            <v>0</v>
          </cell>
          <cell r="AA205">
            <v>0</v>
          </cell>
          <cell r="AB205">
            <v>0</v>
          </cell>
          <cell r="AC205">
            <v>0</v>
          </cell>
          <cell r="AD205">
            <v>0</v>
          </cell>
          <cell r="AE205">
            <v>0</v>
          </cell>
          <cell r="AF205">
            <v>0</v>
          </cell>
          <cell r="AG205">
            <v>0</v>
          </cell>
          <cell r="AH205" t="str">
            <v>Ana María  Peñuela Poveda</v>
          </cell>
          <cell r="AI205" t="str">
            <v>apenuela@minsalud.gov.co</v>
          </cell>
          <cell r="AJ205">
            <v>540</v>
          </cell>
          <cell r="AK205">
            <v>0</v>
          </cell>
          <cell r="AL205">
            <v>0</v>
          </cell>
        </row>
        <row r="206">
          <cell r="A206">
            <v>5371</v>
          </cell>
          <cell r="B206" t="str">
            <v>Todos por un Nuevo País</v>
          </cell>
          <cell r="C206" t="str">
            <v>Movilidad social</v>
          </cell>
          <cell r="D206" t="str">
            <v>Garantizar los mínimos vitales y avanzar en el fortalecimiento de las capacidades de la población en pobreza extrema para su efectiva inclusión social y productiva (Sistema de Promoción Social).</v>
          </cell>
          <cell r="E206" t="str">
            <v>Salud y Protección</v>
          </cell>
          <cell r="F206" t="str">
            <v>Ministerio de Salud</v>
          </cell>
          <cell r="G206" t="str">
            <v>Salud Pública y promoción social</v>
          </cell>
          <cell r="H206">
            <v>5371</v>
          </cell>
          <cell r="I206" t="str">
            <v>Porcentaje de niños y niñas en primera infancia atendidos en educación inicial en el marco de la atención integral que reciben la consulta para la detección temprana de alteraciones en el crecimiento y desarrollo.</v>
          </cell>
          <cell r="J206" t="str">
            <v>Producto</v>
          </cell>
          <cell r="K206" t="str">
            <v>Transversal</v>
          </cell>
          <cell r="L206" t="str">
            <v>NO</v>
          </cell>
          <cell r="M206" t="str">
            <v>SI</v>
          </cell>
          <cell r="N206" t="str">
            <v>NO</v>
          </cell>
          <cell r="O206" t="str">
            <v>SI</v>
          </cell>
          <cell r="P206" t="str">
            <v>Porcentaje</v>
          </cell>
          <cell r="Q206" t="str">
            <v>Trimestral</v>
          </cell>
          <cell r="R206" t="str">
            <v>Stock</v>
          </cell>
          <cell r="S206">
            <v>0</v>
          </cell>
          <cell r="T206">
            <v>100</v>
          </cell>
          <cell r="U206">
            <v>100</v>
          </cell>
          <cell r="V206">
            <v>100</v>
          </cell>
          <cell r="W206">
            <v>100</v>
          </cell>
          <cell r="X206">
            <v>100</v>
          </cell>
          <cell r="Y206">
            <v>0</v>
          </cell>
          <cell r="Z206">
            <v>0</v>
          </cell>
          <cell r="AA206">
            <v>0</v>
          </cell>
          <cell r="AB206">
            <v>0</v>
          </cell>
          <cell r="AC206">
            <v>0</v>
          </cell>
          <cell r="AD206">
            <v>0</v>
          </cell>
          <cell r="AE206">
            <v>0</v>
          </cell>
          <cell r="AF206">
            <v>0</v>
          </cell>
          <cell r="AG206">
            <v>0</v>
          </cell>
          <cell r="AH206" t="str">
            <v>Martha Imelda  Linero Deluque</v>
          </cell>
          <cell r="AI206" t="str">
            <v>mlinero@minsalud.gov.co</v>
          </cell>
          <cell r="AJ206">
            <v>60</v>
          </cell>
          <cell r="AK206">
            <v>0</v>
          </cell>
          <cell r="AL206">
            <v>0</v>
          </cell>
        </row>
        <row r="207">
          <cell r="A207">
            <v>5372</v>
          </cell>
          <cell r="B207" t="str">
            <v>Todos por un Nuevo País</v>
          </cell>
          <cell r="C207" t="str">
            <v>Movilidad social</v>
          </cell>
          <cell r="D207" t="str">
            <v>Garantizar los mínimos vitales y avanzar en el fortalecimiento de las capacidades de la población en pobreza extrema para su efectiva inclusión social y productiva (Sistema de Promoción Social).</v>
          </cell>
          <cell r="E207" t="str">
            <v>Salud y Protección</v>
          </cell>
          <cell r="F207" t="str">
            <v>Ministerio de Salud</v>
          </cell>
          <cell r="G207" t="str">
            <v>Salud Pública y promoción social</v>
          </cell>
          <cell r="H207">
            <v>5372</v>
          </cell>
          <cell r="I207" t="str">
            <v>Porcentaje de niños y niñas en primera infancia atendidos en educación inicial en el marco de la atención integral con esquema de vacunación completo para la edad</v>
          </cell>
          <cell r="J207" t="str">
            <v>Producto</v>
          </cell>
          <cell r="K207" t="str">
            <v>Transversal</v>
          </cell>
          <cell r="L207" t="str">
            <v>NO</v>
          </cell>
          <cell r="M207" t="str">
            <v>SI</v>
          </cell>
          <cell r="N207" t="str">
            <v>NO</v>
          </cell>
          <cell r="O207" t="str">
            <v>SI</v>
          </cell>
          <cell r="P207" t="str">
            <v>Porcentaje</v>
          </cell>
          <cell r="Q207" t="str">
            <v>Trimestral</v>
          </cell>
          <cell r="R207" t="str">
            <v>Capacidad</v>
          </cell>
          <cell r="S207">
            <v>0</v>
          </cell>
          <cell r="T207">
            <v>80</v>
          </cell>
          <cell r="U207">
            <v>85</v>
          </cell>
          <cell r="V207">
            <v>90</v>
          </cell>
          <cell r="W207">
            <v>95</v>
          </cell>
          <cell r="X207">
            <v>95</v>
          </cell>
          <cell r="Y207">
            <v>0</v>
          </cell>
          <cell r="Z207">
            <v>0</v>
          </cell>
          <cell r="AA207">
            <v>0</v>
          </cell>
          <cell r="AB207">
            <v>0</v>
          </cell>
          <cell r="AC207">
            <v>0</v>
          </cell>
          <cell r="AD207">
            <v>0</v>
          </cell>
          <cell r="AE207">
            <v>0</v>
          </cell>
          <cell r="AF207">
            <v>0</v>
          </cell>
          <cell r="AG207">
            <v>0</v>
          </cell>
          <cell r="AH207" t="str">
            <v>Diego Alejandro  García Londoño</v>
          </cell>
          <cell r="AI207" t="str">
            <v>dgarcial@minsalud.gov.co</v>
          </cell>
          <cell r="AJ207">
            <v>60</v>
          </cell>
          <cell r="AK207">
            <v>0</v>
          </cell>
          <cell r="AL207">
            <v>0</v>
          </cell>
        </row>
        <row r="208">
          <cell r="A208">
            <v>5373</v>
          </cell>
          <cell r="B208" t="str">
            <v>Todos por un Nuevo País</v>
          </cell>
          <cell r="C208" t="str">
            <v>Movilidad social</v>
          </cell>
          <cell r="D208" t="str">
            <v>Garantizar los mínimos vitales y avanzar en el fortalecimiento de las capacidades de la población en pobreza extrema para su efectiva inclusión social y productiva (Sistema de Promoción Social).</v>
          </cell>
          <cell r="E208" t="str">
            <v>Salud y Protección</v>
          </cell>
          <cell r="F208" t="str">
            <v>Ministerio de Salud</v>
          </cell>
          <cell r="G208" t="str">
            <v>Salud Pública y promoción social</v>
          </cell>
          <cell r="H208">
            <v>5373</v>
          </cell>
          <cell r="I208" t="str">
            <v>Porcentaje de mujeres gestantes inscritas en las modalidades de educación inicial en el marco de la atención integral que reciben las consultas para la detección temprana de las alteraciones del embarazo</v>
          </cell>
          <cell r="J208" t="str">
            <v>Producto</v>
          </cell>
          <cell r="K208" t="str">
            <v>Transversal</v>
          </cell>
          <cell r="L208" t="str">
            <v>NO</v>
          </cell>
          <cell r="M208" t="str">
            <v>SI</v>
          </cell>
          <cell r="N208" t="str">
            <v>NO</v>
          </cell>
          <cell r="O208" t="str">
            <v>SI</v>
          </cell>
          <cell r="P208" t="str">
            <v>Porcentaje</v>
          </cell>
          <cell r="Q208" t="str">
            <v>Trimestral</v>
          </cell>
          <cell r="R208" t="str">
            <v>Stock</v>
          </cell>
          <cell r="S208">
            <v>0</v>
          </cell>
          <cell r="T208">
            <v>100</v>
          </cell>
          <cell r="U208">
            <v>100</v>
          </cell>
          <cell r="V208">
            <v>100</v>
          </cell>
          <cell r="W208">
            <v>100</v>
          </cell>
          <cell r="X208">
            <v>100</v>
          </cell>
          <cell r="Y208">
            <v>0</v>
          </cell>
          <cell r="Z208">
            <v>0</v>
          </cell>
          <cell r="AA208">
            <v>0</v>
          </cell>
          <cell r="AB208">
            <v>0</v>
          </cell>
          <cell r="AC208">
            <v>0</v>
          </cell>
          <cell r="AD208">
            <v>0</v>
          </cell>
          <cell r="AE208">
            <v>0</v>
          </cell>
          <cell r="AF208">
            <v>0</v>
          </cell>
          <cell r="AG208">
            <v>0</v>
          </cell>
          <cell r="AH208" t="str">
            <v>Martha Imelda  Linero Deluque</v>
          </cell>
          <cell r="AI208" t="str">
            <v>mlinero@minsalud.gov.co</v>
          </cell>
          <cell r="AJ208">
            <v>60</v>
          </cell>
          <cell r="AK208">
            <v>0</v>
          </cell>
          <cell r="AL208">
            <v>0</v>
          </cell>
        </row>
        <row r="209">
          <cell r="A209">
            <v>5374</v>
          </cell>
          <cell r="B209" t="str">
            <v>Todos por un Nuevo País</v>
          </cell>
          <cell r="C209" t="str">
            <v>Movilidad social</v>
          </cell>
          <cell r="D209" t="str">
            <v>Garantizar los mínimos vitales y avanzar en el fortalecimiento de las capacidades de la población en pobreza extrema para su efectiva inclusión social y productiva (Sistema de Promoción Social).</v>
          </cell>
          <cell r="E209" t="str">
            <v>Salud y Protección</v>
          </cell>
          <cell r="F209" t="str">
            <v>Ministerio de Salud</v>
          </cell>
          <cell r="G209" t="str">
            <v>Salud Pública y promoción social</v>
          </cell>
          <cell r="H209">
            <v>5374</v>
          </cell>
          <cell r="I209" t="str">
            <v>Porcentaje de mujeres gestantes inscritas en las modalidades de educación inicial en el marco de la atención integral que reciben atención del parto institucional o cesárea.</v>
          </cell>
          <cell r="J209" t="str">
            <v>Producto</v>
          </cell>
          <cell r="K209" t="str">
            <v>Transversal</v>
          </cell>
          <cell r="L209" t="str">
            <v>NO</v>
          </cell>
          <cell r="M209" t="str">
            <v>SI</v>
          </cell>
          <cell r="N209" t="str">
            <v>NO</v>
          </cell>
          <cell r="O209" t="str">
            <v>SI</v>
          </cell>
          <cell r="P209" t="str">
            <v>Porcentaje</v>
          </cell>
          <cell r="Q209" t="str">
            <v>Trimestral</v>
          </cell>
          <cell r="R209" t="str">
            <v>Capacidad</v>
          </cell>
          <cell r="S209">
            <v>0</v>
          </cell>
          <cell r="T209">
            <v>95</v>
          </cell>
          <cell r="U209">
            <v>95</v>
          </cell>
          <cell r="V209">
            <v>97</v>
          </cell>
          <cell r="W209">
            <v>99</v>
          </cell>
          <cell r="X209">
            <v>99</v>
          </cell>
          <cell r="Y209">
            <v>0</v>
          </cell>
          <cell r="Z209">
            <v>0</v>
          </cell>
          <cell r="AA209">
            <v>0</v>
          </cell>
          <cell r="AB209">
            <v>0</v>
          </cell>
          <cell r="AC209">
            <v>0</v>
          </cell>
          <cell r="AD209">
            <v>0</v>
          </cell>
          <cell r="AE209">
            <v>0</v>
          </cell>
          <cell r="AF209">
            <v>0</v>
          </cell>
          <cell r="AG209">
            <v>0</v>
          </cell>
          <cell r="AH209" t="str">
            <v>Martha Imelda  Linero Deluque</v>
          </cell>
          <cell r="AI209" t="str">
            <v>mlinero@minsalud.gov.co</v>
          </cell>
          <cell r="AJ209">
            <v>60</v>
          </cell>
          <cell r="AK209">
            <v>0</v>
          </cell>
          <cell r="AL209">
            <v>0</v>
          </cell>
        </row>
        <row r="210">
          <cell r="A210">
            <v>5375</v>
          </cell>
          <cell r="B210" t="str">
            <v>Todos por un Nuevo País</v>
          </cell>
          <cell r="C210" t="str">
            <v>Movilidad social</v>
          </cell>
          <cell r="D210" t="str">
            <v>Garantizar los mínimos vitales y avanzar en el fortalecimiento de las capacidades de la población en pobreza extrema para su efectiva inclusión social y productiva (Sistema de Promoción Social).</v>
          </cell>
          <cell r="E210" t="str">
            <v>Salud y Protección</v>
          </cell>
          <cell r="F210" t="str">
            <v>Ministerio de Salud</v>
          </cell>
          <cell r="G210" t="str">
            <v>Salud Pública y promoción social</v>
          </cell>
          <cell r="H210">
            <v>5375</v>
          </cell>
          <cell r="I210" t="str">
            <v>Porcentaje de niños y niñas en primera infancia atendidos en educación inicial en el marco de la atención integral con afiliación vigente al Sistema General de Seguridad Social en Salud</v>
          </cell>
          <cell r="J210" t="str">
            <v>Producto</v>
          </cell>
          <cell r="K210" t="str">
            <v>Transversal</v>
          </cell>
          <cell r="L210" t="str">
            <v>NO</v>
          </cell>
          <cell r="M210" t="str">
            <v>SI</v>
          </cell>
          <cell r="N210" t="str">
            <v>NO</v>
          </cell>
          <cell r="O210" t="str">
            <v>SI</v>
          </cell>
          <cell r="P210" t="str">
            <v>Porcentaje</v>
          </cell>
          <cell r="Q210" t="str">
            <v>Trimestral</v>
          </cell>
          <cell r="R210" t="str">
            <v>Stock</v>
          </cell>
          <cell r="S210">
            <v>0</v>
          </cell>
          <cell r="T210">
            <v>95</v>
          </cell>
          <cell r="U210">
            <v>100</v>
          </cell>
          <cell r="V210">
            <v>100</v>
          </cell>
          <cell r="W210">
            <v>100</v>
          </cell>
          <cell r="X210">
            <v>0</v>
          </cell>
          <cell r="Y210">
            <v>0</v>
          </cell>
          <cell r="Z210">
            <v>0</v>
          </cell>
          <cell r="AA210">
            <v>0</v>
          </cell>
          <cell r="AB210">
            <v>0</v>
          </cell>
          <cell r="AC210">
            <v>0</v>
          </cell>
          <cell r="AD210">
            <v>0</v>
          </cell>
          <cell r="AE210">
            <v>0</v>
          </cell>
          <cell r="AF210">
            <v>0</v>
          </cell>
          <cell r="AG210">
            <v>0</v>
          </cell>
          <cell r="AH210" t="str">
            <v>Lía Marcela Güiza Castillo</v>
          </cell>
          <cell r="AI210" t="str">
            <v>lguiza@minsalud.gov.co</v>
          </cell>
          <cell r="AJ210">
            <v>60</v>
          </cell>
          <cell r="AK210">
            <v>0</v>
          </cell>
          <cell r="AL210">
            <v>0</v>
          </cell>
        </row>
        <row r="211">
          <cell r="A211">
            <v>5376</v>
          </cell>
          <cell r="B211" t="str">
            <v>Todos por un Nuevo País</v>
          </cell>
          <cell r="C211" t="str">
            <v>Movilidad social</v>
          </cell>
          <cell r="D211" t="str">
            <v>Garantizar los mínimos vitales y avanzar en el fortalecimiento de las capacidades de la población en pobreza extrema para su efectiva inclusión social y productiva (Sistema de Promoción Social).</v>
          </cell>
          <cell r="E211" t="str">
            <v>Salud y Protección</v>
          </cell>
          <cell r="F211" t="str">
            <v>Ministerio de Salud</v>
          </cell>
          <cell r="G211" t="str">
            <v>Salud Pública y promoción social</v>
          </cell>
          <cell r="H211">
            <v>5376</v>
          </cell>
          <cell r="I211" t="str">
            <v>Porcentaje de mujeres gestantes inscritas en las modalidades de educación inicial en el marco de la atención integral con afiliación vigente al Sistema General de Seguridad Social en Salud</v>
          </cell>
          <cell r="J211" t="str">
            <v>Producto</v>
          </cell>
          <cell r="K211" t="str">
            <v>Transversal</v>
          </cell>
          <cell r="L211" t="str">
            <v>NO</v>
          </cell>
          <cell r="M211" t="str">
            <v>SI</v>
          </cell>
          <cell r="N211" t="str">
            <v>NO</v>
          </cell>
          <cell r="O211" t="str">
            <v>SI</v>
          </cell>
          <cell r="P211" t="str">
            <v>Porcentaje</v>
          </cell>
          <cell r="Q211" t="str">
            <v>Trimestral</v>
          </cell>
          <cell r="R211" t="str">
            <v>Stock</v>
          </cell>
          <cell r="S211">
            <v>0</v>
          </cell>
          <cell r="T211">
            <v>100</v>
          </cell>
          <cell r="U211">
            <v>100</v>
          </cell>
          <cell r="V211">
            <v>100</v>
          </cell>
          <cell r="W211">
            <v>100</v>
          </cell>
          <cell r="X211">
            <v>100</v>
          </cell>
          <cell r="Y211">
            <v>0</v>
          </cell>
          <cell r="Z211">
            <v>0</v>
          </cell>
          <cell r="AA211">
            <v>0</v>
          </cell>
          <cell r="AB211">
            <v>0</v>
          </cell>
          <cell r="AC211">
            <v>0</v>
          </cell>
          <cell r="AD211">
            <v>0</v>
          </cell>
          <cell r="AE211">
            <v>0</v>
          </cell>
          <cell r="AF211">
            <v>0</v>
          </cell>
          <cell r="AG211">
            <v>0</v>
          </cell>
          <cell r="AH211" t="str">
            <v>Lía Marcela Güiza Castillo</v>
          </cell>
          <cell r="AI211" t="str">
            <v>lguiza@minsalud.gov.co</v>
          </cell>
          <cell r="AJ211">
            <v>60</v>
          </cell>
          <cell r="AK211">
            <v>0</v>
          </cell>
          <cell r="AL211">
            <v>0</v>
          </cell>
        </row>
        <row r="212">
          <cell r="A212">
            <v>4979</v>
          </cell>
          <cell r="B212" t="str">
            <v>Todos por un Nuevo País</v>
          </cell>
          <cell r="C212" t="str">
            <v>Movilidad social</v>
          </cell>
          <cell r="D212" t="str">
            <v>Garantizar los mínimos vitales y avanzar en el fortalecimiento de las capacidades de la población en pobreza extrema para su efectiva inclusión social y productiva (Sistema de Promoción Social).</v>
          </cell>
          <cell r="E212" t="str">
            <v>Salud y Protección</v>
          </cell>
          <cell r="F212" t="str">
            <v>Ministerio de Salud</v>
          </cell>
          <cell r="G212" t="str">
            <v>Salud Pública y promoción social</v>
          </cell>
          <cell r="H212">
            <v>4979</v>
          </cell>
          <cell r="I212" t="str">
            <v>Municipios integrados al Observatorio Nacional de Convivencia y Protección de la Vida</v>
          </cell>
          <cell r="J212" t="str">
            <v>Producto</v>
          </cell>
          <cell r="K212" t="str">
            <v>Sectorial</v>
          </cell>
          <cell r="L212" t="str">
            <v>SI</v>
          </cell>
          <cell r="M212" t="str">
            <v>SI</v>
          </cell>
          <cell r="N212" t="str">
            <v>NO</v>
          </cell>
          <cell r="O212" t="str">
            <v>SI</v>
          </cell>
          <cell r="P212" t="str">
            <v>Número de municipios</v>
          </cell>
          <cell r="Q212" t="str">
            <v>Anual</v>
          </cell>
          <cell r="R212" t="str">
            <v>Acumulado</v>
          </cell>
          <cell r="S212">
            <v>0</v>
          </cell>
          <cell r="T212">
            <v>0</v>
          </cell>
          <cell r="U212">
            <v>8</v>
          </cell>
          <cell r="V212">
            <v>12</v>
          </cell>
          <cell r="W212">
            <v>12</v>
          </cell>
          <cell r="X212">
            <v>32</v>
          </cell>
          <cell r="Y212">
            <v>0</v>
          </cell>
          <cell r="Z212">
            <v>0</v>
          </cell>
          <cell r="AA212">
            <v>0</v>
          </cell>
          <cell r="AB212">
            <v>0</v>
          </cell>
          <cell r="AC212">
            <v>0</v>
          </cell>
          <cell r="AD212">
            <v>0</v>
          </cell>
          <cell r="AE212" t="str">
            <v>Dada la necesidad de construir la herramienta de medición para la línea de base de convivencia social y cultura ciudadana que servirá para los Laboratorios y hará parte de los indicadores que registrará el Observatorio, se procedió a fusionar este proceso</v>
          </cell>
          <cell r="AF212">
            <v>42490.208333333299</v>
          </cell>
          <cell r="AG212">
            <v>42501.631644062501</v>
          </cell>
          <cell r="AH212" t="str">
            <v>Ana María  Peñuela Poveda</v>
          </cell>
          <cell r="AI212" t="str">
            <v>apenuela@minsalud.gov.co</v>
          </cell>
          <cell r="AJ212">
            <v>60</v>
          </cell>
          <cell r="AK212">
            <v>0</v>
          </cell>
          <cell r="AL212">
            <v>0</v>
          </cell>
        </row>
        <row r="213">
          <cell r="A213">
            <v>4980</v>
          </cell>
          <cell r="B213" t="str">
            <v>Todos por un Nuevo País</v>
          </cell>
          <cell r="C213" t="str">
            <v>Movilidad social</v>
          </cell>
          <cell r="D213" t="str">
            <v>Garantizar los mínimos vitales y avanzar en el fortalecimiento de las capacidades de la población en pobreza extrema para su efectiva inclusión social y productiva (Sistema de Promoción Social).</v>
          </cell>
          <cell r="E213" t="str">
            <v>Salud y Protección</v>
          </cell>
          <cell r="F213" t="str">
            <v>Ministerio de Salud</v>
          </cell>
          <cell r="G213" t="str">
            <v>Salud Pública y promoción social</v>
          </cell>
          <cell r="H213">
            <v>4980</v>
          </cell>
          <cell r="I213" t="str">
            <v>Municipios que implementan acciones para la promoción de la convivencia social en sus Planes Integrales de Seguridad y Convivencia Ciudadana</v>
          </cell>
          <cell r="J213" t="str">
            <v>Producto</v>
          </cell>
          <cell r="K213" t="str">
            <v>Sectorial</v>
          </cell>
          <cell r="L213" t="str">
            <v>SI</v>
          </cell>
          <cell r="M213" t="str">
            <v>SI</v>
          </cell>
          <cell r="N213" t="str">
            <v>NO</v>
          </cell>
          <cell r="O213" t="str">
            <v>SI</v>
          </cell>
          <cell r="P213" t="str">
            <v>Número de municipios</v>
          </cell>
          <cell r="Q213" t="str">
            <v>Anual</v>
          </cell>
          <cell r="R213" t="str">
            <v>Acumulado</v>
          </cell>
          <cell r="S213">
            <v>0</v>
          </cell>
          <cell r="T213">
            <v>0</v>
          </cell>
          <cell r="U213">
            <v>14</v>
          </cell>
          <cell r="V213">
            <v>25</v>
          </cell>
          <cell r="W213">
            <v>25</v>
          </cell>
          <cell r="X213">
            <v>64</v>
          </cell>
          <cell r="Y213">
            <v>0</v>
          </cell>
          <cell r="Z213">
            <v>0</v>
          </cell>
          <cell r="AA213">
            <v>0</v>
          </cell>
          <cell r="AB213">
            <v>0</v>
          </cell>
          <cell r="AC213">
            <v>0</v>
          </cell>
          <cell r="AD213">
            <v>0</v>
          </cell>
          <cell r="AE213" t="str">
            <v>Jornada de orientación técnica para la implementación de los Lineamientos de Promoción de la Convivencia Social, a las entidades territoriales departamentales, distritales y ciudades capitales, mediante video conferencia, en la que se desarrollaron los si</v>
          </cell>
          <cell r="AF213">
            <v>42490.208333333299</v>
          </cell>
          <cell r="AG213">
            <v>42501.389324224503</v>
          </cell>
          <cell r="AH213" t="str">
            <v>Ana María  Peñuela Poveda</v>
          </cell>
          <cell r="AI213" t="str">
            <v>apenuela@minsalud.gov.co</v>
          </cell>
          <cell r="AJ213">
            <v>90</v>
          </cell>
          <cell r="AK213">
            <v>0</v>
          </cell>
          <cell r="AL213">
            <v>0</v>
          </cell>
        </row>
        <row r="214">
          <cell r="A214">
            <v>5136</v>
          </cell>
          <cell r="B214" t="str">
            <v>Todos por un Nuevo País</v>
          </cell>
          <cell r="C214" t="str">
            <v>Movilidad social</v>
          </cell>
          <cell r="D214" t="str">
            <v>Garantizar los mínimos vitales y avanzar en el fortalecimiento de las capacidades de la población en pobreza extrema para su efectiva inclusión social y productiva (Sistema de Promoción Social).</v>
          </cell>
          <cell r="E214" t="str">
            <v>Salud y Protección</v>
          </cell>
          <cell r="F214" t="str">
            <v>Ministerio de Salud</v>
          </cell>
          <cell r="G214" t="str">
            <v>Salud Pública y promoción social</v>
          </cell>
          <cell r="H214">
            <v>5136</v>
          </cell>
          <cell r="I214" t="str">
            <v>Víctimas con atención psicosocial en modalidad individual, familiar, comunitaria y/o grupal</v>
          </cell>
          <cell r="J214" t="str">
            <v>Producto</v>
          </cell>
          <cell r="K214" t="str">
            <v>Sectorial</v>
          </cell>
          <cell r="L214" t="str">
            <v>SI</v>
          </cell>
          <cell r="M214" t="str">
            <v>SI</v>
          </cell>
          <cell r="N214" t="str">
            <v>NO</v>
          </cell>
          <cell r="O214" t="str">
            <v>SI</v>
          </cell>
          <cell r="P214" t="str">
            <v>Personas víctimas</v>
          </cell>
          <cell r="Q214" t="str">
            <v>Anual</v>
          </cell>
          <cell r="R214" t="str">
            <v>Acumulado</v>
          </cell>
          <cell r="S214">
            <v>100000</v>
          </cell>
          <cell r="T214">
            <v>75000</v>
          </cell>
          <cell r="U214">
            <v>96666</v>
          </cell>
          <cell r="V214">
            <v>101666</v>
          </cell>
          <cell r="W214">
            <v>106668</v>
          </cell>
          <cell r="X214">
            <v>490000</v>
          </cell>
          <cell r="Y214">
            <v>0</v>
          </cell>
          <cell r="Z214">
            <v>0</v>
          </cell>
          <cell r="AA214">
            <v>0</v>
          </cell>
          <cell r="AB214">
            <v>0</v>
          </cell>
          <cell r="AC214">
            <v>0</v>
          </cell>
          <cell r="AD214">
            <v>0</v>
          </cell>
          <cell r="AE214" t="str">
            <v xml:space="preserve">Ministerio de Salud: Adopción de la Resolución de Distribución de recursos para la implementación del Papsivi en 8 entidades territoriales priorizadas, así como los "Lineamientos técnicos para apoyar la financiación de los gastos derivados del proceso de </v>
          </cell>
          <cell r="AF214">
            <v>42490.208333333299</v>
          </cell>
          <cell r="AG214">
            <v>42501.6360257755</v>
          </cell>
          <cell r="AH214" t="str">
            <v>Juan Pablo Corredor Pongutá</v>
          </cell>
          <cell r="AI214" t="str">
            <v>jpcorredor@minsalud.gov.co</v>
          </cell>
          <cell r="AJ214">
            <v>90</v>
          </cell>
          <cell r="AK214">
            <v>0</v>
          </cell>
          <cell r="AL214">
            <v>0</v>
          </cell>
        </row>
        <row r="215">
          <cell r="A215">
            <v>5137</v>
          </cell>
          <cell r="B215" t="str">
            <v>Todos por un Nuevo País</v>
          </cell>
          <cell r="C215" t="str">
            <v>Movilidad social</v>
          </cell>
          <cell r="D215" t="str">
            <v>Garantizar los mínimos vitales y avanzar en el fortalecimiento de las capacidades de la población en pobreza extrema para su efectiva inclusión social y productiva (Sistema de Promoción Social).</v>
          </cell>
          <cell r="E215" t="str">
            <v>Salud y Protección</v>
          </cell>
          <cell r="F215" t="str">
            <v>Ministerio de Salud</v>
          </cell>
          <cell r="G215" t="str">
            <v>Salud Pública y promoción social</v>
          </cell>
          <cell r="H215">
            <v>5137</v>
          </cell>
          <cell r="I215" t="str">
            <v>Casos reportados de enfermedades trasmitidas por alimentos</v>
          </cell>
          <cell r="J215" t="str">
            <v>Resultado</v>
          </cell>
          <cell r="K215" t="str">
            <v>Sectorial</v>
          </cell>
          <cell r="L215" t="str">
            <v>SI</v>
          </cell>
          <cell r="M215" t="str">
            <v>SI</v>
          </cell>
          <cell r="N215" t="str">
            <v>NO</v>
          </cell>
          <cell r="O215" t="str">
            <v>SI</v>
          </cell>
          <cell r="P215" t="str">
            <v>Brotes de Enfermedades</v>
          </cell>
          <cell r="Q215" t="str">
            <v>Anual</v>
          </cell>
          <cell r="R215" t="str">
            <v>Reducción</v>
          </cell>
          <cell r="S215">
            <v>1102</v>
          </cell>
          <cell r="T215">
            <v>1100</v>
          </cell>
          <cell r="U215">
            <v>1100</v>
          </cell>
          <cell r="V215">
            <v>1100</v>
          </cell>
          <cell r="W215">
            <v>1100</v>
          </cell>
          <cell r="X215">
            <v>1100</v>
          </cell>
          <cell r="Y215">
            <v>0</v>
          </cell>
          <cell r="Z215">
            <v>0</v>
          </cell>
          <cell r="AA215">
            <v>0</v>
          </cell>
          <cell r="AB215">
            <v>0</v>
          </cell>
          <cell r="AC215">
            <v>0</v>
          </cell>
          <cell r="AD215">
            <v>0</v>
          </cell>
          <cell r="AE215" t="str">
            <v>Durante el mes de marzo se notificaron por las entidades territoriales; 1574 casos y 106 brotes según publicación del Boletín Epidemiológico Semanal de la Dirección de Vigilancia y Análisis del Riesgo en Salud Pública - Instituto Nacional de Salud, semana</v>
          </cell>
          <cell r="AF215">
            <v>42460.208333333299</v>
          </cell>
          <cell r="AG215">
            <v>42493.576485335601</v>
          </cell>
          <cell r="AH215" t="str">
            <v>Elkin de Jesus Osorio Saldarriaga</v>
          </cell>
          <cell r="AI215" t="str">
            <v>eosorio@minsalud.gov.co</v>
          </cell>
          <cell r="AJ215">
            <v>0</v>
          </cell>
          <cell r="AK215">
            <v>0</v>
          </cell>
          <cell r="AL215">
            <v>0</v>
          </cell>
        </row>
        <row r="216">
          <cell r="A216">
            <v>5141</v>
          </cell>
          <cell r="B216" t="str">
            <v>Todos por un Nuevo País</v>
          </cell>
          <cell r="C216" t="str">
            <v>Movilidad social</v>
          </cell>
          <cell r="D216" t="str">
            <v>Garantizar los mínimos vitales y avanzar en el fortalecimiento de las capacidades de la población en pobreza extrema para su efectiva inclusión social y productiva (Sistema de Promoción Social).</v>
          </cell>
          <cell r="E216" t="str">
            <v>Salud y Protección</v>
          </cell>
          <cell r="F216" t="str">
            <v>Ministerio de Salud</v>
          </cell>
          <cell r="G216" t="str">
            <v>Salud Pública y promoción social</v>
          </cell>
          <cell r="H216">
            <v>5141</v>
          </cell>
          <cell r="I216" t="str">
            <v>Instrumentos regulatorios para la prevención del exceso de peso</v>
          </cell>
          <cell r="J216" t="str">
            <v>Producto</v>
          </cell>
          <cell r="K216" t="str">
            <v>Sectorial</v>
          </cell>
          <cell r="L216" t="str">
            <v>SI</v>
          </cell>
          <cell r="M216" t="str">
            <v>NO</v>
          </cell>
          <cell r="N216" t="str">
            <v>NO</v>
          </cell>
          <cell r="O216" t="str">
            <v>SI</v>
          </cell>
          <cell r="P216" t="str">
            <v>Instrumentos Regulatorios</v>
          </cell>
          <cell r="Q216" t="str">
            <v>Anual</v>
          </cell>
          <cell r="R216" t="str">
            <v>Acumulado</v>
          </cell>
          <cell r="S216">
            <v>0</v>
          </cell>
          <cell r="T216">
            <v>0</v>
          </cell>
          <cell r="U216">
            <v>1</v>
          </cell>
          <cell r="V216">
            <v>1</v>
          </cell>
          <cell r="W216">
            <v>2</v>
          </cell>
          <cell r="X216">
            <v>4</v>
          </cell>
          <cell r="Y216">
            <v>0</v>
          </cell>
          <cell r="Z216">
            <v>0</v>
          </cell>
          <cell r="AA216">
            <v>0</v>
          </cell>
          <cell r="AB216">
            <v>0</v>
          </cell>
          <cell r="AC216">
            <v>0</v>
          </cell>
          <cell r="AD216">
            <v>0</v>
          </cell>
          <cell r="AE216" t="str">
            <v>Continua la gestión para la aprobación y reglamentación de 2 proyectos: 1. Proyecto de modificación de la resolución 2121 de 2010, “Por la cual se definen los indicadores antropométricos, los patrones de referencia y los puntos de corte para la clasificac</v>
          </cell>
          <cell r="AF216">
            <v>42490.208333333299</v>
          </cell>
          <cell r="AG216">
            <v>42499.7472033218</v>
          </cell>
          <cell r="AH216" t="str">
            <v>Elkin de Jesus Osorio Saldarriaga</v>
          </cell>
          <cell r="AI216" t="str">
            <v>eosorio@minsalud.gov.co</v>
          </cell>
          <cell r="AJ216">
            <v>0</v>
          </cell>
          <cell r="AK216">
            <v>0</v>
          </cell>
          <cell r="AL216">
            <v>0</v>
          </cell>
        </row>
        <row r="217">
          <cell r="A217">
            <v>5240</v>
          </cell>
          <cell r="B217" t="str">
            <v>Todos por un Nuevo País</v>
          </cell>
          <cell r="C217" t="str">
            <v>Movilidad social</v>
          </cell>
          <cell r="D217" t="str">
            <v>Garantizar los mínimos vitales y avanzar en el fortalecimiento de las capacidades de la población en pobreza extrema para su efectiva inclusión social y productiva (Sistema de Promoción Social).</v>
          </cell>
          <cell r="E217" t="str">
            <v>Salud y Protección</v>
          </cell>
          <cell r="F217" t="str">
            <v>Ministerio de Salud</v>
          </cell>
          <cell r="G217" t="str">
            <v>Salud Pública y promoción social</v>
          </cell>
          <cell r="H217">
            <v>5240</v>
          </cell>
          <cell r="I217" t="str">
            <v>Municipios con la estrategia de prevención de embarazo en la adolescencia implementada</v>
          </cell>
          <cell r="J217" t="str">
            <v>Producto</v>
          </cell>
          <cell r="K217" t="str">
            <v>Transversal</v>
          </cell>
          <cell r="L217" t="str">
            <v>NO</v>
          </cell>
          <cell r="M217" t="str">
            <v>SI</v>
          </cell>
          <cell r="N217" t="str">
            <v>NO</v>
          </cell>
          <cell r="O217" t="str">
            <v>SI</v>
          </cell>
          <cell r="P217" t="str">
            <v>Municipios</v>
          </cell>
          <cell r="Q217" t="str">
            <v>Semestral</v>
          </cell>
          <cell r="R217" t="str">
            <v>Capacidad</v>
          </cell>
          <cell r="S217">
            <v>192</v>
          </cell>
          <cell r="T217">
            <v>62</v>
          </cell>
          <cell r="U217">
            <v>121</v>
          </cell>
          <cell r="V217">
            <v>182</v>
          </cell>
          <cell r="W217">
            <v>245</v>
          </cell>
          <cell r="X217">
            <v>245</v>
          </cell>
          <cell r="Y217">
            <v>0</v>
          </cell>
          <cell r="Z217">
            <v>0</v>
          </cell>
          <cell r="AA217">
            <v>0</v>
          </cell>
          <cell r="AB217">
            <v>0</v>
          </cell>
          <cell r="AC217">
            <v>0</v>
          </cell>
          <cell r="AD217">
            <v>0</v>
          </cell>
          <cell r="AE217" t="str">
            <v>En el marco del Convenio de Cooperacion entre el Ministerio de Salud y Proteccion Social y La Organización Internacional para las Migraciones se asignan gestores territoriales para los departamentos y municipios (210) a cargo del Minsalud en la estrategia</v>
          </cell>
          <cell r="AF217">
            <v>42400.208333333299</v>
          </cell>
          <cell r="AG217">
            <v>42501.631185185201</v>
          </cell>
          <cell r="AH217" t="str">
            <v>Ricardo Luque</v>
          </cell>
          <cell r="AI217" t="str">
            <v>rluque@minsalud.gov.co</v>
          </cell>
          <cell r="AJ217">
            <v>30</v>
          </cell>
          <cell r="AK217">
            <v>0</v>
          </cell>
          <cell r="AL217">
            <v>0</v>
          </cell>
        </row>
        <row r="218">
          <cell r="A218">
            <v>4811</v>
          </cell>
          <cell r="B218" t="str">
            <v>Todos por un Nuevo País</v>
          </cell>
          <cell r="C218" t="str">
            <v>Movilidad social</v>
          </cell>
          <cell r="D218" t="str">
            <v>Garantizar los mínimos vitales y avanzar en el fortalecimiento de las capacidades de la población en pobreza extrema para su efectiva inclusión social y productiva (Sistema de Promoción Social).</v>
          </cell>
          <cell r="E218" t="str">
            <v>Salud y Protección</v>
          </cell>
          <cell r="F218" t="str">
            <v>Ministerio de Salud</v>
          </cell>
          <cell r="G218" t="str">
            <v>Salud Pública y promoción social</v>
          </cell>
          <cell r="H218">
            <v>4811</v>
          </cell>
          <cell r="I218" t="str">
            <v>Cobertura de vacunación en menores de un año con terceras dosis de pentavalente</v>
          </cell>
          <cell r="J218" t="str">
            <v>Producto</v>
          </cell>
          <cell r="K218" t="str">
            <v>Sectorial</v>
          </cell>
          <cell r="L218" t="str">
            <v>SI</v>
          </cell>
          <cell r="M218" t="str">
            <v>SI</v>
          </cell>
          <cell r="N218" t="str">
            <v>NO</v>
          </cell>
          <cell r="O218" t="str">
            <v>SI</v>
          </cell>
          <cell r="P218" t="str">
            <v>Porcentaje</v>
          </cell>
          <cell r="Q218" t="str">
            <v>Mensual</v>
          </cell>
          <cell r="R218" t="str">
            <v>Flujo</v>
          </cell>
          <cell r="S218">
            <v>90</v>
          </cell>
          <cell r="T218">
            <v>95</v>
          </cell>
          <cell r="U218">
            <v>95</v>
          </cell>
          <cell r="V218">
            <v>95</v>
          </cell>
          <cell r="W218">
            <v>95</v>
          </cell>
          <cell r="X218">
            <v>95</v>
          </cell>
          <cell r="Y218">
            <v>22.9</v>
          </cell>
          <cell r="Z218">
            <v>24.105</v>
          </cell>
          <cell r="AA218">
            <v>91.3</v>
          </cell>
          <cell r="AB218">
            <v>96.105000000000004</v>
          </cell>
          <cell r="AC218">
            <v>42460.208333333299</v>
          </cell>
          <cell r="AD218">
            <v>42501.644300462998</v>
          </cell>
          <cell r="AE218" t="str">
            <v xml:space="preserve">La cobertura a nivel nacional para marzo es de 22,9% y corresponde a 168,218 dosis suministradas a menores de 1 año de edad. </v>
          </cell>
          <cell r="AF218">
            <v>42460.208333333299</v>
          </cell>
          <cell r="AG218">
            <v>42501.644300312502</v>
          </cell>
          <cell r="AH218" t="str">
            <v>Diego Alejandro  García Londoño</v>
          </cell>
          <cell r="AI218" t="str">
            <v>dgarcial@minsalud.gov.co</v>
          </cell>
          <cell r="AJ218">
            <v>30</v>
          </cell>
          <cell r="AK218">
            <v>42490.208333333299</v>
          </cell>
          <cell r="AL218">
            <v>-13</v>
          </cell>
        </row>
        <row r="219">
          <cell r="A219">
            <v>4812</v>
          </cell>
          <cell r="B219" t="str">
            <v>Todos por un Nuevo País</v>
          </cell>
          <cell r="C219" t="str">
            <v>Movilidad social</v>
          </cell>
          <cell r="D219" t="str">
            <v>Garantizar los mínimos vitales y avanzar en el fortalecimiento de las capacidades de la población en pobreza extrema para su efectiva inclusión social y productiva (Sistema de Promoción Social).</v>
          </cell>
          <cell r="E219" t="str">
            <v>Salud y Protección</v>
          </cell>
          <cell r="F219" t="str">
            <v>Ministerio de Salud</v>
          </cell>
          <cell r="G219" t="str">
            <v>Salud Pública y promoción social</v>
          </cell>
          <cell r="H219">
            <v>4812</v>
          </cell>
          <cell r="I219" t="str">
            <v>Cobertura de vacunación en niños de un año de edad con triple viral</v>
          </cell>
          <cell r="J219" t="str">
            <v>Producto</v>
          </cell>
          <cell r="K219" t="str">
            <v>Sectorial</v>
          </cell>
          <cell r="L219" t="str">
            <v>SI</v>
          </cell>
          <cell r="M219" t="str">
            <v>SI</v>
          </cell>
          <cell r="N219" t="str">
            <v>NO</v>
          </cell>
          <cell r="O219" t="str">
            <v>SI</v>
          </cell>
          <cell r="P219" t="str">
            <v>Porcentaje</v>
          </cell>
          <cell r="Q219" t="str">
            <v>Mensual</v>
          </cell>
          <cell r="R219" t="str">
            <v>Flujo</v>
          </cell>
          <cell r="S219">
            <v>91</v>
          </cell>
          <cell r="T219">
            <v>95</v>
          </cell>
          <cell r="U219">
            <v>95</v>
          </cell>
          <cell r="V219">
            <v>95</v>
          </cell>
          <cell r="W219">
            <v>95</v>
          </cell>
          <cell r="X219">
            <v>95</v>
          </cell>
          <cell r="Y219">
            <v>22.9</v>
          </cell>
          <cell r="Z219">
            <v>24.105</v>
          </cell>
          <cell r="AA219">
            <v>94</v>
          </cell>
          <cell r="AB219">
            <v>98.947000000000003</v>
          </cell>
          <cell r="AC219">
            <v>42460.208333333299</v>
          </cell>
          <cell r="AD219">
            <v>42501.644081597202</v>
          </cell>
          <cell r="AE219" t="str">
            <v>La cobertura nacional de 22,9% corresponde a 170,685 niños y niñas vacunadas con Triple viral al año de edad</v>
          </cell>
          <cell r="AF219">
            <v>42460.208333333299</v>
          </cell>
          <cell r="AG219">
            <v>42501.6440814815</v>
          </cell>
          <cell r="AH219" t="str">
            <v>Diego Alejandro  García Londoño</v>
          </cell>
          <cell r="AI219" t="str">
            <v>dgarcial@minsalud.gov.co</v>
          </cell>
          <cell r="AJ219">
            <v>30</v>
          </cell>
          <cell r="AK219">
            <v>42490.208333333299</v>
          </cell>
          <cell r="AL219">
            <v>-13</v>
          </cell>
        </row>
        <row r="220">
          <cell r="A220">
            <v>4813</v>
          </cell>
          <cell r="B220" t="str">
            <v>Todos por un Nuevo País</v>
          </cell>
          <cell r="C220" t="str">
            <v>Movilidad social</v>
          </cell>
          <cell r="D220" t="str">
            <v>Garantizar los mínimos vitales y avanzar en el fortalecimiento de las capacidades de la población en pobreza extrema para su efectiva inclusión social y productiva (Sistema de Promoción Social).</v>
          </cell>
          <cell r="E220" t="str">
            <v>Salud y Protección</v>
          </cell>
          <cell r="F220" t="str">
            <v>Ministerio de Salud</v>
          </cell>
          <cell r="G220" t="str">
            <v>Salud Pública y promoción social</v>
          </cell>
          <cell r="H220">
            <v>4813</v>
          </cell>
          <cell r="I220" t="str">
            <v>Tasa de mortalidad por IRA en niños y niñas menores de 5 años</v>
          </cell>
          <cell r="J220" t="str">
            <v>Resultado</v>
          </cell>
          <cell r="K220" t="str">
            <v>Sectorial</v>
          </cell>
          <cell r="L220" t="str">
            <v>SI</v>
          </cell>
          <cell r="M220" t="str">
            <v>SI</v>
          </cell>
          <cell r="N220" t="str">
            <v>NO</v>
          </cell>
          <cell r="O220" t="str">
            <v>SI</v>
          </cell>
          <cell r="P220" t="str">
            <v>Tasa</v>
          </cell>
          <cell r="Q220" t="str">
            <v>Anual</v>
          </cell>
          <cell r="R220" t="str">
            <v>Reducción</v>
          </cell>
          <cell r="S220">
            <v>16.100000000000001</v>
          </cell>
          <cell r="T220">
            <v>15.2</v>
          </cell>
          <cell r="U220">
            <v>14.3</v>
          </cell>
          <cell r="V220">
            <v>13.5</v>
          </cell>
          <cell r="W220">
            <v>12.6</v>
          </cell>
          <cell r="X220">
            <v>12.6</v>
          </cell>
          <cell r="Y220">
            <v>0</v>
          </cell>
          <cell r="Z220">
            <v>0</v>
          </cell>
          <cell r="AA220">
            <v>0</v>
          </cell>
          <cell r="AB220">
            <v>0</v>
          </cell>
          <cell r="AC220">
            <v>0</v>
          </cell>
          <cell r="AD220">
            <v>0</v>
          </cell>
          <cell r="AE220" t="str">
            <v>Se realiza asistencia técnica para generación de capacidades en Boyacá,Guanía,Copacabana (Antioquía),Chocó, Buenaventura y Cartagena, que contemplaban la estrategia comunitaria e institucional del Programa IRA. Se preparó trabajo de articulación con el mu</v>
          </cell>
          <cell r="AF220">
            <v>42490.208333333299</v>
          </cell>
          <cell r="AG220">
            <v>42499.750560034699</v>
          </cell>
          <cell r="AH220" t="str">
            <v>Jose Fernando  Valderrama Vergara</v>
          </cell>
          <cell r="AI220" t="str">
            <v>jvalderrama@minsalud.gov.co</v>
          </cell>
          <cell r="AJ220">
            <v>540</v>
          </cell>
          <cell r="AK220">
            <v>0</v>
          </cell>
          <cell r="AL220">
            <v>0</v>
          </cell>
        </row>
        <row r="221">
          <cell r="A221">
            <v>4814</v>
          </cell>
          <cell r="B221" t="str">
            <v>Todos por un Nuevo País</v>
          </cell>
          <cell r="C221" t="str">
            <v>Movilidad social</v>
          </cell>
          <cell r="D221" t="str">
            <v>Garantizar los mínimos vitales y avanzar en el fortalecimiento de las capacidades de la población en pobreza extrema para su efectiva inclusión social y productiva (Sistema de Promoción Social).</v>
          </cell>
          <cell r="E221" t="str">
            <v>Salud y Protección</v>
          </cell>
          <cell r="F221" t="str">
            <v>Ministerio de Salud</v>
          </cell>
          <cell r="G221" t="str">
            <v>Salud Pública y promoción social</v>
          </cell>
          <cell r="H221">
            <v>4814</v>
          </cell>
          <cell r="I221" t="str">
            <v>Tasa de mortalidad por EDA en niños y niñas menores de 5 años</v>
          </cell>
          <cell r="J221" t="str">
            <v>Resultado</v>
          </cell>
          <cell r="K221" t="str">
            <v>Sectorial</v>
          </cell>
          <cell r="L221" t="str">
            <v>SI</v>
          </cell>
          <cell r="M221" t="str">
            <v>SI</v>
          </cell>
          <cell r="N221" t="str">
            <v>NO</v>
          </cell>
          <cell r="O221" t="str">
            <v>SI</v>
          </cell>
          <cell r="P221" t="str">
            <v>Tasa</v>
          </cell>
          <cell r="Q221" t="str">
            <v>Anual</v>
          </cell>
          <cell r="R221" t="str">
            <v>Reducción</v>
          </cell>
          <cell r="S221">
            <v>3.5</v>
          </cell>
          <cell r="T221">
            <v>3.1</v>
          </cell>
          <cell r="U221">
            <v>3.1</v>
          </cell>
          <cell r="V221">
            <v>3.1</v>
          </cell>
          <cell r="W221">
            <v>3.1</v>
          </cell>
          <cell r="X221">
            <v>3.1</v>
          </cell>
          <cell r="Y221">
            <v>0</v>
          </cell>
          <cell r="Z221">
            <v>0</v>
          </cell>
          <cell r="AA221">
            <v>0</v>
          </cell>
          <cell r="AB221">
            <v>0</v>
          </cell>
          <cell r="AC221">
            <v>0</v>
          </cell>
          <cell r="AD221">
            <v>0</v>
          </cell>
          <cell r="AE221" t="str">
            <v xml:space="preserve">Socialización de ruta de atención integral de EDA en 5 ET Priorizadas (Cartagena, Puerto Inírida, Popayán, Pasto y Buenaventura) y se dieron orientaciones para lograr una mayor visibilización de la EDA como causa prioritaria de mortalidad para sus Planes </v>
          </cell>
          <cell r="AF221">
            <v>42490.208333333299</v>
          </cell>
          <cell r="AG221">
            <v>42499.750973530099</v>
          </cell>
          <cell r="AH221" t="str">
            <v>Jose Fernando  Valderrama Vergara</v>
          </cell>
          <cell r="AI221" t="str">
            <v>jvalderrama@minsalud.gov.co</v>
          </cell>
          <cell r="AJ221">
            <v>540</v>
          </cell>
          <cell r="AK221">
            <v>0</v>
          </cell>
          <cell r="AL221">
            <v>0</v>
          </cell>
        </row>
        <row r="222">
          <cell r="A222">
            <v>4816</v>
          </cell>
          <cell r="B222" t="str">
            <v>Todos por un Nuevo País</v>
          </cell>
          <cell r="C222" t="str">
            <v>Movilidad social</v>
          </cell>
          <cell r="D222" t="str">
            <v>Garantizar los mínimos vitales y avanzar en el fortalecimiento de las capacidades de la población en pobreza extrema para su efectiva inclusión social y productiva (Sistema de Promoción Social).</v>
          </cell>
          <cell r="E222" t="str">
            <v>Salud y Protección</v>
          </cell>
          <cell r="F222" t="str">
            <v>Ministerio de Salud</v>
          </cell>
          <cell r="G222" t="str">
            <v>Salud Pública y promoción social</v>
          </cell>
          <cell r="H222">
            <v>4816</v>
          </cell>
          <cell r="I222" t="str">
            <v>Porcentaje de Entidades Territoriales que alcanzan al menos un 80 % de cobertura en 4 o más controles prenatales</v>
          </cell>
          <cell r="J222" t="str">
            <v>Producto</v>
          </cell>
          <cell r="K222" t="str">
            <v>Sectorial</v>
          </cell>
          <cell r="L222" t="str">
            <v>SI</v>
          </cell>
          <cell r="M222" t="str">
            <v>NO</v>
          </cell>
          <cell r="N222" t="str">
            <v>NO</v>
          </cell>
          <cell r="O222" t="str">
            <v>SI</v>
          </cell>
          <cell r="P222" t="str">
            <v>porcentaje</v>
          </cell>
          <cell r="Q222" t="str">
            <v>Anual</v>
          </cell>
          <cell r="R222" t="str">
            <v>Capacidad</v>
          </cell>
          <cell r="S222">
            <v>60.6</v>
          </cell>
          <cell r="T222">
            <v>72</v>
          </cell>
          <cell r="U222">
            <v>75</v>
          </cell>
          <cell r="V222">
            <v>78</v>
          </cell>
          <cell r="W222">
            <v>80</v>
          </cell>
          <cell r="X222">
            <v>80</v>
          </cell>
          <cell r="Y222">
            <v>0</v>
          </cell>
          <cell r="Z222">
            <v>0</v>
          </cell>
          <cell r="AA222">
            <v>0</v>
          </cell>
          <cell r="AB222">
            <v>0</v>
          </cell>
          <cell r="AC222">
            <v>0</v>
          </cell>
          <cell r="AD222">
            <v>0</v>
          </cell>
          <cell r="AE222"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22">
            <v>42490.208333333299</v>
          </cell>
          <cell r="AG222">
            <v>42501.603020023103</v>
          </cell>
          <cell r="AH222" t="str">
            <v>Ricardo Luque</v>
          </cell>
          <cell r="AI222" t="str">
            <v>rluque@minsalud.gov.co</v>
          </cell>
          <cell r="AJ222">
            <v>540</v>
          </cell>
          <cell r="AK222">
            <v>0</v>
          </cell>
          <cell r="AL222">
            <v>0</v>
          </cell>
        </row>
        <row r="223">
          <cell r="A223">
            <v>4978</v>
          </cell>
          <cell r="B223" t="str">
            <v>Todos por un Nuevo País</v>
          </cell>
          <cell r="C223" t="str">
            <v>Movilidad social</v>
          </cell>
          <cell r="D223" t="str">
            <v>Garantizar los mínimos vitales y avanzar en el fortalecimiento de las capacidades de la población en pobreza extrema para su efectiva inclusión social y productiva (Sistema de Promoción Social).</v>
          </cell>
          <cell r="E223" t="str">
            <v>Salud y Protección</v>
          </cell>
          <cell r="F223" t="str">
            <v>Ministerio de Salud</v>
          </cell>
          <cell r="G223" t="str">
            <v>Salud Pública y promoción social</v>
          </cell>
          <cell r="H223">
            <v>4978</v>
          </cell>
          <cell r="I223" t="str">
            <v>Municipios con Laboratorios de Convivencia Social y Cultura Ciudadana con énfasis en violencia intrafamiliar</v>
          </cell>
          <cell r="J223" t="str">
            <v>Producto</v>
          </cell>
          <cell r="K223" t="str">
            <v>Sectorial</v>
          </cell>
          <cell r="L223" t="str">
            <v>SI</v>
          </cell>
          <cell r="M223" t="str">
            <v>SI</v>
          </cell>
          <cell r="N223" t="str">
            <v>NO</v>
          </cell>
          <cell r="O223" t="str">
            <v>SI</v>
          </cell>
          <cell r="P223" t="str">
            <v>Número de municipios</v>
          </cell>
          <cell r="Q223" t="str">
            <v>Anual</v>
          </cell>
          <cell r="R223" t="str">
            <v>Acumulado</v>
          </cell>
          <cell r="S223">
            <v>0</v>
          </cell>
          <cell r="T223">
            <v>8</v>
          </cell>
          <cell r="U223">
            <v>8</v>
          </cell>
          <cell r="V223">
            <v>8</v>
          </cell>
          <cell r="W223">
            <v>8</v>
          </cell>
          <cell r="X223">
            <v>32</v>
          </cell>
          <cell r="Y223">
            <v>0</v>
          </cell>
          <cell r="Z223">
            <v>0</v>
          </cell>
          <cell r="AA223">
            <v>0</v>
          </cell>
          <cell r="AB223">
            <v>0</v>
          </cell>
          <cell r="AC223">
            <v>0</v>
          </cell>
          <cell r="AD223">
            <v>0</v>
          </cell>
          <cell r="AE223" t="str">
            <v xml:space="preserve">El documento de estudios previos ajuste para el concurso de méritos, para la selección de un operador que desarrolle los Laboratorios de convivencia social y cultura ciudadana, debió ser modificado para integrar los dos procesos contractuales adelantados </v>
          </cell>
          <cell r="AF223">
            <v>42490.208333333299</v>
          </cell>
          <cell r="AG223">
            <v>42501.393309409701</v>
          </cell>
          <cell r="AH223" t="str">
            <v>Ana María  Peñuela Poveda</v>
          </cell>
          <cell r="AI223" t="str">
            <v>apenuela@minsalud.gov.co</v>
          </cell>
          <cell r="AJ223">
            <v>15</v>
          </cell>
          <cell r="AK223">
            <v>0</v>
          </cell>
          <cell r="AL223">
            <v>0</v>
          </cell>
        </row>
        <row r="224">
          <cell r="A224">
            <v>4798</v>
          </cell>
          <cell r="B224" t="str">
            <v>Todos por un Nuevo País</v>
          </cell>
          <cell r="C224" t="str">
            <v>Movilidad social</v>
          </cell>
          <cell r="D224" t="str">
            <v>Garantizar los mínimos vitales y avanzar en el fortalecimiento de las capacidades de la población en pobreza extrema para su efectiva inclusión social y productiva (Sistema de Promoción Social).</v>
          </cell>
          <cell r="E224" t="str">
            <v>Salud y Protección</v>
          </cell>
          <cell r="F224" t="str">
            <v>Ministerio de Salud</v>
          </cell>
          <cell r="G224" t="str">
            <v>Salud Pública y promoción social</v>
          </cell>
          <cell r="H224">
            <v>4798</v>
          </cell>
          <cell r="I224" t="str">
            <v>Porcentaje de casos de VIH detectados tempranamente</v>
          </cell>
          <cell r="J224" t="str">
            <v>Resultado</v>
          </cell>
          <cell r="K224" t="str">
            <v>Sectorial</v>
          </cell>
          <cell r="L224" t="str">
            <v>SI</v>
          </cell>
          <cell r="M224" t="str">
            <v>NO</v>
          </cell>
          <cell r="N224" t="str">
            <v>NO</v>
          </cell>
          <cell r="O224" t="str">
            <v>SI</v>
          </cell>
          <cell r="P224" t="str">
            <v>porcentaje</v>
          </cell>
          <cell r="Q224" t="str">
            <v>Anual</v>
          </cell>
          <cell r="R224" t="str">
            <v>Capacidad</v>
          </cell>
          <cell r="S224">
            <v>21</v>
          </cell>
          <cell r="T224">
            <v>22</v>
          </cell>
          <cell r="U224">
            <v>23</v>
          </cell>
          <cell r="V224">
            <v>23</v>
          </cell>
          <cell r="W224">
            <v>24</v>
          </cell>
          <cell r="X224">
            <v>24</v>
          </cell>
          <cell r="Y224">
            <v>0</v>
          </cell>
          <cell r="Z224">
            <v>0</v>
          </cell>
          <cell r="AA224">
            <v>0</v>
          </cell>
          <cell r="AB224">
            <v>0</v>
          </cell>
          <cell r="AC224">
            <v>0</v>
          </cell>
          <cell r="AD224">
            <v>0</v>
          </cell>
          <cell r="AE224" t="str">
            <v>Se avanza en la formación de profesionales de la salud en toma y lectura de pruebas rápidas. Taller en la ciudad de Cali. Se avanza en propuesyta de modificación al decreto 1543/97 y se continúa con los procesos de identificación de barreras y facilitador</v>
          </cell>
          <cell r="AF224">
            <v>42490.208333333299</v>
          </cell>
          <cell r="AG224">
            <v>42499.750152662004</v>
          </cell>
          <cell r="AH224" t="str">
            <v>Ricardo Luque</v>
          </cell>
          <cell r="AI224" t="str">
            <v>rluque@minsalud.gov.co</v>
          </cell>
          <cell r="AJ224">
            <v>540</v>
          </cell>
          <cell r="AK224">
            <v>0</v>
          </cell>
          <cell r="AL224">
            <v>0</v>
          </cell>
        </row>
        <row r="225">
          <cell r="A225">
            <v>4805</v>
          </cell>
          <cell r="B225" t="str">
            <v>Todos por un Nuevo País</v>
          </cell>
          <cell r="C225" t="str">
            <v>Movilidad social</v>
          </cell>
          <cell r="D225" t="str">
            <v>Garantizar los mínimos vitales y avanzar en el fortalecimiento de las capacidades de la población en pobreza extrema para su efectiva inclusión social y productiva (Sistema de Promoción Social).</v>
          </cell>
          <cell r="E225" t="str">
            <v>Salud y Protección</v>
          </cell>
          <cell r="F225" t="str">
            <v>Ministerio de Salud</v>
          </cell>
          <cell r="G225" t="str">
            <v>Salud Pública y promoción social</v>
          </cell>
          <cell r="H225">
            <v>4805</v>
          </cell>
          <cell r="I225" t="str">
            <v>Tasa de mortalidad prematura por enfermedades no transmisibles (por 100.000 habitantes de 30 a 70 años)</v>
          </cell>
          <cell r="J225" t="str">
            <v>Resultado</v>
          </cell>
          <cell r="K225" t="str">
            <v>Sectorial</v>
          </cell>
          <cell r="L225" t="str">
            <v>SI</v>
          </cell>
          <cell r="M225" t="str">
            <v>SI</v>
          </cell>
          <cell r="N225" t="str">
            <v>NO</v>
          </cell>
          <cell r="O225" t="str">
            <v>SI</v>
          </cell>
          <cell r="P225" t="str">
            <v>tasa</v>
          </cell>
          <cell r="Q225" t="str">
            <v>Anual</v>
          </cell>
          <cell r="R225" t="str">
            <v>Reducción</v>
          </cell>
          <cell r="S225">
            <v>221</v>
          </cell>
          <cell r="T225">
            <v>213.8</v>
          </cell>
          <cell r="U225">
            <v>200.65</v>
          </cell>
          <cell r="V225">
            <v>199.3</v>
          </cell>
          <cell r="W225">
            <v>192</v>
          </cell>
          <cell r="X225">
            <v>192</v>
          </cell>
          <cell r="Y225">
            <v>0</v>
          </cell>
          <cell r="Z225">
            <v>0</v>
          </cell>
          <cell r="AA225">
            <v>0</v>
          </cell>
          <cell r="AB225">
            <v>0</v>
          </cell>
          <cell r="AC225">
            <v>0</v>
          </cell>
          <cell r="AD225">
            <v>0</v>
          </cell>
          <cell r="AE225" t="str">
            <v xml:space="preserve">EPOC: Documentos prel. para prevén. y control de EPOC,herramientas técnicas para detección, rehabilitación pulmonar y educación para Epoc.Docum. prel. programa nacional cesación de consumo de tabaco. Matriz preli de atención Epoc. ECV: 50.000 Colombianos </v>
          </cell>
          <cell r="AF225">
            <v>42490.208333333299</v>
          </cell>
          <cell r="AG225">
            <v>42501.506713425901</v>
          </cell>
          <cell r="AH225" t="str">
            <v>Fernando  Ramírez Campos</v>
          </cell>
          <cell r="AI225" t="str">
            <v>framirez@minsalud.gov.co</v>
          </cell>
          <cell r="AJ225">
            <v>540</v>
          </cell>
          <cell r="AK225">
            <v>0</v>
          </cell>
          <cell r="AL225">
            <v>0</v>
          </cell>
        </row>
        <row r="226">
          <cell r="A226">
            <v>4809</v>
          </cell>
          <cell r="B226" t="str">
            <v>Todos por un Nuevo País</v>
          </cell>
          <cell r="C226" t="str">
            <v>Movilidad social</v>
          </cell>
          <cell r="D226" t="str">
            <v>Garantizar los mínimos vitales y avanzar en el fortalecimiento de las capacidades de la población en pobreza extrema para su efectiva inclusión social y productiva (Sistema de Promoción Social).</v>
          </cell>
          <cell r="E226" t="str">
            <v>Salud y Protección</v>
          </cell>
          <cell r="F226" t="str">
            <v>Ministerio de Salud</v>
          </cell>
          <cell r="G226" t="str">
            <v>Salud Pública y promoción social</v>
          </cell>
          <cell r="H226">
            <v>4809</v>
          </cell>
          <cell r="I226" t="str">
            <v>Tasa de mortalidad infantil por 1.000 nacidos vivos (ajustada)</v>
          </cell>
          <cell r="J226" t="str">
            <v>Resultado</v>
          </cell>
          <cell r="K226" t="str">
            <v>Sectorial</v>
          </cell>
          <cell r="L226" t="str">
            <v>SI</v>
          </cell>
          <cell r="M226" t="str">
            <v>SI</v>
          </cell>
          <cell r="N226" t="str">
            <v>NO</v>
          </cell>
          <cell r="O226" t="str">
            <v>SI</v>
          </cell>
          <cell r="P226" t="str">
            <v>Tasa</v>
          </cell>
          <cell r="Q226" t="str">
            <v>Anual</v>
          </cell>
          <cell r="R226" t="str">
            <v>Reducción</v>
          </cell>
          <cell r="S226">
            <v>21.3</v>
          </cell>
          <cell r="T226">
            <v>15.98</v>
          </cell>
          <cell r="U226">
            <v>15.49</v>
          </cell>
          <cell r="V226">
            <v>14.99</v>
          </cell>
          <cell r="W226">
            <v>14.5</v>
          </cell>
          <cell r="X226">
            <v>14.5</v>
          </cell>
          <cell r="Y226">
            <v>0</v>
          </cell>
          <cell r="Z226">
            <v>0</v>
          </cell>
          <cell r="AA226">
            <v>0</v>
          </cell>
          <cell r="AB226">
            <v>0</v>
          </cell>
          <cell r="AC226">
            <v>0</v>
          </cell>
          <cell r="AD226">
            <v>0</v>
          </cell>
          <cell r="AE226"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26">
            <v>42490.208333333299</v>
          </cell>
          <cell r="AG226">
            <v>42500.325021956</v>
          </cell>
          <cell r="AH226" t="str">
            <v>Lía Marcela Güiza Castillo</v>
          </cell>
          <cell r="AI226" t="str">
            <v>lguiza@minsalud.gov.co</v>
          </cell>
          <cell r="AJ226">
            <v>540</v>
          </cell>
          <cell r="AK226">
            <v>0</v>
          </cell>
          <cell r="AL226">
            <v>0</v>
          </cell>
        </row>
        <row r="227">
          <cell r="A227">
            <v>4810</v>
          </cell>
          <cell r="B227" t="str">
            <v>Todos por un Nuevo País</v>
          </cell>
          <cell r="C227" t="str">
            <v>Movilidad social</v>
          </cell>
          <cell r="D227" t="str">
            <v>Garantizar los mínimos vitales y avanzar en el fortalecimiento de las capacidades de la población en pobreza extrema para su efectiva inclusión social y productiva (Sistema de Promoción Social).</v>
          </cell>
          <cell r="E227" t="str">
            <v>Salud y Protección</v>
          </cell>
          <cell r="F227" t="str">
            <v>Ministerio de Salud</v>
          </cell>
          <cell r="G227" t="str">
            <v>Salud Pública y promoción social</v>
          </cell>
          <cell r="H227">
            <v>4810</v>
          </cell>
          <cell r="I227" t="str">
            <v>Biológicos incorporados en el Esquema Nacional de Vacunación</v>
          </cell>
          <cell r="J227" t="str">
            <v>Producto</v>
          </cell>
          <cell r="K227" t="str">
            <v>Sectorial</v>
          </cell>
          <cell r="L227" t="str">
            <v>SI</v>
          </cell>
          <cell r="M227" t="str">
            <v>NO</v>
          </cell>
          <cell r="N227" t="str">
            <v>NO</v>
          </cell>
          <cell r="O227" t="str">
            <v>SI</v>
          </cell>
          <cell r="P227" t="str">
            <v>Biológicos</v>
          </cell>
          <cell r="Q227" t="str">
            <v>Anual</v>
          </cell>
          <cell r="R227" t="str">
            <v>Capacidad</v>
          </cell>
          <cell r="S227">
            <v>19</v>
          </cell>
          <cell r="T227">
            <v>21</v>
          </cell>
          <cell r="U227">
            <v>21</v>
          </cell>
          <cell r="V227">
            <v>22</v>
          </cell>
          <cell r="W227">
            <v>23</v>
          </cell>
          <cell r="X227">
            <v>23</v>
          </cell>
          <cell r="Y227">
            <v>0</v>
          </cell>
          <cell r="Z227">
            <v>0</v>
          </cell>
          <cell r="AA227">
            <v>0</v>
          </cell>
          <cell r="AB227">
            <v>0</v>
          </cell>
          <cell r="AC227">
            <v>0</v>
          </cell>
          <cell r="AD227">
            <v>0</v>
          </cell>
          <cell r="AE227" t="str">
            <v>Para el mes de Marzo no se programo, por lo tanto se realizo el ingreso de ningún nuevo biológico.</v>
          </cell>
          <cell r="AF227">
            <v>42460.208333333299</v>
          </cell>
          <cell r="AG227">
            <v>42501.645979131899</v>
          </cell>
          <cell r="AH227" t="str">
            <v>Diego Alejandro  García Londoño</v>
          </cell>
          <cell r="AI227" t="str">
            <v>dgarcial@minsalud.gov.co</v>
          </cell>
          <cell r="AJ227">
            <v>30</v>
          </cell>
          <cell r="AK227">
            <v>0</v>
          </cell>
          <cell r="AL227">
            <v>0</v>
          </cell>
        </row>
        <row r="228">
          <cell r="A228">
            <v>5166</v>
          </cell>
          <cell r="B228" t="str">
            <v>Todos por un Nuevo País</v>
          </cell>
          <cell r="C228" t="str">
            <v>Movilidad social</v>
          </cell>
          <cell r="D228" t="str">
            <v>Garantizar los mínimos vitales y avanzar en el fortalecimiento de las capacidades de la población en pobreza extrema para su efectiva inclusión social y productiva (Sistema de Promoción Social).</v>
          </cell>
          <cell r="E228" t="str">
            <v>Trabajo</v>
          </cell>
          <cell r="F228" t="str">
            <v>Colpensiones</v>
          </cell>
          <cell r="G228" t="str">
            <v>Protección al Adulto Mayor</v>
          </cell>
          <cell r="H228">
            <v>5166</v>
          </cell>
          <cell r="I228" t="str">
            <v>Porcentaje de solicitudes de reconocimiento con término legal cumplido resueltas</v>
          </cell>
          <cell r="J228" t="str">
            <v>Gestión</v>
          </cell>
          <cell r="K228" t="str">
            <v>Sectorial</v>
          </cell>
          <cell r="L228" t="str">
            <v>NO</v>
          </cell>
          <cell r="M228" t="str">
            <v>NO</v>
          </cell>
          <cell r="N228" t="str">
            <v>NO</v>
          </cell>
          <cell r="O228" t="str">
            <v>SI</v>
          </cell>
          <cell r="P228" t="str">
            <v>Porcentaje</v>
          </cell>
          <cell r="Q228" t="str">
            <v>Mensual</v>
          </cell>
          <cell r="R228" t="str">
            <v>Stock</v>
          </cell>
          <cell r="S228">
            <v>92.3</v>
          </cell>
          <cell r="T228">
            <v>100</v>
          </cell>
          <cell r="U228">
            <v>100</v>
          </cell>
          <cell r="V228">
            <v>100</v>
          </cell>
          <cell r="W228">
            <v>100</v>
          </cell>
          <cell r="X228">
            <v>100</v>
          </cell>
          <cell r="Y228">
            <v>99.49</v>
          </cell>
          <cell r="Z228">
            <v>99.49</v>
          </cell>
          <cell r="AA228">
            <v>99.49</v>
          </cell>
          <cell r="AB228">
            <v>99.49</v>
          </cell>
          <cell r="AC228">
            <v>42490.208333333299</v>
          </cell>
          <cell r="AD228">
            <v>42500.460091898101</v>
          </cell>
          <cell r="AE228" t="str">
            <v xml:space="preserve">Las solicitudes de reconocimiento de prestaciones radicadas con términos legales cumplidos correspondieron a 1.486.458 de las cuales se resolvieron 1.478.850. Esta es una cifra acumulada desde el inicio de operaciones de la Empresa y mide las solicitudes </v>
          </cell>
          <cell r="AF228">
            <v>42490.208333333299</v>
          </cell>
          <cell r="AG228">
            <v>42500.4600917477</v>
          </cell>
          <cell r="AH228" t="str">
            <v>Jorge Alberto Silva Acero</v>
          </cell>
          <cell r="AI228" t="str">
            <v>jsilva@colpensiones.gov.co</v>
          </cell>
          <cell r="AJ228">
            <v>10</v>
          </cell>
          <cell r="AK228">
            <v>42520.208333333299</v>
          </cell>
          <cell r="AL228">
            <v>-23</v>
          </cell>
        </row>
        <row r="229">
          <cell r="A229">
            <v>4348</v>
          </cell>
          <cell r="B229" t="str">
            <v>Todos por un Nuevo País</v>
          </cell>
          <cell r="C229" t="str">
            <v>Movilidad social</v>
          </cell>
          <cell r="D229" t="str">
            <v>Garantizar los mínimos vitales y avanzar en el fortalecimiento de las capacidades de la población en pobreza extrema para su efectiva inclusión social y productiva (Sistema de Promoción Social).</v>
          </cell>
          <cell r="E229" t="str">
            <v>Vivienda</v>
          </cell>
          <cell r="F229" t="str">
            <v>MinVivienda</v>
          </cell>
          <cell r="G229" t="str">
            <v>Planificación, fortalecimiento e incentivos a las soluciones de vivienda</v>
          </cell>
          <cell r="H229">
            <v>4348</v>
          </cell>
          <cell r="I229" t="str">
            <v>Mejoramientos de vivienda  ejecutados</v>
          </cell>
          <cell r="J229" t="str">
            <v>Gestión</v>
          </cell>
          <cell r="K229" t="str">
            <v>Sectorial</v>
          </cell>
          <cell r="L229" t="str">
            <v>SI</v>
          </cell>
          <cell r="M229" t="str">
            <v>NO</v>
          </cell>
          <cell r="N229" t="str">
            <v>NO</v>
          </cell>
          <cell r="O229" t="str">
            <v>SI</v>
          </cell>
          <cell r="P229" t="str">
            <v>Mejoramientos</v>
          </cell>
          <cell r="Q229" t="str">
            <v>Trimestral</v>
          </cell>
          <cell r="R229" t="str">
            <v>Acumulado</v>
          </cell>
          <cell r="S229">
            <v>8000</v>
          </cell>
          <cell r="T229">
            <v>2845</v>
          </cell>
          <cell r="U229">
            <v>10511</v>
          </cell>
          <cell r="V229">
            <v>4799</v>
          </cell>
          <cell r="W229">
            <v>4936</v>
          </cell>
          <cell r="X229">
            <v>23091</v>
          </cell>
          <cell r="Y229">
            <v>681</v>
          </cell>
          <cell r="Z229">
            <v>6.4790000000000001</v>
          </cell>
          <cell r="AA229">
            <v>3588</v>
          </cell>
          <cell r="AB229">
            <v>15.539</v>
          </cell>
          <cell r="AC229">
            <v>42460.208333333299</v>
          </cell>
          <cell r="AD229">
            <v>42500.495117708298</v>
          </cell>
          <cell r="AE229" t="str">
            <v xml:space="preserve">En el mes de marzo se iniciaron 19 mejoramientos por parte de las CCF. Para un acumulado en el primer trimestre de 2016, 80 mejoramientos de vivienda. </v>
          </cell>
          <cell r="AF229">
            <v>42460.208333333299</v>
          </cell>
          <cell r="AG229">
            <v>42500.495116666702</v>
          </cell>
          <cell r="AH229" t="str">
            <v>Alejandro Quintero Romero</v>
          </cell>
          <cell r="AI229" t="str">
            <v>alquintero@minvivienda.gov.co</v>
          </cell>
          <cell r="AJ229">
            <v>30</v>
          </cell>
          <cell r="AK229">
            <v>42551.208333333299</v>
          </cell>
          <cell r="AL229">
            <v>-73</v>
          </cell>
        </row>
        <row r="230">
          <cell r="A230">
            <v>4352</v>
          </cell>
          <cell r="B230" t="str">
            <v>Todos por un Nuevo País</v>
          </cell>
          <cell r="C230" t="str">
            <v>Movilidad social</v>
          </cell>
          <cell r="D230" t="str">
            <v>Garantizar los mínimos vitales y avanzar en el fortalecimiento de las capacidades de la población en pobreza extrema para su efectiva inclusión social y productiva (Sistema de Promoción Social).</v>
          </cell>
          <cell r="E230" t="str">
            <v>Vivienda</v>
          </cell>
          <cell r="F230" t="str">
            <v>MinVivienda</v>
          </cell>
          <cell r="G230" t="str">
            <v>Planificación, fortalecimiento e incentivos a las soluciones de vivienda</v>
          </cell>
          <cell r="H230">
            <v>4352</v>
          </cell>
          <cell r="I230" t="str">
            <v>Porcentaje de hogares urbanos en situación de déficit de vivienda cuantitativo</v>
          </cell>
          <cell r="J230" t="str">
            <v>Resultado</v>
          </cell>
          <cell r="K230" t="str">
            <v>Sectorial</v>
          </cell>
          <cell r="L230" t="str">
            <v>SI</v>
          </cell>
          <cell r="M230" t="str">
            <v>NO</v>
          </cell>
          <cell r="N230" t="str">
            <v>NO</v>
          </cell>
          <cell r="O230" t="str">
            <v>SI</v>
          </cell>
          <cell r="P230" t="str">
            <v>Porcentaje</v>
          </cell>
          <cell r="Q230" t="str">
            <v>Anual</v>
          </cell>
          <cell r="R230" t="str">
            <v>Reducción</v>
          </cell>
          <cell r="S230">
            <v>7</v>
          </cell>
          <cell r="T230">
            <v>6.8</v>
          </cell>
          <cell r="U230">
            <v>6.4</v>
          </cell>
          <cell r="V230">
            <v>6</v>
          </cell>
          <cell r="W230">
            <v>5.5</v>
          </cell>
          <cell r="X230">
            <v>5.5</v>
          </cell>
          <cell r="Y230">
            <v>0</v>
          </cell>
          <cell r="Z230">
            <v>0</v>
          </cell>
          <cell r="AA230">
            <v>0</v>
          </cell>
          <cell r="AB230">
            <v>0</v>
          </cell>
          <cell r="AC230">
            <v>0</v>
          </cell>
          <cell r="AD230">
            <v>0</v>
          </cell>
          <cell r="AE230" t="str">
            <v>Con el fin de disminuir el déficit de vivienda urbana, y apoyar diversos segmentos de la población, con ingresos y capacidades de ahorro distintas, se han creado diferentes programas en la política de vivienda urbana como son Mi Casa Ya Ahorradores, Mi Ca</v>
          </cell>
          <cell r="AF230">
            <v>42400.208333333299</v>
          </cell>
          <cell r="AG230">
            <v>42500.425654479201</v>
          </cell>
          <cell r="AH230" t="str">
            <v>Diana Margarita Barrera Cruz</v>
          </cell>
          <cell r="AI230" t="str">
            <v>dbarrera@minvivienda.gov.co</v>
          </cell>
          <cell r="AJ230">
            <v>120</v>
          </cell>
          <cell r="AK230">
            <v>0</v>
          </cell>
          <cell r="AL230">
            <v>0</v>
          </cell>
        </row>
        <row r="231">
          <cell r="A231">
            <v>4353</v>
          </cell>
          <cell r="B231" t="str">
            <v>Todos por un Nuevo País</v>
          </cell>
          <cell r="C231" t="str">
            <v>Movilidad social</v>
          </cell>
          <cell r="D231" t="str">
            <v>Garantizar los mínimos vitales y avanzar en el fortalecimiento de las capacidades de la población en pobreza extrema para su efectiva inclusión social y productiva (Sistema de Promoción Social).</v>
          </cell>
          <cell r="E231" t="str">
            <v>Vivienda</v>
          </cell>
          <cell r="F231" t="str">
            <v>MinVivienda</v>
          </cell>
          <cell r="G231" t="str">
            <v>Planificación, fortalecimiento e incentivos a las soluciones de vivienda</v>
          </cell>
          <cell r="H231">
            <v>4353</v>
          </cell>
          <cell r="I231" t="str">
            <v>Viviendas urbanas públicas y privadas iniciadas</v>
          </cell>
          <cell r="J231" t="str">
            <v>Producto</v>
          </cell>
          <cell r="K231" t="str">
            <v>Sectorial</v>
          </cell>
          <cell r="L231" t="str">
            <v>SI</v>
          </cell>
          <cell r="M231" t="str">
            <v>NO</v>
          </cell>
          <cell r="N231" t="str">
            <v>NO</v>
          </cell>
          <cell r="O231" t="str">
            <v>SI</v>
          </cell>
          <cell r="P231" t="str">
            <v>Viviendas</v>
          </cell>
          <cell r="Q231" t="str">
            <v>Trimestral</v>
          </cell>
          <cell r="R231" t="str">
            <v>Acumulado</v>
          </cell>
          <cell r="S231">
            <v>931277</v>
          </cell>
          <cell r="T231">
            <v>148113</v>
          </cell>
          <cell r="U231">
            <v>179148.334</v>
          </cell>
          <cell r="V231">
            <v>256153.111</v>
          </cell>
          <cell r="W231">
            <v>216585.215</v>
          </cell>
          <cell r="X231">
            <v>800000</v>
          </cell>
          <cell r="Y231">
            <v>0</v>
          </cell>
          <cell r="Z231">
            <v>0</v>
          </cell>
          <cell r="AA231">
            <v>0</v>
          </cell>
          <cell r="AB231">
            <v>0</v>
          </cell>
          <cell r="AC231">
            <v>0</v>
          </cell>
          <cell r="AD231">
            <v>0</v>
          </cell>
          <cell r="AE231">
            <v>0</v>
          </cell>
          <cell r="AF231">
            <v>0</v>
          </cell>
          <cell r="AG231">
            <v>0</v>
          </cell>
          <cell r="AH231" t="str">
            <v>Diana Margarita Barrera Cruz</v>
          </cell>
          <cell r="AI231" t="str">
            <v>dbarrera@minvivienda.gov.co</v>
          </cell>
          <cell r="AJ231">
            <v>90</v>
          </cell>
          <cell r="AK231">
            <v>0</v>
          </cell>
          <cell r="AL231">
            <v>0</v>
          </cell>
        </row>
        <row r="232">
          <cell r="A232">
            <v>4354</v>
          </cell>
          <cell r="B232" t="str">
            <v>Todos por un Nuevo País</v>
          </cell>
          <cell r="C232" t="str">
            <v>Movilidad social</v>
          </cell>
          <cell r="D232" t="str">
            <v>Garantizar los mínimos vitales y avanzar en el fortalecimiento de las capacidades de la población en pobreza extrema para su efectiva inclusión social y productiva (Sistema de Promoción Social).</v>
          </cell>
          <cell r="E232" t="str">
            <v>Vivienda</v>
          </cell>
          <cell r="F232" t="str">
            <v>MinVivienda</v>
          </cell>
          <cell r="G232" t="str">
            <v>Planificación, fortalecimiento e incentivos a las soluciones de vivienda</v>
          </cell>
          <cell r="H232">
            <v>4354</v>
          </cell>
          <cell r="I232" t="str">
            <v>Viviendas de interés prioritario y  social iniciadas con apoyo de Fonvivienda</v>
          </cell>
          <cell r="J232" t="str">
            <v>Producto</v>
          </cell>
          <cell r="K232" t="str">
            <v>Sectorial</v>
          </cell>
          <cell r="L232" t="str">
            <v>SI</v>
          </cell>
          <cell r="M232" t="str">
            <v>NO</v>
          </cell>
          <cell r="N232" t="str">
            <v>NO</v>
          </cell>
          <cell r="O232" t="str">
            <v>SI</v>
          </cell>
          <cell r="P232" t="str">
            <v>Viviendas</v>
          </cell>
          <cell r="Q232" t="str">
            <v>Mensual</v>
          </cell>
          <cell r="R232" t="str">
            <v>Acumulado</v>
          </cell>
          <cell r="S232">
            <v>241886</v>
          </cell>
          <cell r="T232">
            <v>64000</v>
          </cell>
          <cell r="U232">
            <v>110500</v>
          </cell>
          <cell r="V232">
            <v>96500</v>
          </cell>
          <cell r="W232">
            <v>29000</v>
          </cell>
          <cell r="X232">
            <v>300000</v>
          </cell>
          <cell r="Y232">
            <v>18724</v>
          </cell>
          <cell r="Z232">
            <v>16.945</v>
          </cell>
          <cell r="AA232">
            <v>88328</v>
          </cell>
          <cell r="AB232">
            <v>29.443000000000001</v>
          </cell>
          <cell r="AC232">
            <v>42460.208333333299</v>
          </cell>
          <cell r="AD232">
            <v>42501.424238888903</v>
          </cell>
          <cell r="AE232" t="str">
            <v>Al mes de marzo se han iniciado 8.378 soluciones de vivienda en el Programa de Cobertura a la Tasa - FRECH, y habilitado 6.647 hogares en el Programa de Vivienda Mi Casa Ya, se han iniciado 3.699 soluciones de vivienda de interés prioritario en el Program</v>
          </cell>
          <cell r="AF232">
            <v>42460.208333333299</v>
          </cell>
          <cell r="AG232">
            <v>42501.4242387384</v>
          </cell>
          <cell r="AH232" t="str">
            <v>Alejandro Quintero Romero</v>
          </cell>
          <cell r="AI232" t="str">
            <v>alquintero@minvivienda.gov.co</v>
          </cell>
          <cell r="AJ232">
            <v>30</v>
          </cell>
          <cell r="AK232">
            <v>42490.208333333299</v>
          </cell>
          <cell r="AL232">
            <v>-13</v>
          </cell>
        </row>
        <row r="233">
          <cell r="A233">
            <v>4355</v>
          </cell>
          <cell r="B233" t="str">
            <v>Todos por un Nuevo País</v>
          </cell>
          <cell r="C233" t="str">
            <v>Movilidad social</v>
          </cell>
          <cell r="D233" t="str">
            <v>Garantizar los mínimos vitales y avanzar en el fortalecimiento de las capacidades de la población en pobreza extrema para su efectiva inclusión social y productiva (Sistema de Promoción Social).</v>
          </cell>
          <cell r="E233" t="str">
            <v>Vivienda</v>
          </cell>
          <cell r="F233" t="str">
            <v>MinVivienda</v>
          </cell>
          <cell r="G233" t="str">
            <v>Planificación, fortalecimiento e incentivos a las soluciones de vivienda</v>
          </cell>
          <cell r="H233">
            <v>4355</v>
          </cell>
          <cell r="I233" t="str">
            <v>Subsidios familiares de vivienda de interés social asignados con apoyo de las CCF</v>
          </cell>
          <cell r="J233" t="str">
            <v>Producto</v>
          </cell>
          <cell r="K233" t="str">
            <v>Sectorial</v>
          </cell>
          <cell r="L233" t="str">
            <v>SI</v>
          </cell>
          <cell r="M233" t="str">
            <v>NO</v>
          </cell>
          <cell r="N233" t="str">
            <v>NO</v>
          </cell>
          <cell r="O233" t="str">
            <v>SI</v>
          </cell>
          <cell r="P233" t="str">
            <v>Subsidios</v>
          </cell>
          <cell r="Q233" t="str">
            <v>Trimestral</v>
          </cell>
          <cell r="R233" t="str">
            <v>Acumulado</v>
          </cell>
          <cell r="S233">
            <v>122987</v>
          </cell>
          <cell r="T233">
            <v>25000</v>
          </cell>
          <cell r="U233">
            <v>25000</v>
          </cell>
          <cell r="V233">
            <v>25000</v>
          </cell>
          <cell r="W233">
            <v>25000</v>
          </cell>
          <cell r="X233">
            <v>100000</v>
          </cell>
          <cell r="Y233">
            <v>5268</v>
          </cell>
          <cell r="Z233">
            <v>21.071999999999999</v>
          </cell>
          <cell r="AA233">
            <v>59525</v>
          </cell>
          <cell r="AB233">
            <v>59.524999999999999</v>
          </cell>
          <cell r="AC233">
            <v>42460.208333333299</v>
          </cell>
          <cell r="AD233">
            <v>42500.495655358798</v>
          </cell>
          <cell r="AE233" t="str">
            <v>En el mes de marzo se asignaron 1.786 SFV en el departamento de Antioquia, Atlántico, Bogotá, Cundinamarca, Risaralda, Santander, Tolima y Valle por parte de las CCF. En el primer trimestre el año se han asignado 5.268 subsidios familiares de vivienda por</v>
          </cell>
          <cell r="AF233">
            <v>42460.208333333299</v>
          </cell>
          <cell r="AG233">
            <v>42500.495655243103</v>
          </cell>
          <cell r="AH233" t="str">
            <v>Alejandro Quintero Romero</v>
          </cell>
          <cell r="AI233" t="str">
            <v>alquintero@minvivienda.gov.co</v>
          </cell>
          <cell r="AJ233">
            <v>30</v>
          </cell>
          <cell r="AK233">
            <v>42551.208333333299</v>
          </cell>
          <cell r="AL233">
            <v>-73</v>
          </cell>
        </row>
        <row r="234">
          <cell r="A234">
            <v>4370</v>
          </cell>
          <cell r="B234" t="str">
            <v>Todos por un Nuevo País</v>
          </cell>
          <cell r="C234" t="str">
            <v>Movilidad social</v>
          </cell>
          <cell r="D234" t="str">
            <v>Garantizar los mínimos vitales y avanzar en el fortalecimiento de las capacidades de la población en pobreza extrema para su efectiva inclusión social y productiva (Sistema de Promoción Social).</v>
          </cell>
          <cell r="E234" t="str">
            <v>Vivienda</v>
          </cell>
          <cell r="F234" t="str">
            <v>MinVivienda</v>
          </cell>
          <cell r="G234" t="str">
            <v>Planificación, fortalecimiento e incentivos a las soluciones de vivienda</v>
          </cell>
          <cell r="H234">
            <v>4370</v>
          </cell>
          <cell r="I234" t="str">
            <v>Porcentaje de Subsidios Familiares de Vivienda en Especie asignados a Población Desplazada en el Programa de Vivienda Gratuita</v>
          </cell>
          <cell r="J234" t="str">
            <v>Resultado</v>
          </cell>
          <cell r="K234" t="str">
            <v>Sectorial</v>
          </cell>
          <cell r="L234" t="str">
            <v>SI</v>
          </cell>
          <cell r="M234" t="str">
            <v>NO</v>
          </cell>
          <cell r="N234" t="str">
            <v>NO</v>
          </cell>
          <cell r="O234" t="str">
            <v>SI</v>
          </cell>
          <cell r="P234" t="str">
            <v>Porcentaje</v>
          </cell>
          <cell r="Q234" t="str">
            <v>Mensual</v>
          </cell>
          <cell r="R234" t="str">
            <v>Stock</v>
          </cell>
          <cell r="S234">
            <v>50</v>
          </cell>
          <cell r="T234">
            <v>50</v>
          </cell>
          <cell r="U234">
            <v>50</v>
          </cell>
          <cell r="V234">
            <v>50</v>
          </cell>
          <cell r="W234">
            <v>50</v>
          </cell>
          <cell r="X234">
            <v>50</v>
          </cell>
          <cell r="Y234">
            <v>53.15</v>
          </cell>
          <cell r="Z234">
            <v>100</v>
          </cell>
          <cell r="AA234">
            <v>53.15</v>
          </cell>
          <cell r="AB234">
            <v>100</v>
          </cell>
          <cell r="AC234">
            <v>42490.208333333299</v>
          </cell>
          <cell r="AD234">
            <v>42501.423499803197</v>
          </cell>
          <cell r="AE234" t="str">
            <v>En el mes de abril se asignaron 152 subsidios familiares en especie a la población en situación de desplazamiento asignados, que corresponde al 53,15% con respecto al total asignado en el marco del programa de vivienda gratuita primero fase.</v>
          </cell>
          <cell r="AF234">
            <v>42490.208333333299</v>
          </cell>
          <cell r="AG234">
            <v>42501.423499687502</v>
          </cell>
          <cell r="AH234" t="str">
            <v>Alejandro Quintero Romero</v>
          </cell>
          <cell r="AI234" t="str">
            <v>alquintero@minvivienda.gov.co</v>
          </cell>
          <cell r="AJ234">
            <v>30</v>
          </cell>
          <cell r="AK234">
            <v>42520.208333333299</v>
          </cell>
          <cell r="AL234">
            <v>-43</v>
          </cell>
        </row>
        <row r="235">
          <cell r="A235">
            <v>5124</v>
          </cell>
          <cell r="B235" t="str">
            <v>Todos por un Nuevo País</v>
          </cell>
          <cell r="C235" t="str">
            <v>Movilidad social</v>
          </cell>
          <cell r="D235" t="str">
            <v>Garantizar los mínimos vitales y avanzar en el fortalecimiento de las capacidades de la población en pobreza extrema para su efectiva inclusión social y productiva (Sistema de Promoción Social).</v>
          </cell>
          <cell r="E235" t="str">
            <v>Vivienda</v>
          </cell>
          <cell r="F235" t="str">
            <v>MinVivienda</v>
          </cell>
          <cell r="G235" t="str">
            <v>Planificación, fortalecimiento e incentivos a las soluciones de vivienda</v>
          </cell>
          <cell r="H235">
            <v>5124</v>
          </cell>
          <cell r="I235" t="str">
            <v>Viviendas iniciadas de interés prioritario programa de vivienda gratis segunda fase</v>
          </cell>
          <cell r="J235" t="str">
            <v>Producto</v>
          </cell>
          <cell r="K235" t="str">
            <v>Sectorial</v>
          </cell>
          <cell r="L235" t="str">
            <v>SI</v>
          </cell>
          <cell r="M235" t="str">
            <v>NO</v>
          </cell>
          <cell r="N235" t="str">
            <v>NO</v>
          </cell>
          <cell r="O235" t="str">
            <v>SI</v>
          </cell>
          <cell r="P235" t="str">
            <v>Viviendas</v>
          </cell>
          <cell r="Q235" t="str">
            <v>Mensual</v>
          </cell>
          <cell r="R235" t="str">
            <v>Acumulado</v>
          </cell>
          <cell r="S235">
            <v>0</v>
          </cell>
          <cell r="T235">
            <v>2000</v>
          </cell>
          <cell r="U235">
            <v>30000</v>
          </cell>
          <cell r="V235">
            <v>15000</v>
          </cell>
          <cell r="W235">
            <v>3000</v>
          </cell>
          <cell r="X235">
            <v>50000</v>
          </cell>
          <cell r="Y235">
            <v>0</v>
          </cell>
          <cell r="Z235">
            <v>0</v>
          </cell>
          <cell r="AA235">
            <v>4269</v>
          </cell>
          <cell r="AB235">
            <v>8.5380000000000003</v>
          </cell>
          <cell r="AC235">
            <v>42460.208333333299</v>
          </cell>
          <cell r="AD235">
            <v>42500.437904594903</v>
          </cell>
          <cell r="AE235" t="str">
            <v>Durante el mes de marzo no se presentaron iniciaciones en el Programa de Vivienda Gratuita Segunda Fase</v>
          </cell>
          <cell r="AF235">
            <v>42460.208333333299</v>
          </cell>
          <cell r="AG235">
            <v>42500.437904432903</v>
          </cell>
          <cell r="AH235" t="str">
            <v>Alejandro Quintero Romero</v>
          </cell>
          <cell r="AI235" t="str">
            <v>alquintero@minvivienda.gov.co</v>
          </cell>
          <cell r="AJ235">
            <v>30</v>
          </cell>
          <cell r="AK235">
            <v>42490.208333333299</v>
          </cell>
          <cell r="AL235">
            <v>-13</v>
          </cell>
        </row>
        <row r="236">
          <cell r="A236">
            <v>5125</v>
          </cell>
          <cell r="B236" t="str">
            <v>Todos por un Nuevo País</v>
          </cell>
          <cell r="C236" t="str">
            <v>Movilidad social</v>
          </cell>
          <cell r="D236" t="str">
            <v>Garantizar los mínimos vitales y avanzar en el fortalecimiento de las capacidades de la población en pobreza extrema para su efectiva inclusión social y productiva (Sistema de Promoción Social).</v>
          </cell>
          <cell r="E236" t="str">
            <v>Vivienda</v>
          </cell>
          <cell r="F236" t="str">
            <v>MinVivienda</v>
          </cell>
          <cell r="G236" t="str">
            <v>Planificación, fortalecimiento e incentivos a las soluciones de vivienda</v>
          </cell>
          <cell r="H236">
            <v>5125</v>
          </cell>
          <cell r="I236" t="str">
            <v>Viviendas de interés prioritario iniciadas en el Programa de Vivienda - VIPA</v>
          </cell>
          <cell r="J236" t="str">
            <v>Producto</v>
          </cell>
          <cell r="K236" t="str">
            <v>Sectorial</v>
          </cell>
          <cell r="L236" t="str">
            <v>SI</v>
          </cell>
          <cell r="M236" t="str">
            <v>NO</v>
          </cell>
          <cell r="N236" t="str">
            <v>NO</v>
          </cell>
          <cell r="O236" t="str">
            <v>SI</v>
          </cell>
          <cell r="P236" t="str">
            <v>Viviendas</v>
          </cell>
          <cell r="Q236" t="str">
            <v>Mensual</v>
          </cell>
          <cell r="R236" t="str">
            <v>Acumulado</v>
          </cell>
          <cell r="S236">
            <v>31371</v>
          </cell>
          <cell r="T236">
            <v>25000</v>
          </cell>
          <cell r="U236">
            <v>25000</v>
          </cell>
          <cell r="V236">
            <v>0</v>
          </cell>
          <cell r="W236">
            <v>0</v>
          </cell>
          <cell r="X236">
            <v>50000</v>
          </cell>
          <cell r="Y236">
            <v>0</v>
          </cell>
          <cell r="Z236">
            <v>0</v>
          </cell>
          <cell r="AA236">
            <v>22124</v>
          </cell>
          <cell r="AB236">
            <v>44.247999999999998</v>
          </cell>
          <cell r="AC236">
            <v>42490.208333333299</v>
          </cell>
          <cell r="AD236">
            <v>42500.510016469903</v>
          </cell>
          <cell r="AE236" t="str">
            <v xml:space="preserve">Para el mes de abril no se cuenta aún con información de iniciadas en el programa VIPA. </v>
          </cell>
          <cell r="AF236">
            <v>42490.208333333299</v>
          </cell>
          <cell r="AG236">
            <v>42500.5100163194</v>
          </cell>
          <cell r="AH236" t="str">
            <v>Alejandro Quintero Romero</v>
          </cell>
          <cell r="AI236" t="str">
            <v>alquintero@minvivienda.gov.co</v>
          </cell>
          <cell r="AJ236">
            <v>30</v>
          </cell>
          <cell r="AK236">
            <v>42520.208333333299</v>
          </cell>
          <cell r="AL236">
            <v>-43</v>
          </cell>
        </row>
        <row r="237">
          <cell r="A237">
            <v>5126</v>
          </cell>
          <cell r="B237" t="str">
            <v>Todos por un Nuevo País</v>
          </cell>
          <cell r="C237" t="str">
            <v>Movilidad social</v>
          </cell>
          <cell r="D237" t="str">
            <v>Garantizar los mínimos vitales y avanzar en el fortalecimiento de las capacidades de la población en pobreza extrema para su efectiva inclusión social y productiva (Sistema de Promoción Social).</v>
          </cell>
          <cell r="E237" t="str">
            <v>Vivienda</v>
          </cell>
          <cell r="F237" t="str">
            <v>MinVivienda</v>
          </cell>
          <cell r="G237" t="str">
            <v>Planificación, fortalecimiento e incentivos a las soluciones de vivienda</v>
          </cell>
          <cell r="H237">
            <v>5126</v>
          </cell>
          <cell r="I237" t="str">
            <v>Viviendas de interés social iniciadas en el Programa de promoción y acceso a vivienda de interés social - "Mi Casa Ya"</v>
          </cell>
          <cell r="J237" t="str">
            <v>Producto</v>
          </cell>
          <cell r="K237" t="str">
            <v>Sectorial</v>
          </cell>
          <cell r="L237" t="str">
            <v>SI</v>
          </cell>
          <cell r="M237" t="str">
            <v>NO</v>
          </cell>
          <cell r="N237" t="str">
            <v>NO</v>
          </cell>
          <cell r="O237" t="str">
            <v>SI</v>
          </cell>
          <cell r="P237" t="str">
            <v>Viviendas</v>
          </cell>
          <cell r="Q237" t="str">
            <v>Mensual</v>
          </cell>
          <cell r="R237" t="str">
            <v>Acumulado</v>
          </cell>
          <cell r="S237">
            <v>0</v>
          </cell>
          <cell r="T237">
            <v>7500</v>
          </cell>
          <cell r="U237">
            <v>30500</v>
          </cell>
          <cell r="V237">
            <v>57000</v>
          </cell>
          <cell r="W237">
            <v>5000</v>
          </cell>
          <cell r="X237">
            <v>100000</v>
          </cell>
          <cell r="Y237">
            <v>9700</v>
          </cell>
          <cell r="Z237">
            <v>31.803000000000001</v>
          </cell>
          <cell r="AA237">
            <v>22830</v>
          </cell>
          <cell r="AB237">
            <v>22.83</v>
          </cell>
          <cell r="AC237">
            <v>42490.208333333299</v>
          </cell>
          <cell r="AD237">
            <v>42500.426538969899</v>
          </cell>
          <cell r="AE237" t="str">
            <v xml:space="preserve">En el mes de Abril se habilitaron 3.053 hogares en el Programa Mi Casa Ya, para un acumulado de 9.700 habilitados durante el año 2016 en todo el país. </v>
          </cell>
          <cell r="AF237">
            <v>42490.208333333299</v>
          </cell>
          <cell r="AG237">
            <v>42500.426538854197</v>
          </cell>
          <cell r="AH237" t="str">
            <v>Alejandro Quintero Romero</v>
          </cell>
          <cell r="AI237" t="str">
            <v>alquintero@minvivienda.gov.co</v>
          </cell>
          <cell r="AJ237">
            <v>30</v>
          </cell>
          <cell r="AK237">
            <v>42520.208333333299</v>
          </cell>
          <cell r="AL237">
            <v>-43</v>
          </cell>
        </row>
        <row r="238">
          <cell r="A238">
            <v>5127</v>
          </cell>
          <cell r="B238" t="str">
            <v>Todos por un Nuevo País</v>
          </cell>
          <cell r="C238" t="str">
            <v>Movilidad social</v>
          </cell>
          <cell r="D238" t="str">
            <v>Garantizar los mínimos vitales y avanzar en el fortalecimiento de las capacidades de la población en pobreza extrema para su efectiva inclusión social y productiva (Sistema de Promoción Social).</v>
          </cell>
          <cell r="E238" t="str">
            <v>Vivienda</v>
          </cell>
          <cell r="F238" t="str">
            <v>MinVivienda</v>
          </cell>
          <cell r="G238" t="str">
            <v>Planificación, fortalecimiento e incentivos a las soluciones de vivienda</v>
          </cell>
          <cell r="H238">
            <v>5127</v>
          </cell>
          <cell r="I238" t="str">
            <v>Viviendas de interés prioritario y  social iniciadas en el Programa de Cobertura Condicionada para Créditos de Vivienda Segunda Generación - "Frech"</v>
          </cell>
          <cell r="J238" t="str">
            <v>Producto</v>
          </cell>
          <cell r="K238" t="str">
            <v>Sectorial</v>
          </cell>
          <cell r="L238" t="str">
            <v>SI</v>
          </cell>
          <cell r="M238" t="str">
            <v>NO</v>
          </cell>
          <cell r="N238" t="str">
            <v>NO</v>
          </cell>
          <cell r="O238" t="str">
            <v>SI</v>
          </cell>
          <cell r="P238" t="str">
            <v>Viviendas</v>
          </cell>
          <cell r="Q238" t="str">
            <v>Mensual</v>
          </cell>
          <cell r="R238" t="str">
            <v>Acumulado</v>
          </cell>
          <cell r="S238">
            <v>0</v>
          </cell>
          <cell r="T238">
            <v>29500</v>
          </cell>
          <cell r="U238">
            <v>25000</v>
          </cell>
          <cell r="V238">
            <v>24500</v>
          </cell>
          <cell r="W238">
            <v>21000</v>
          </cell>
          <cell r="X238">
            <v>100000</v>
          </cell>
          <cell r="Y238">
            <v>8449</v>
          </cell>
          <cell r="Z238">
            <v>33.799999999999997</v>
          </cell>
          <cell r="AA238">
            <v>38530</v>
          </cell>
          <cell r="AB238">
            <v>38.53</v>
          </cell>
          <cell r="AC238">
            <v>42490.208333333299</v>
          </cell>
          <cell r="AD238">
            <v>42495.604248842603</v>
          </cell>
          <cell r="AE238" t="str">
            <v>Para el mes de abril se tiene un acumulado de 8.449 viviendas iniciadas en el marco del Programa de Cobertura Condicionada para Créditos de Vivienda Segunda Generación - "Frech", distribuidas así: 1.642 Viviendas de Interés Prioritario y 6.807 Viviendas d</v>
          </cell>
          <cell r="AF238">
            <v>42490.208333333299</v>
          </cell>
          <cell r="AG238">
            <v>42495.6042486921</v>
          </cell>
          <cell r="AH238" t="str">
            <v>Carlos Ariel Cortés Mateus</v>
          </cell>
          <cell r="AI238" t="str">
            <v>ccortes@minvivienda.gov.co</v>
          </cell>
          <cell r="AJ238">
            <v>30</v>
          </cell>
          <cell r="AK238">
            <v>42520.208333333299</v>
          </cell>
          <cell r="AL238">
            <v>-43</v>
          </cell>
        </row>
        <row r="239">
          <cell r="A239">
            <v>5128</v>
          </cell>
          <cell r="B239" t="str">
            <v>Todos por un Nuevo País</v>
          </cell>
          <cell r="C239" t="str">
            <v>Movilidad social</v>
          </cell>
          <cell r="D239" t="str">
            <v>Garantizar los mínimos vitales y avanzar en el fortalecimiento de las capacidades de la población en pobreza extrema para su efectiva inclusión social y productiva (Sistema de Promoción Social).</v>
          </cell>
          <cell r="E239" t="str">
            <v>Vivienda</v>
          </cell>
          <cell r="F239" t="str">
            <v>MinVivienda</v>
          </cell>
          <cell r="G239" t="str">
            <v>Planificación, fortalecimiento e incentivos a las soluciones de vivienda</v>
          </cell>
          <cell r="H239">
            <v>5128</v>
          </cell>
          <cell r="I239" t="str">
            <v>Vivienda VIS urbanas públicas y privadas Iniciadas</v>
          </cell>
          <cell r="J239" t="str">
            <v>Producto</v>
          </cell>
          <cell r="K239" t="str">
            <v>Sectorial</v>
          </cell>
          <cell r="L239" t="str">
            <v>SI</v>
          </cell>
          <cell r="M239" t="str">
            <v>NO</v>
          </cell>
          <cell r="N239" t="str">
            <v>NO</v>
          </cell>
          <cell r="O239" t="str">
            <v>SI</v>
          </cell>
          <cell r="P239" t="str">
            <v>Viviendas</v>
          </cell>
          <cell r="Q239" t="str">
            <v>Trimestral</v>
          </cell>
          <cell r="R239" t="str">
            <v>Acumulado</v>
          </cell>
          <cell r="S239">
            <v>485529</v>
          </cell>
          <cell r="T239">
            <v>62207.199999999997</v>
          </cell>
          <cell r="U239">
            <v>86295.869000000006</v>
          </cell>
          <cell r="V239">
            <v>137517.26699999999</v>
          </cell>
          <cell r="W239">
            <v>113979.66499999999</v>
          </cell>
          <cell r="X239">
            <v>400000</v>
          </cell>
          <cell r="Y239">
            <v>0</v>
          </cell>
          <cell r="Z239">
            <v>0</v>
          </cell>
          <cell r="AA239">
            <v>0</v>
          </cell>
          <cell r="AB239">
            <v>0</v>
          </cell>
          <cell r="AC239">
            <v>0</v>
          </cell>
          <cell r="AD239">
            <v>0</v>
          </cell>
          <cell r="AE239">
            <v>0</v>
          </cell>
          <cell r="AF239">
            <v>0</v>
          </cell>
          <cell r="AG239">
            <v>0</v>
          </cell>
          <cell r="AH239" t="str">
            <v>Diana Margarita Barrera Cruz</v>
          </cell>
          <cell r="AI239" t="str">
            <v>dbarrera@minvivienda.gov.co</v>
          </cell>
          <cell r="AJ239">
            <v>90</v>
          </cell>
          <cell r="AK239">
            <v>0</v>
          </cell>
          <cell r="AL239">
            <v>0</v>
          </cell>
        </row>
        <row r="240">
          <cell r="A240">
            <v>4347</v>
          </cell>
          <cell r="B240" t="str">
            <v>Todos por un Nuevo País</v>
          </cell>
          <cell r="C240" t="str">
            <v>Movilidad social</v>
          </cell>
          <cell r="D240" t="str">
            <v>Garantizar los mínimos vitales y avanzar en el fortalecimiento de las capacidades de la población en pobreza extrema para su efectiva inclusión social y productiva (Sistema de Promoción Social).</v>
          </cell>
          <cell r="E240" t="str">
            <v>Vivienda</v>
          </cell>
          <cell r="F240" t="str">
            <v>MinVivienda</v>
          </cell>
          <cell r="G240" t="str">
            <v>Mejoramiento del sistema habitacional</v>
          </cell>
          <cell r="H240">
            <v>4347</v>
          </cell>
          <cell r="I240" t="str">
            <v>Porcentaje de hogares urbanos en condiciones de déficit de vivienda cualitativo</v>
          </cell>
          <cell r="J240" t="str">
            <v>Resultado</v>
          </cell>
          <cell r="K240" t="str">
            <v>Sectorial</v>
          </cell>
          <cell r="L240" t="str">
            <v>SI</v>
          </cell>
          <cell r="M240" t="str">
            <v>NO</v>
          </cell>
          <cell r="N240" t="str">
            <v>NO</v>
          </cell>
          <cell r="O240" t="str">
            <v>SI</v>
          </cell>
          <cell r="P240" t="str">
            <v>Porcentaje</v>
          </cell>
          <cell r="Q240" t="str">
            <v>Anual</v>
          </cell>
          <cell r="R240" t="str">
            <v>Reducción</v>
          </cell>
          <cell r="S240">
            <v>11.3</v>
          </cell>
          <cell r="T240">
            <v>11.1</v>
          </cell>
          <cell r="U240">
            <v>10.8</v>
          </cell>
          <cell r="V240">
            <v>10.5</v>
          </cell>
          <cell r="W240">
            <v>10.199999999999999</v>
          </cell>
          <cell r="X240">
            <v>10.199999999999999</v>
          </cell>
          <cell r="Y240">
            <v>0</v>
          </cell>
          <cell r="Z240">
            <v>0</v>
          </cell>
          <cell r="AA240">
            <v>0</v>
          </cell>
          <cell r="AB240">
            <v>0</v>
          </cell>
          <cell r="AC240">
            <v>0</v>
          </cell>
          <cell r="AD240">
            <v>0</v>
          </cell>
          <cell r="AE240" t="str">
            <v>Con el fin de disminuir el déficit de vivienda urbana, y apoyar diversos segmentos de la población, con ingresos y capacidades de ahorro distintas, se han creado diferentes programas en la política de vivienda urbana como son Mi Casa Ya Ahorradores, Mi Ca</v>
          </cell>
          <cell r="AF240">
            <v>42400.208333333299</v>
          </cell>
          <cell r="AG240">
            <v>42500.426017326397</v>
          </cell>
          <cell r="AH240" t="str">
            <v>Diana Margarita Barrera Cruz</v>
          </cell>
          <cell r="AI240" t="str">
            <v>dbarrera@minvivienda.gov.co</v>
          </cell>
          <cell r="AJ240">
            <v>120</v>
          </cell>
          <cell r="AK240">
            <v>0</v>
          </cell>
          <cell r="AL240">
            <v>0</v>
          </cell>
        </row>
        <row r="241">
          <cell r="A241">
            <v>4806</v>
          </cell>
          <cell r="B241" t="str">
            <v>Todos por un Nuevo País</v>
          </cell>
          <cell r="C241" t="str">
            <v>Movilidad social</v>
          </cell>
          <cell r="D241" t="str">
            <v>Mejorar las condiciones de salud de la población colombiana y propiciar el goce efectivo del derecho a la salud, en condiciones de calidad, eficiencia, equidad y sostenibilidad</v>
          </cell>
          <cell r="E241" t="str">
            <v>Salud y Protección</v>
          </cell>
          <cell r="F241" t="str">
            <v>Ministerio de Salud</v>
          </cell>
          <cell r="G241" t="str">
            <v>Calidad, acceso a los servicios de salud y fortalecimiento de la red de emergencias.</v>
          </cell>
          <cell r="H241">
            <v>4806</v>
          </cell>
          <cell r="I241" t="str">
            <v>Porcentaje de la población que asiste al menos una vez al año a consulta médica u odontológica por prevención</v>
          </cell>
          <cell r="J241" t="str">
            <v>Resultado</v>
          </cell>
          <cell r="K241" t="str">
            <v>Sectorial</v>
          </cell>
          <cell r="L241" t="str">
            <v>SI</v>
          </cell>
          <cell r="M241" t="str">
            <v>NO</v>
          </cell>
          <cell r="N241" t="str">
            <v>NO</v>
          </cell>
          <cell r="O241" t="str">
            <v>SI</v>
          </cell>
          <cell r="P241" t="str">
            <v>porcentaje</v>
          </cell>
          <cell r="Q241" t="str">
            <v>Anual</v>
          </cell>
          <cell r="R241" t="str">
            <v>Capacidad</v>
          </cell>
          <cell r="S241">
            <v>68.400000000000006</v>
          </cell>
          <cell r="T241">
            <v>70.099999999999994</v>
          </cell>
          <cell r="U241">
            <v>71.7</v>
          </cell>
          <cell r="V241">
            <v>73.400000000000006</v>
          </cell>
          <cell r="W241">
            <v>75</v>
          </cell>
          <cell r="X241">
            <v>75</v>
          </cell>
          <cell r="Y241">
            <v>0</v>
          </cell>
          <cell r="Z241">
            <v>0</v>
          </cell>
          <cell r="AA241">
            <v>0</v>
          </cell>
          <cell r="AB241">
            <v>0</v>
          </cell>
          <cell r="AC241">
            <v>0</v>
          </cell>
          <cell r="AD241">
            <v>0</v>
          </cell>
          <cell r="AE241" t="str">
            <v>Construcción de rutas específicas dentro del grupo de riesgo de alteraciones de la salud bucal: caries, enfermedad periodontal, fluorosis.Asistencia técnica a ET - EPS para la realización de la Jornada de la Estrategia Soy Generación más Sonriente en últi</v>
          </cell>
          <cell r="AF241">
            <v>42490.208333333299</v>
          </cell>
          <cell r="AG241">
            <v>42500.464860729197</v>
          </cell>
          <cell r="AH241" t="str">
            <v>Fernando  Ramírez Campos</v>
          </cell>
          <cell r="AI241" t="str">
            <v>framirez@minsalud.gov.co</v>
          </cell>
          <cell r="AJ241">
            <v>180</v>
          </cell>
          <cell r="AK241">
            <v>0</v>
          </cell>
          <cell r="AL241">
            <v>0</v>
          </cell>
        </row>
        <row r="242">
          <cell r="A242">
            <v>4807</v>
          </cell>
          <cell r="B242" t="str">
            <v>Todos por un Nuevo País</v>
          </cell>
          <cell r="C242" t="str">
            <v>Movilidad social</v>
          </cell>
          <cell r="D242" t="str">
            <v>Mejorar las condiciones de salud de la población colombiana y propiciar el goce efectivo del derecho a la salud, en condiciones de calidad, eficiencia, equidad y sostenibilidad</v>
          </cell>
          <cell r="E242" t="str">
            <v>Salud y Protección</v>
          </cell>
          <cell r="F242" t="str">
            <v>Ministerio de Salud</v>
          </cell>
          <cell r="G242" t="str">
            <v>Calidad, acceso a los servicios de salud y fortalecimiento de la red de emergencias.</v>
          </cell>
          <cell r="H242">
            <v>4807</v>
          </cell>
          <cell r="I242" t="str">
            <v>Porcentaje de nuevos casos de cáncer de mama en estadios tempranos (I-IIA)</v>
          </cell>
          <cell r="J242" t="str">
            <v>Resultado</v>
          </cell>
          <cell r="K242" t="str">
            <v>Sectorial</v>
          </cell>
          <cell r="L242" t="str">
            <v>SI</v>
          </cell>
          <cell r="M242" t="str">
            <v>SI</v>
          </cell>
          <cell r="N242" t="str">
            <v>NO</v>
          </cell>
          <cell r="O242" t="str">
            <v>SI</v>
          </cell>
          <cell r="P242" t="str">
            <v>porcentaje</v>
          </cell>
          <cell r="Q242" t="str">
            <v>Anual</v>
          </cell>
          <cell r="R242" t="str">
            <v>Capacidad</v>
          </cell>
          <cell r="S242">
            <v>40</v>
          </cell>
          <cell r="T242">
            <v>47</v>
          </cell>
          <cell r="U242">
            <v>48</v>
          </cell>
          <cell r="V242">
            <v>49</v>
          </cell>
          <cell r="W242">
            <v>50</v>
          </cell>
          <cell r="X242">
            <v>50</v>
          </cell>
          <cell r="Y242">
            <v>0</v>
          </cell>
          <cell r="Z242">
            <v>0</v>
          </cell>
          <cell r="AA242">
            <v>0</v>
          </cell>
          <cell r="AB242">
            <v>0</v>
          </cell>
          <cell r="AC242">
            <v>0</v>
          </cell>
          <cell r="AD242">
            <v>0</v>
          </cell>
          <cell r="AE242" t="str">
            <v>Inicio contrato de la línea de cáncer para el desarrollo de herramientas técnicas para la gestión del riesgo en los cánceres priorizados, incluyendo cáncer de mama. Con ello se adelantó la aprobación del plan de trabajo, así como el desarrollo de mesas té</v>
          </cell>
          <cell r="AF242">
            <v>42490.208333333299</v>
          </cell>
          <cell r="AG242">
            <v>42500.466637963</v>
          </cell>
          <cell r="AH242" t="str">
            <v>Fernando  Ramírez Campos</v>
          </cell>
          <cell r="AI242" t="str">
            <v>framirez@minsalud.gov.co</v>
          </cell>
          <cell r="AJ242">
            <v>455</v>
          </cell>
          <cell r="AK242">
            <v>0</v>
          </cell>
          <cell r="AL242">
            <v>0</v>
          </cell>
        </row>
        <row r="243">
          <cell r="A243">
            <v>4808</v>
          </cell>
          <cell r="B243" t="str">
            <v>Todos por un Nuevo País</v>
          </cell>
          <cell r="C243" t="str">
            <v>Movilidad social</v>
          </cell>
          <cell r="D243" t="str">
            <v>Mejorar las condiciones de salud de la población colombiana y propiciar el goce efectivo del derecho a la salud, en condiciones de calidad, eficiencia, equidad y sostenibilidad</v>
          </cell>
          <cell r="E243" t="str">
            <v>Salud y Protección</v>
          </cell>
          <cell r="F243" t="str">
            <v>Ministerio de Salud</v>
          </cell>
          <cell r="G243" t="str">
            <v>Calidad, acceso a los servicios de salud y fortalecimiento de la red de emergencias.</v>
          </cell>
          <cell r="H243">
            <v>4808</v>
          </cell>
          <cell r="I243" t="str">
            <v>Oportunidad en la detección de cáncer de cuello uterino in situ</v>
          </cell>
          <cell r="J243" t="str">
            <v>Resultado</v>
          </cell>
          <cell r="K243" t="str">
            <v>Sectorial</v>
          </cell>
          <cell r="L243" t="str">
            <v>SI</v>
          </cell>
          <cell r="M243" t="str">
            <v>SI</v>
          </cell>
          <cell r="N243" t="str">
            <v>NO</v>
          </cell>
          <cell r="O243" t="str">
            <v>SI</v>
          </cell>
          <cell r="P243" t="str">
            <v>porcentaje</v>
          </cell>
          <cell r="Q243" t="str">
            <v>Anual</v>
          </cell>
          <cell r="R243" t="str">
            <v>Capacidad</v>
          </cell>
          <cell r="S243">
            <v>66.8</v>
          </cell>
          <cell r="T243">
            <v>69</v>
          </cell>
          <cell r="U243">
            <v>71</v>
          </cell>
          <cell r="V243">
            <v>72</v>
          </cell>
          <cell r="W243">
            <v>72</v>
          </cell>
          <cell r="X243">
            <v>72</v>
          </cell>
          <cell r="Y243">
            <v>0</v>
          </cell>
          <cell r="Z243">
            <v>0</v>
          </cell>
          <cell r="AA243">
            <v>0</v>
          </cell>
          <cell r="AB243">
            <v>0</v>
          </cell>
          <cell r="AC243">
            <v>0</v>
          </cell>
          <cell r="AD243">
            <v>0</v>
          </cell>
          <cell r="AE243" t="str">
            <v>Inicio a contrato de la línea de cáncer para el desarrollo de herramientas técnicas para la gestión del riesgo en los cánceres priorizados, incluyendo cáncer de cuello uterino. Con ello se adelantó la aprobación del plan de trabajo, así como el desarrollo</v>
          </cell>
          <cell r="AF243">
            <v>42490.208333333299</v>
          </cell>
          <cell r="AG243">
            <v>42500.467485497698</v>
          </cell>
          <cell r="AH243" t="str">
            <v>Fernando  Ramírez Campos</v>
          </cell>
          <cell r="AI243" t="str">
            <v>framirez@minsalud.gov.co</v>
          </cell>
          <cell r="AJ243">
            <v>365</v>
          </cell>
          <cell r="AK243">
            <v>0</v>
          </cell>
          <cell r="AL243">
            <v>0</v>
          </cell>
        </row>
        <row r="244">
          <cell r="A244">
            <v>4815</v>
          </cell>
          <cell r="B244" t="str">
            <v>Todos por un Nuevo País</v>
          </cell>
          <cell r="C244" t="str">
            <v>Movilidad social</v>
          </cell>
          <cell r="D244" t="str">
            <v>Mejorar las condiciones de salud de la población colombiana y propiciar el goce efectivo del derecho a la salud, en condiciones de calidad, eficiencia, equidad y sostenibilidad</v>
          </cell>
          <cell r="E244" t="str">
            <v>Salud y Protección</v>
          </cell>
          <cell r="F244" t="str">
            <v>Ministerio de Salud</v>
          </cell>
          <cell r="G244" t="str">
            <v>Calidad, acceso a los servicios de salud y fortalecimiento de la red de emergencias.</v>
          </cell>
          <cell r="H244">
            <v>4815</v>
          </cell>
          <cell r="I244" t="str">
            <v>Razón de mortalidad materna a 42 días en el área rural dispersa</v>
          </cell>
          <cell r="J244" t="str">
            <v>Gestión</v>
          </cell>
          <cell r="K244" t="str">
            <v>Sectorial</v>
          </cell>
          <cell r="L244" t="str">
            <v>SI</v>
          </cell>
          <cell r="M244" t="str">
            <v>NO</v>
          </cell>
          <cell r="N244" t="str">
            <v>NO</v>
          </cell>
          <cell r="O244" t="str">
            <v>SI</v>
          </cell>
          <cell r="P244" t="str">
            <v>razon (por cada 100.000)</v>
          </cell>
          <cell r="Q244" t="str">
            <v>Anual</v>
          </cell>
          <cell r="R244" t="str">
            <v>Reducción</v>
          </cell>
          <cell r="S244">
            <v>105.02</v>
          </cell>
          <cell r="T244">
            <v>92.6</v>
          </cell>
          <cell r="U244">
            <v>88.37</v>
          </cell>
          <cell r="V244">
            <v>84.16</v>
          </cell>
          <cell r="W244">
            <v>80</v>
          </cell>
          <cell r="X244">
            <v>80</v>
          </cell>
          <cell r="Y244">
            <v>0</v>
          </cell>
          <cell r="Z244">
            <v>0</v>
          </cell>
          <cell r="AA244">
            <v>0</v>
          </cell>
          <cell r="AB244">
            <v>0</v>
          </cell>
          <cell r="AC244">
            <v>0</v>
          </cell>
          <cell r="AD244">
            <v>0</v>
          </cell>
          <cell r="AE24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44">
            <v>42490.208333333299</v>
          </cell>
          <cell r="AG244">
            <v>42501.5964362616</v>
          </cell>
          <cell r="AH244" t="str">
            <v>Ricardo Luque</v>
          </cell>
          <cell r="AI244" t="str">
            <v>rluque@minsalud.gov.co</v>
          </cell>
          <cell r="AJ244">
            <v>540</v>
          </cell>
          <cell r="AK244">
            <v>0</v>
          </cell>
          <cell r="AL244">
            <v>0</v>
          </cell>
        </row>
        <row r="245">
          <cell r="A245">
            <v>4817</v>
          </cell>
          <cell r="B245" t="str">
            <v>Todos por un Nuevo País</v>
          </cell>
          <cell r="C245" t="str">
            <v>Movilidad social</v>
          </cell>
          <cell r="D245" t="str">
            <v>Mejorar las condiciones de salud de la población colombiana y propiciar el goce efectivo del derecho a la salud, en condiciones de calidad, eficiencia, equidad y sostenibilidad</v>
          </cell>
          <cell r="E245" t="str">
            <v>Salud y Protección</v>
          </cell>
          <cell r="F245" t="str">
            <v>Ministerio de Salud</v>
          </cell>
          <cell r="G245" t="str">
            <v>Calidad, acceso a los servicios de salud y fortalecimiento de la red de emergencias.</v>
          </cell>
          <cell r="H245">
            <v>4817</v>
          </cell>
          <cell r="I245" t="str">
            <v>Porcentaje de personas que consideran que la calidad de la prestación del servicio de salud (medicina general, medicina especializada, odontología, etc.) fue “buena” o “muy buena”</v>
          </cell>
          <cell r="J245" t="str">
            <v>Resultado</v>
          </cell>
          <cell r="K245" t="str">
            <v>Sectorial</v>
          </cell>
          <cell r="L245" t="str">
            <v>SI</v>
          </cell>
          <cell r="M245" t="str">
            <v>NO</v>
          </cell>
          <cell r="N245" t="str">
            <v>NO</v>
          </cell>
          <cell r="O245" t="str">
            <v>SI</v>
          </cell>
          <cell r="P245" t="str">
            <v>porcentaje</v>
          </cell>
          <cell r="Q245" t="str">
            <v>Anual</v>
          </cell>
          <cell r="R245" t="str">
            <v>Capacidad</v>
          </cell>
          <cell r="S245">
            <v>85.5</v>
          </cell>
          <cell r="T245">
            <v>89.7</v>
          </cell>
          <cell r="U245">
            <v>90.5</v>
          </cell>
          <cell r="V245">
            <v>91.2</v>
          </cell>
          <cell r="W245">
            <v>92</v>
          </cell>
          <cell r="X245">
            <v>92</v>
          </cell>
          <cell r="Y245">
            <v>0</v>
          </cell>
          <cell r="Z245">
            <v>0</v>
          </cell>
          <cell r="AA245">
            <v>0</v>
          </cell>
          <cell r="AB245">
            <v>0</v>
          </cell>
          <cell r="AC245">
            <v>0</v>
          </cell>
          <cell r="AD245">
            <v>0</v>
          </cell>
          <cell r="AE245" t="str">
            <v>Taller para implementación del plan, área demostrativa: ruta atención niños con Leucemia en la Corporación Universitaria Von Humboldt. Reunión nodo de Humanización de Bogotá- Cund. Validación de indicadores, para los hitos de las rutas de atención en armo</v>
          </cell>
          <cell r="AF245">
            <v>42400.208333333299</v>
          </cell>
          <cell r="AG245">
            <v>42501.629463078702</v>
          </cell>
          <cell r="AH245" t="str">
            <v>German  Escobar</v>
          </cell>
          <cell r="AI245" t="str">
            <v>gescobar@minsalud.gov.co</v>
          </cell>
          <cell r="AJ245">
            <v>180</v>
          </cell>
          <cell r="AK245">
            <v>0</v>
          </cell>
          <cell r="AL245">
            <v>0</v>
          </cell>
        </row>
        <row r="246">
          <cell r="A246">
            <v>4818</v>
          </cell>
          <cell r="B246" t="str">
            <v>Todos por un Nuevo País</v>
          </cell>
          <cell r="C246" t="str">
            <v>Movilidad social</v>
          </cell>
          <cell r="D246" t="str">
            <v>Mejorar las condiciones de salud de la población colombiana y propiciar el goce efectivo del derecho a la salud, en condiciones de calidad, eficiencia, equidad y sostenibilidad</v>
          </cell>
          <cell r="E246" t="str">
            <v>Salud y Protección</v>
          </cell>
          <cell r="F246" t="str">
            <v>Ministerio de Salud</v>
          </cell>
          <cell r="G246" t="str">
            <v>Calidad, acceso a los servicios de salud y fortalecimiento de la red de emergencias.</v>
          </cell>
          <cell r="H246">
            <v>4818</v>
          </cell>
          <cell r="I246" t="str">
            <v>Percepción de confianza en las EPS</v>
          </cell>
          <cell r="J246" t="str">
            <v>Resultado</v>
          </cell>
          <cell r="K246" t="str">
            <v>Sectorial</v>
          </cell>
          <cell r="L246" t="str">
            <v>SI</v>
          </cell>
          <cell r="M246" t="str">
            <v>NO</v>
          </cell>
          <cell r="N246" t="str">
            <v>NO</v>
          </cell>
          <cell r="O246" t="str">
            <v>SI</v>
          </cell>
          <cell r="P246" t="str">
            <v>porcentaje</v>
          </cell>
          <cell r="Q246" t="str">
            <v>Anual</v>
          </cell>
          <cell r="R246" t="str">
            <v>Capacidad</v>
          </cell>
          <cell r="S246">
            <v>89</v>
          </cell>
          <cell r="T246">
            <v>89.7</v>
          </cell>
          <cell r="U246">
            <v>90.5</v>
          </cell>
          <cell r="V246">
            <v>91.2</v>
          </cell>
          <cell r="W246">
            <v>92</v>
          </cell>
          <cell r="X246">
            <v>92</v>
          </cell>
          <cell r="Y246">
            <v>0</v>
          </cell>
          <cell r="Z246">
            <v>0</v>
          </cell>
          <cell r="AA246">
            <v>0</v>
          </cell>
          <cell r="AB246">
            <v>0</v>
          </cell>
          <cell r="AC246">
            <v>0</v>
          </cell>
          <cell r="AD246">
            <v>0</v>
          </cell>
          <cell r="AE246" t="str">
            <v>Se da inicio a la elaboración de los estudios previos para el proceso contractual de la Encuesta de percepción de los usuarios de las EPS 2016. Se revisan los resultados arrojados por la Encuesta de 2015. Se realiza plan de divulgacion y socialización a a</v>
          </cell>
          <cell r="AF246">
            <v>42400.208333333299</v>
          </cell>
          <cell r="AG246">
            <v>42501.630852199101</v>
          </cell>
          <cell r="AH246" t="str">
            <v>German  Escobar</v>
          </cell>
          <cell r="AI246" t="str">
            <v>gescobar@minsalud.gov.co</v>
          </cell>
          <cell r="AJ246">
            <v>90</v>
          </cell>
          <cell r="AK246">
            <v>0</v>
          </cell>
          <cell r="AL246">
            <v>0</v>
          </cell>
        </row>
        <row r="247">
          <cell r="A247">
            <v>4793</v>
          </cell>
          <cell r="B247" t="str">
            <v>Todos por un Nuevo País</v>
          </cell>
          <cell r="C247" t="str">
            <v>Movilidad social</v>
          </cell>
          <cell r="D247" t="str">
            <v>Mejorar las condiciones de salud de la población colombiana y propiciar el goce efectivo del derecho a la salud, en condiciones de calidad, eficiencia, equidad y sostenibilidad</v>
          </cell>
          <cell r="E247" t="str">
            <v>Salud y Protección</v>
          </cell>
          <cell r="F247" t="str">
            <v>Ministerio de Salud</v>
          </cell>
          <cell r="G247" t="str">
            <v>Calidad, acceso a los servicios de salud y fortalecimiento de la red de emergencias.</v>
          </cell>
          <cell r="H247">
            <v>4793</v>
          </cell>
          <cell r="I247" t="str">
            <v>Porcentaje de puntos de atención en IPS públicas con servicios de telemedicina en zonas apartadas o con problemas de oferta</v>
          </cell>
          <cell r="J247" t="str">
            <v>Producto</v>
          </cell>
          <cell r="K247" t="str">
            <v>Sectorial</v>
          </cell>
          <cell r="L247" t="str">
            <v>SI</v>
          </cell>
          <cell r="M247" t="str">
            <v>NO</v>
          </cell>
          <cell r="N247" t="str">
            <v>NO</v>
          </cell>
          <cell r="O247" t="str">
            <v>SI</v>
          </cell>
          <cell r="P247" t="str">
            <v xml:space="preserve">porcentaje </v>
          </cell>
          <cell r="Q247" t="str">
            <v>Anual</v>
          </cell>
          <cell r="R247" t="str">
            <v>Capacidad</v>
          </cell>
          <cell r="S247">
            <v>34.479999999999997</v>
          </cell>
          <cell r="T247">
            <v>39.700000000000003</v>
          </cell>
          <cell r="U247">
            <v>41.4</v>
          </cell>
          <cell r="V247">
            <v>42.2</v>
          </cell>
          <cell r="W247">
            <v>43.1</v>
          </cell>
          <cell r="X247">
            <v>43.1</v>
          </cell>
          <cell r="Y247">
            <v>0</v>
          </cell>
          <cell r="Z247">
            <v>0</v>
          </cell>
          <cell r="AA247">
            <v>0</v>
          </cell>
          <cell r="AB247">
            <v>0</v>
          </cell>
          <cell r="AC247">
            <v>0</v>
          </cell>
          <cell r="AD247">
            <v>0</v>
          </cell>
          <cell r="AE247" t="str">
            <v>247 sedes de instituciones públicas prestadoras de servicios de salud con servicios de telemedicina en zonas apartadas o con problemas de oferta, equivalente al 42,59%</v>
          </cell>
          <cell r="AF247">
            <v>42490.208333333299</v>
          </cell>
          <cell r="AG247">
            <v>42495.822253784703</v>
          </cell>
          <cell r="AH247" t="str">
            <v>José Fernando Arias Duarte</v>
          </cell>
          <cell r="AI247" t="str">
            <v>jarias@minsalud.gov.co</v>
          </cell>
          <cell r="AJ247">
            <v>30</v>
          </cell>
          <cell r="AK247">
            <v>0</v>
          </cell>
          <cell r="AL247">
            <v>0</v>
          </cell>
        </row>
        <row r="248">
          <cell r="A248">
            <v>4794</v>
          </cell>
          <cell r="B248" t="str">
            <v>Todos por un Nuevo País</v>
          </cell>
          <cell r="C248" t="str">
            <v>Movilidad social</v>
          </cell>
          <cell r="D248" t="str">
            <v>Mejorar las condiciones de salud de la población colombiana y propiciar el goce efectivo del derecho a la salud, en condiciones de calidad, eficiencia, equidad y sostenibilidad</v>
          </cell>
          <cell r="E248" t="str">
            <v>Salud y Protección</v>
          </cell>
          <cell r="F248" t="str">
            <v>Ministerio de Salud</v>
          </cell>
          <cell r="G248" t="str">
            <v>Calidad, acceso a los servicios de salud y fortalecimiento de la red de emergencias.</v>
          </cell>
          <cell r="H248">
            <v>4794</v>
          </cell>
          <cell r="I248" t="str">
            <v>Minutos de espera para la atención en consulta de urgencias para el paciente clasificado como Triage II</v>
          </cell>
          <cell r="J248" t="str">
            <v>Resultado</v>
          </cell>
          <cell r="K248" t="str">
            <v>Sectorial</v>
          </cell>
          <cell r="L248" t="str">
            <v>SI</v>
          </cell>
          <cell r="M248" t="str">
            <v>SI</v>
          </cell>
          <cell r="N248" t="str">
            <v>NO</v>
          </cell>
          <cell r="O248" t="str">
            <v>SI</v>
          </cell>
          <cell r="P248" t="str">
            <v>Minutos</v>
          </cell>
          <cell r="Q248" t="str">
            <v>Semestral</v>
          </cell>
          <cell r="R248" t="str">
            <v>Reducción</v>
          </cell>
          <cell r="S248">
            <v>32.6</v>
          </cell>
          <cell r="T248">
            <v>30</v>
          </cell>
          <cell r="U248">
            <v>27</v>
          </cell>
          <cell r="V248">
            <v>24</v>
          </cell>
          <cell r="W248">
            <v>20</v>
          </cell>
          <cell r="X248">
            <v>20</v>
          </cell>
          <cell r="Y248">
            <v>0</v>
          </cell>
          <cell r="Z248">
            <v>0</v>
          </cell>
          <cell r="AA248">
            <v>0</v>
          </cell>
          <cell r="AB248">
            <v>0</v>
          </cell>
          <cell r="AC248">
            <v>0</v>
          </cell>
          <cell r="AD248">
            <v>0</v>
          </cell>
          <cell r="AE248">
            <v>0</v>
          </cell>
          <cell r="AF248">
            <v>0</v>
          </cell>
          <cell r="AG248">
            <v>0</v>
          </cell>
          <cell r="AH248" t="str">
            <v>German  Escobar</v>
          </cell>
          <cell r="AI248" t="str">
            <v>gescobar@minsalud.gov.co</v>
          </cell>
          <cell r="AJ248">
            <v>90</v>
          </cell>
          <cell r="AK248">
            <v>0</v>
          </cell>
          <cell r="AL248">
            <v>0</v>
          </cell>
        </row>
        <row r="249">
          <cell r="A249">
            <v>4795</v>
          </cell>
          <cell r="B249" t="str">
            <v>Todos por un Nuevo País</v>
          </cell>
          <cell r="C249" t="str">
            <v>Movilidad social</v>
          </cell>
          <cell r="D249" t="str">
            <v>Mejorar las condiciones de salud de la población colombiana y propiciar el goce efectivo del derecho a la salud, en condiciones de calidad, eficiencia, equidad y sostenibilidad</v>
          </cell>
          <cell r="E249" t="str">
            <v>Salud y Protección</v>
          </cell>
          <cell r="F249" t="str">
            <v>Ministerio de Salud</v>
          </cell>
          <cell r="G249" t="str">
            <v>Calidad, acceso a los servicios de salud y fortalecimiento de la red de emergencias.</v>
          </cell>
          <cell r="H249">
            <v>4795</v>
          </cell>
          <cell r="I249" t="str">
            <v>Días para la asignación de cita en consulta médica general y odontólogo general, respecto a la fecha para la que se solicita</v>
          </cell>
          <cell r="J249" t="str">
            <v>Resultado</v>
          </cell>
          <cell r="K249" t="str">
            <v>Sectorial</v>
          </cell>
          <cell r="L249" t="str">
            <v>SI</v>
          </cell>
          <cell r="M249" t="str">
            <v>NO</v>
          </cell>
          <cell r="N249" t="str">
            <v>NO</v>
          </cell>
          <cell r="O249" t="str">
            <v>SI</v>
          </cell>
          <cell r="P249" t="str">
            <v>días</v>
          </cell>
          <cell r="Q249" t="str">
            <v>Anual</v>
          </cell>
          <cell r="R249" t="str">
            <v>Reducción</v>
          </cell>
          <cell r="S249">
            <v>3.9</v>
          </cell>
          <cell r="T249">
            <v>3.5</v>
          </cell>
          <cell r="U249">
            <v>3.3</v>
          </cell>
          <cell r="V249">
            <v>3.1</v>
          </cell>
          <cell r="W249">
            <v>3</v>
          </cell>
          <cell r="X249">
            <v>3</v>
          </cell>
          <cell r="Y249">
            <v>0</v>
          </cell>
          <cell r="Z249">
            <v>0</v>
          </cell>
          <cell r="AA249">
            <v>0</v>
          </cell>
          <cell r="AB249">
            <v>0</v>
          </cell>
          <cell r="AC249">
            <v>0</v>
          </cell>
          <cell r="AD249">
            <v>0</v>
          </cell>
          <cell r="AE249" t="str">
            <v>Se prepara agenda para Divulgación y Socialización del Informe Nacional de la Calidad de la Atención en Salud 2015, el Plan Nacional de Mejoramiento de la Calidad de la Atención en Salud, y la Actualización del Sistema de Monitoreo de la Calidad. A la esp</v>
          </cell>
          <cell r="AF249">
            <v>42400.208333333299</v>
          </cell>
          <cell r="AG249">
            <v>42501.627814849497</v>
          </cell>
          <cell r="AH249" t="str">
            <v>German  Escobar</v>
          </cell>
          <cell r="AI249" t="str">
            <v>gescobar@minsalud.gov.co</v>
          </cell>
          <cell r="AJ249">
            <v>180</v>
          </cell>
          <cell r="AK249">
            <v>0</v>
          </cell>
          <cell r="AL249">
            <v>0</v>
          </cell>
        </row>
        <row r="250">
          <cell r="A250">
            <v>4796</v>
          </cell>
          <cell r="B250" t="str">
            <v>Todos por un Nuevo País</v>
          </cell>
          <cell r="C250" t="str">
            <v>Movilidad social</v>
          </cell>
          <cell r="D250" t="str">
            <v>Mejorar las condiciones de salud de la población colombiana y propiciar el goce efectivo del derecho a la salud, en condiciones de calidad, eficiencia, equidad y sostenibilidad</v>
          </cell>
          <cell r="E250" t="str">
            <v>Salud y Protección</v>
          </cell>
          <cell r="F250" t="str">
            <v>Ministerio de Salud</v>
          </cell>
          <cell r="G250" t="str">
            <v>Calidad, acceso a los servicios de salud y fortalecimiento de la red de emergencias.</v>
          </cell>
          <cell r="H250">
            <v>4796</v>
          </cell>
          <cell r="I250" t="str">
            <v>Oportunidad en el inicio del tratamiento de Leucemia en menores de 18 años (días)</v>
          </cell>
          <cell r="J250" t="str">
            <v>Gestión</v>
          </cell>
          <cell r="K250" t="str">
            <v>Sectorial</v>
          </cell>
          <cell r="L250" t="str">
            <v>SI</v>
          </cell>
          <cell r="M250" t="str">
            <v>SI</v>
          </cell>
          <cell r="N250" t="str">
            <v>NO</v>
          </cell>
          <cell r="O250" t="str">
            <v>SI</v>
          </cell>
          <cell r="P250" t="str">
            <v>días</v>
          </cell>
          <cell r="Q250" t="str">
            <v>Anual</v>
          </cell>
          <cell r="R250" t="str">
            <v>Reducción</v>
          </cell>
          <cell r="S250">
            <v>12</v>
          </cell>
          <cell r="T250">
            <v>11.333333</v>
          </cell>
          <cell r="U250">
            <v>6</v>
          </cell>
          <cell r="V250">
            <v>4.6666660000000002</v>
          </cell>
          <cell r="W250">
            <v>3.3333330000000001</v>
          </cell>
          <cell r="X250">
            <v>5</v>
          </cell>
          <cell r="Y250">
            <v>0</v>
          </cell>
          <cell r="Z250">
            <v>0</v>
          </cell>
          <cell r="AA250">
            <v>0</v>
          </cell>
          <cell r="AB250">
            <v>0</v>
          </cell>
          <cell r="AC250">
            <v>0</v>
          </cell>
          <cell r="AD250">
            <v>0</v>
          </cell>
          <cell r="AE250" t="str">
            <v>Se dio inicio contrato para línea de cáncer para el desarrollo de herramientas técnicas para la gestión del riesgo en los cánceres priorizados, incluyendo el producto orientado a la evaluación de la ruta de atención a menores de 18 años con leucemia.Conti</v>
          </cell>
          <cell r="AF250">
            <v>42490.208333333299</v>
          </cell>
          <cell r="AG250">
            <v>42500.461005405101</v>
          </cell>
          <cell r="AH250" t="str">
            <v>Fernando  Ramírez Campos</v>
          </cell>
          <cell r="AI250" t="str">
            <v>framirez@minsalud.gov.co</v>
          </cell>
          <cell r="AJ250">
            <v>90</v>
          </cell>
          <cell r="AK250">
            <v>0</v>
          </cell>
          <cell r="AL250">
            <v>0</v>
          </cell>
        </row>
        <row r="251">
          <cell r="A251">
            <v>4797</v>
          </cell>
          <cell r="B251" t="str">
            <v>Todos por un Nuevo País</v>
          </cell>
          <cell r="C251" t="str">
            <v>Movilidad social</v>
          </cell>
          <cell r="D251" t="str">
            <v>Mejorar las condiciones de salud de la población colombiana y propiciar el goce efectivo del derecho a la salud, en condiciones de calidad, eficiencia, equidad y sostenibilidad</v>
          </cell>
          <cell r="E251" t="str">
            <v>Salud y Protección</v>
          </cell>
          <cell r="F251" t="str">
            <v>Ministerio de Salud</v>
          </cell>
          <cell r="G251" t="str">
            <v>Calidad, acceso a los servicios de salud y fortalecimiento de la red de emergencias.</v>
          </cell>
          <cell r="H251">
            <v>4797</v>
          </cell>
          <cell r="I251" t="str">
            <v>Avance en la Implementación del Modelo de Atención Integral  en Salud para zonas con población dispersa</v>
          </cell>
          <cell r="J251" t="str">
            <v>Producto</v>
          </cell>
          <cell r="K251" t="str">
            <v>Sectorial</v>
          </cell>
          <cell r="L251" t="str">
            <v>SI</v>
          </cell>
          <cell r="M251" t="str">
            <v>NO</v>
          </cell>
          <cell r="N251" t="str">
            <v>NO</v>
          </cell>
          <cell r="O251" t="str">
            <v>SI</v>
          </cell>
          <cell r="P251" t="str">
            <v>porcentaje</v>
          </cell>
          <cell r="Q251" t="str">
            <v>Semestral</v>
          </cell>
          <cell r="R251" t="str">
            <v>Capacidad</v>
          </cell>
          <cell r="S251">
            <v>29</v>
          </cell>
          <cell r="T251">
            <v>56.8</v>
          </cell>
          <cell r="U251">
            <v>65.099999999999994</v>
          </cell>
          <cell r="V251">
            <v>88.1</v>
          </cell>
          <cell r="W251">
            <v>100</v>
          </cell>
          <cell r="X251">
            <v>100</v>
          </cell>
          <cell r="Y251">
            <v>0</v>
          </cell>
          <cell r="Z251">
            <v>0</v>
          </cell>
          <cell r="AA251">
            <v>0</v>
          </cell>
          <cell r="AB251">
            <v>0</v>
          </cell>
          <cell r="AC251">
            <v>0</v>
          </cell>
          <cell r="AD251">
            <v>0</v>
          </cell>
          <cell r="AE251">
            <v>0</v>
          </cell>
          <cell r="AF251">
            <v>0</v>
          </cell>
          <cell r="AG251">
            <v>0</v>
          </cell>
          <cell r="AH251" t="str">
            <v>Luis Carlos  Olarte</v>
          </cell>
          <cell r="AI251" t="str">
            <v>lolarte@minsalud.gov.co</v>
          </cell>
          <cell r="AJ251">
            <v>0</v>
          </cell>
          <cell r="AK251">
            <v>0</v>
          </cell>
          <cell r="AL251">
            <v>0</v>
          </cell>
        </row>
        <row r="252">
          <cell r="A252">
            <v>4799</v>
          </cell>
          <cell r="B252" t="str">
            <v>Todos por un Nuevo País</v>
          </cell>
          <cell r="C252" t="str">
            <v>Movilidad social</v>
          </cell>
          <cell r="D252" t="str">
            <v>Mejorar las condiciones de salud de la población colombiana y propiciar el goce efectivo del derecho a la salud, en condiciones de calidad, eficiencia, equidad y sostenibilidad</v>
          </cell>
          <cell r="E252" t="str">
            <v>Salud y Protección</v>
          </cell>
          <cell r="F252" t="str">
            <v>Ministerio de Salud</v>
          </cell>
          <cell r="G252" t="str">
            <v>Calidad, acceso a los servicios de salud y fortalecimiento de la red de emergencias.</v>
          </cell>
          <cell r="H252">
            <v>4799</v>
          </cell>
          <cell r="I252" t="str">
            <v>Hospitales públicos que adoptaron alguna de las medidas expedidas para mejorar su operación</v>
          </cell>
          <cell r="J252" t="str">
            <v>Producto</v>
          </cell>
          <cell r="K252" t="str">
            <v>Sectorial</v>
          </cell>
          <cell r="L252" t="str">
            <v>SI</v>
          </cell>
          <cell r="M252" t="str">
            <v>NO</v>
          </cell>
          <cell r="N252" t="str">
            <v>NO</v>
          </cell>
          <cell r="O252" t="str">
            <v>SI</v>
          </cell>
          <cell r="P252" t="str">
            <v>Hospitales</v>
          </cell>
          <cell r="Q252" t="str">
            <v>Anual</v>
          </cell>
          <cell r="R252" t="str">
            <v>Acumulado</v>
          </cell>
          <cell r="S252">
            <v>0</v>
          </cell>
          <cell r="T252">
            <v>0</v>
          </cell>
          <cell r="U252">
            <v>315</v>
          </cell>
          <cell r="V252">
            <v>315</v>
          </cell>
          <cell r="W252">
            <v>325</v>
          </cell>
          <cell r="X252">
            <v>955</v>
          </cell>
          <cell r="Y252">
            <v>0</v>
          </cell>
          <cell r="Z252">
            <v>0</v>
          </cell>
          <cell r="AA252">
            <v>0</v>
          </cell>
          <cell r="AB252">
            <v>0</v>
          </cell>
          <cell r="AC252">
            <v>0</v>
          </cell>
          <cell r="AD252">
            <v>0</v>
          </cell>
          <cell r="AE252" t="str">
            <v xml:space="preserve">Con relación a una de las medidas relacionada con el ajuste al régimen laboral y empresarial o avance en adopción de plan-tas temporales conforme al Decreto 1376 de 2014, según datos del Sistema de Información de Hospitales Públicos - SIHO a diciembre 31 </v>
          </cell>
          <cell r="AF252">
            <v>42490.208333333299</v>
          </cell>
          <cell r="AG252">
            <v>42500.639255821799</v>
          </cell>
          <cell r="AH252" t="str">
            <v>José Fernando Arias Duarte</v>
          </cell>
          <cell r="AI252" t="str">
            <v>jarias@minsalud.gov.co</v>
          </cell>
          <cell r="AJ252">
            <v>135</v>
          </cell>
          <cell r="AK252">
            <v>0</v>
          </cell>
          <cell r="AL252">
            <v>0</v>
          </cell>
        </row>
        <row r="253">
          <cell r="A253">
            <v>4970</v>
          </cell>
          <cell r="B253" t="str">
            <v>Todos por un Nuevo País</v>
          </cell>
          <cell r="C253" t="str">
            <v>Movilidad social</v>
          </cell>
          <cell r="D253" t="str">
            <v>Mejorar las condiciones de salud de la población colombiana y propiciar el goce efectivo del derecho a la salud, en condiciones de calidad, eficiencia, equidad y sostenibilidad</v>
          </cell>
          <cell r="E253" t="str">
            <v>Salud y Protección</v>
          </cell>
          <cell r="F253" t="str">
            <v>Ministerio de Salud</v>
          </cell>
          <cell r="G253" t="str">
            <v>Calidad, acceso a los servicios de salud y fortalecimiento de la red de emergencias.</v>
          </cell>
          <cell r="H253">
            <v>4970</v>
          </cell>
          <cell r="I253" t="str">
            <v>Catálogos digitales de información en salud interoperables y disponibles para consulta</v>
          </cell>
          <cell r="J253" t="str">
            <v>Producto</v>
          </cell>
          <cell r="K253" t="str">
            <v>Sectorial</v>
          </cell>
          <cell r="L253" t="str">
            <v>SI</v>
          </cell>
          <cell r="M253" t="str">
            <v>NO</v>
          </cell>
          <cell r="N253" t="str">
            <v>NO</v>
          </cell>
          <cell r="O253" t="str">
            <v>SI</v>
          </cell>
          <cell r="P253" t="str">
            <v>Número de catálogos</v>
          </cell>
          <cell r="Q253" t="str">
            <v>Anual</v>
          </cell>
          <cell r="R253" t="str">
            <v>Acumulado</v>
          </cell>
          <cell r="S253">
            <v>0</v>
          </cell>
          <cell r="T253">
            <v>2</v>
          </cell>
          <cell r="U253">
            <v>3</v>
          </cell>
          <cell r="V253">
            <v>3</v>
          </cell>
          <cell r="W253">
            <v>2</v>
          </cell>
          <cell r="X253">
            <v>10</v>
          </cell>
          <cell r="Y253">
            <v>0</v>
          </cell>
          <cell r="Z253">
            <v>0</v>
          </cell>
          <cell r="AA253">
            <v>0</v>
          </cell>
          <cell r="AB253">
            <v>0</v>
          </cell>
          <cell r="AC253">
            <v>0</v>
          </cell>
          <cell r="AD253">
            <v>0</v>
          </cell>
          <cell r="AE253" t="str">
            <v>Revisión efectuada a las Codificaciones del Código Único de Procedimientos (CUPS) y si están incluidos o no en el Plan de Beneficios, en el marco del desarrollo del aplicativo Registro de Prescripción de Tecnologias de Salud no cubiertas por el Plan de Be</v>
          </cell>
          <cell r="AF253">
            <v>42460.208333333299</v>
          </cell>
          <cell r="AG253">
            <v>42501.3645622685</v>
          </cell>
          <cell r="AH253" t="str">
            <v>Dolly  Ovalle</v>
          </cell>
          <cell r="AI253" t="str">
            <v>dovalle@minsalud.gov.co</v>
          </cell>
          <cell r="AJ253">
            <v>0</v>
          </cell>
          <cell r="AK253">
            <v>0</v>
          </cell>
          <cell r="AL253">
            <v>0</v>
          </cell>
        </row>
        <row r="254">
          <cell r="A254">
            <v>4971</v>
          </cell>
          <cell r="B254" t="str">
            <v>Todos por un Nuevo País</v>
          </cell>
          <cell r="C254" t="str">
            <v>Movilidad social</v>
          </cell>
          <cell r="D254" t="str">
            <v>Mejorar las condiciones de salud de la población colombiana y propiciar el goce efectivo del derecho a la salud, en condiciones de calidad, eficiencia, equidad y sostenibilidad</v>
          </cell>
          <cell r="E254" t="str">
            <v>Salud y Protección</v>
          </cell>
          <cell r="F254" t="str">
            <v>Ministerio de Salud</v>
          </cell>
          <cell r="G254" t="str">
            <v>Calidad, acceso a los servicios de salud y fortalecimiento de la red de emergencias.</v>
          </cell>
          <cell r="H254">
            <v>4971</v>
          </cell>
          <cell r="I254" t="str">
            <v>Portales web de consulta en salud y protección social operando</v>
          </cell>
          <cell r="J254" t="str">
            <v>Producto</v>
          </cell>
          <cell r="K254" t="str">
            <v>Sectorial</v>
          </cell>
          <cell r="L254" t="str">
            <v>SI</v>
          </cell>
          <cell r="M254" t="str">
            <v>NO</v>
          </cell>
          <cell r="N254" t="str">
            <v>NO</v>
          </cell>
          <cell r="O254" t="str">
            <v>SI</v>
          </cell>
          <cell r="P254" t="str">
            <v>Número de portales web</v>
          </cell>
          <cell r="Q254" t="str">
            <v>Anual</v>
          </cell>
          <cell r="R254" t="str">
            <v>Acumulado</v>
          </cell>
          <cell r="S254">
            <v>0</v>
          </cell>
          <cell r="T254">
            <v>1</v>
          </cell>
          <cell r="U254">
            <v>2</v>
          </cell>
          <cell r="V254">
            <v>2</v>
          </cell>
          <cell r="W254">
            <v>1</v>
          </cell>
          <cell r="X254">
            <v>6</v>
          </cell>
          <cell r="Y254">
            <v>0</v>
          </cell>
          <cell r="Z254">
            <v>0</v>
          </cell>
          <cell r="AA254">
            <v>0</v>
          </cell>
          <cell r="AB254">
            <v>0</v>
          </cell>
          <cell r="AC254">
            <v>0</v>
          </cell>
          <cell r="AD254">
            <v>0</v>
          </cell>
          <cell r="AE254" t="str">
            <v xml:space="preserve">Desarrollo del módulo de registro de aportantes a la Seguridad Social, en desarrollo del Sistema de Afiliación Transaccional - SAT, e inicio del desarrollo del módulo de afiliación a salud por primera vez. </v>
          </cell>
          <cell r="AF254">
            <v>42490.208333333299</v>
          </cell>
          <cell r="AG254">
            <v>42501.475997187503</v>
          </cell>
          <cell r="AH254" t="str">
            <v>Dolly  Ovalle</v>
          </cell>
          <cell r="AI254" t="str">
            <v>dovalle@minsalud.gov.co</v>
          </cell>
          <cell r="AJ254">
            <v>0</v>
          </cell>
          <cell r="AK254">
            <v>0</v>
          </cell>
          <cell r="AL254">
            <v>0</v>
          </cell>
        </row>
        <row r="255">
          <cell r="A255">
            <v>4972</v>
          </cell>
          <cell r="B255" t="str">
            <v>Todos por un Nuevo País</v>
          </cell>
          <cell r="C255" t="str">
            <v>Movilidad social</v>
          </cell>
          <cell r="D255" t="str">
            <v>Mejorar las condiciones de salud de la población colombiana y propiciar el goce efectivo del derecho a la salud, en condiciones de calidad, eficiencia, equidad y sostenibilidad</v>
          </cell>
          <cell r="E255" t="str">
            <v>Salud y Protección</v>
          </cell>
          <cell r="F255" t="str">
            <v>Ministerio de Salud</v>
          </cell>
          <cell r="G255" t="str">
            <v>Calidad, acceso a los servicios de salud y fortalecimiento de la red de emergencias.</v>
          </cell>
          <cell r="H255">
            <v>4972</v>
          </cell>
          <cell r="I255" t="str">
            <v>Sistema de gestión integral del riesgo en salud operando</v>
          </cell>
          <cell r="J255" t="str">
            <v>Producto</v>
          </cell>
          <cell r="K255" t="str">
            <v>Sectorial</v>
          </cell>
          <cell r="L255" t="str">
            <v>SI</v>
          </cell>
          <cell r="M255" t="str">
            <v>NO</v>
          </cell>
          <cell r="N255" t="str">
            <v>NO</v>
          </cell>
          <cell r="O255" t="str">
            <v>SI</v>
          </cell>
          <cell r="P255" t="str">
            <v>Porcentaje</v>
          </cell>
          <cell r="Q255" t="str">
            <v>Anual</v>
          </cell>
          <cell r="R255" t="str">
            <v>Capacidad</v>
          </cell>
          <cell r="S255">
            <v>0</v>
          </cell>
          <cell r="T255">
            <v>8</v>
          </cell>
          <cell r="U255">
            <v>32</v>
          </cell>
          <cell r="V255">
            <v>64</v>
          </cell>
          <cell r="W255">
            <v>95</v>
          </cell>
          <cell r="X255">
            <v>95</v>
          </cell>
          <cell r="Y255">
            <v>0</v>
          </cell>
          <cell r="Z255">
            <v>0</v>
          </cell>
          <cell r="AA255">
            <v>0</v>
          </cell>
          <cell r="AB255">
            <v>0</v>
          </cell>
          <cell r="AC255">
            <v>0</v>
          </cell>
          <cell r="AD255">
            <v>0</v>
          </cell>
          <cell r="AE255" t="str">
            <v xml:space="preserve">El MSPS está en proceso de discusión de la resolución por la cual se establecen los lineamientos para el Diseño, adopción, adaptación e implementación de las Rutas Integrales de Atención en Salud-RIAS. </v>
          </cell>
          <cell r="AF255">
            <v>42460.208333333299</v>
          </cell>
          <cell r="AG255">
            <v>42501.629204131903</v>
          </cell>
          <cell r="AH255" t="str">
            <v>José Luis Ortiz Hoyos</v>
          </cell>
          <cell r="AI255" t="str">
            <v>jortizh@minsalud.gov.co</v>
          </cell>
          <cell r="AJ255">
            <v>90</v>
          </cell>
          <cell r="AK255">
            <v>0</v>
          </cell>
          <cell r="AL255">
            <v>0</v>
          </cell>
        </row>
        <row r="256">
          <cell r="A256">
            <v>4995</v>
          </cell>
          <cell r="B256" t="str">
            <v>Todos por un Nuevo País</v>
          </cell>
          <cell r="C256" t="str">
            <v>Movilidad social</v>
          </cell>
          <cell r="D256" t="str">
            <v>Mejorar las condiciones de salud de la población colombiana y propiciar el goce efectivo del derecho a la salud, en condiciones de calidad, eficiencia, equidad y sostenibilidad</v>
          </cell>
          <cell r="E256" t="str">
            <v>Salud y Protección</v>
          </cell>
          <cell r="F256" t="str">
            <v>Ministerio de Salud</v>
          </cell>
          <cell r="G256" t="str">
            <v>Calidad, acceso a los servicios de salud y fortalecimiento de la red de emergencias.</v>
          </cell>
          <cell r="H256">
            <v>4995</v>
          </cell>
          <cell r="I256" t="str">
            <v>Guías de práctica clínica gestionadas con herramientas de implementación elaboradas</v>
          </cell>
          <cell r="J256" t="str">
            <v>Producto</v>
          </cell>
          <cell r="K256" t="str">
            <v>Sectorial</v>
          </cell>
          <cell r="L256" t="str">
            <v>SI</v>
          </cell>
          <cell r="M256" t="str">
            <v>NO</v>
          </cell>
          <cell r="N256" t="str">
            <v>NO</v>
          </cell>
          <cell r="O256" t="str">
            <v>SI</v>
          </cell>
          <cell r="P256" t="str">
            <v>porcentaje</v>
          </cell>
          <cell r="Q256" t="str">
            <v>Anual</v>
          </cell>
          <cell r="R256" t="str">
            <v>Acumulado</v>
          </cell>
          <cell r="S256">
            <v>0</v>
          </cell>
          <cell r="T256">
            <v>12</v>
          </cell>
          <cell r="U256">
            <v>7</v>
          </cell>
          <cell r="V256">
            <v>7</v>
          </cell>
          <cell r="W256">
            <v>4</v>
          </cell>
          <cell r="X256">
            <v>30</v>
          </cell>
          <cell r="Y256">
            <v>0</v>
          </cell>
          <cell r="Z256">
            <v>0</v>
          </cell>
          <cell r="AA256">
            <v>0</v>
          </cell>
          <cell r="AB256">
            <v>0</v>
          </cell>
          <cell r="AC256">
            <v>0</v>
          </cell>
          <cell r="AD256">
            <v>0</v>
          </cell>
          <cell r="AE256">
            <v>0</v>
          </cell>
          <cell r="AF256">
            <v>0</v>
          </cell>
          <cell r="AG256">
            <v>0</v>
          </cell>
          <cell r="AH256" t="str">
            <v>German  Escobar</v>
          </cell>
          <cell r="AI256" t="str">
            <v>gescobar@minsalud.gov.co</v>
          </cell>
          <cell r="AJ256">
            <v>30</v>
          </cell>
          <cell r="AK256">
            <v>0</v>
          </cell>
          <cell r="AL256">
            <v>0</v>
          </cell>
        </row>
        <row r="257">
          <cell r="A257">
            <v>5134</v>
          </cell>
          <cell r="B257" t="str">
            <v>Todos por un Nuevo País</v>
          </cell>
          <cell r="C257" t="str">
            <v>Movilidad social</v>
          </cell>
          <cell r="D257" t="str">
            <v>Mejorar las condiciones de salud de la población colombiana y propiciar el goce efectivo del derecho a la salud, en condiciones de calidad, eficiencia, equidad y sostenibilidad</v>
          </cell>
          <cell r="E257" t="str">
            <v>Salud y Protección</v>
          </cell>
          <cell r="F257" t="str">
            <v>Ministerio de Salud</v>
          </cell>
          <cell r="G257" t="str">
            <v>Calidad, acceso a los servicios de salud y fortalecimiento de la red de emergencias.</v>
          </cell>
          <cell r="H257">
            <v>5134</v>
          </cell>
          <cell r="I257" t="str">
            <v>Proyectos de infraestructura física o de dotación de las Empresas Sociales del Estado cofinanciados</v>
          </cell>
          <cell r="J257" t="str">
            <v>Producto</v>
          </cell>
          <cell r="K257" t="str">
            <v>Sectorial</v>
          </cell>
          <cell r="L257" t="str">
            <v>SI</v>
          </cell>
          <cell r="M257" t="str">
            <v>SI</v>
          </cell>
          <cell r="N257" t="str">
            <v>NO</v>
          </cell>
          <cell r="O257" t="str">
            <v>SI</v>
          </cell>
          <cell r="P257" t="str">
            <v>Proyectos</v>
          </cell>
          <cell r="Q257" t="str">
            <v>Anual</v>
          </cell>
          <cell r="R257" t="str">
            <v>Acumulado</v>
          </cell>
          <cell r="S257">
            <v>0</v>
          </cell>
          <cell r="T257">
            <v>7</v>
          </cell>
          <cell r="U257">
            <v>9</v>
          </cell>
          <cell r="V257">
            <v>10</v>
          </cell>
          <cell r="W257">
            <v>11</v>
          </cell>
          <cell r="X257">
            <v>37</v>
          </cell>
          <cell r="Y257">
            <v>0</v>
          </cell>
          <cell r="Z257">
            <v>0</v>
          </cell>
          <cell r="AA257">
            <v>0</v>
          </cell>
          <cell r="AB257">
            <v>0</v>
          </cell>
          <cell r="AC257">
            <v>0</v>
          </cell>
          <cell r="AD257">
            <v>0</v>
          </cell>
          <cell r="AE257" t="str">
            <v>El Ministerio de Salud y Protección Social se encuentra revisando los proyectos de inversión de infraestructura y dotación hospitalaria presentados por las Entidades Territoriales y está prestando asistencia técnica para que estos puedan obtener viabilida</v>
          </cell>
          <cell r="AF257">
            <v>42490.208333333299</v>
          </cell>
          <cell r="AG257">
            <v>42495.826815706001</v>
          </cell>
          <cell r="AH257" t="str">
            <v>José Fernando Arias Duarte</v>
          </cell>
          <cell r="AI257" t="str">
            <v>jarias@minsalud.gov.co</v>
          </cell>
          <cell r="AJ257">
            <v>15</v>
          </cell>
          <cell r="AK257">
            <v>0</v>
          </cell>
          <cell r="AL257">
            <v>0</v>
          </cell>
        </row>
        <row r="258">
          <cell r="A258">
            <v>5281</v>
          </cell>
          <cell r="B258" t="str">
            <v>Todos por un Nuevo País</v>
          </cell>
          <cell r="C258" t="str">
            <v>Movilidad social</v>
          </cell>
          <cell r="D258" t="str">
            <v>Mejorar las condiciones de salud de la población colombiana y propiciar el goce efectivo del derecho a la salud, en condiciones de calidad, eficiencia, equidad y sostenibilidad</v>
          </cell>
          <cell r="E258" t="str">
            <v>Salud y Protección</v>
          </cell>
          <cell r="F258" t="str">
            <v>Ministerio de Salud</v>
          </cell>
          <cell r="G258" t="str">
            <v>Grupos Étnicos - Salud</v>
          </cell>
          <cell r="H258">
            <v>5281</v>
          </cell>
          <cell r="I258" t="str">
            <v>Entidades territoriales con estrategias del Plan Territorial de Salud diseñadas e implementadas con adecuación técnica y cultural.</v>
          </cell>
          <cell r="J258" t="str">
            <v>Gestión</v>
          </cell>
          <cell r="K258" t="str">
            <v>Sectorial</v>
          </cell>
          <cell r="L258" t="str">
            <v>NO</v>
          </cell>
          <cell r="M258" t="str">
            <v>NO</v>
          </cell>
          <cell r="N258" t="str">
            <v>NO</v>
          </cell>
          <cell r="O258" t="str">
            <v>SI</v>
          </cell>
          <cell r="P258" t="str">
            <v>Entidades Territoriales</v>
          </cell>
          <cell r="Q258" t="str">
            <v>Anual</v>
          </cell>
          <cell r="R258" t="str">
            <v>Capacidad</v>
          </cell>
          <cell r="S258">
            <v>0</v>
          </cell>
          <cell r="T258">
            <v>0</v>
          </cell>
          <cell r="U258">
            <v>0</v>
          </cell>
          <cell r="V258">
            <v>10</v>
          </cell>
          <cell r="W258">
            <v>10</v>
          </cell>
          <cell r="X258">
            <v>10</v>
          </cell>
          <cell r="Y258">
            <v>0</v>
          </cell>
          <cell r="Z258">
            <v>0</v>
          </cell>
          <cell r="AA258">
            <v>0</v>
          </cell>
          <cell r="AB258">
            <v>0</v>
          </cell>
          <cell r="AC258">
            <v>0</v>
          </cell>
          <cell r="AD258">
            <v>0</v>
          </cell>
          <cell r="AE258" t="str">
            <v>Se realizó reunión con la referente del Distrito de Bogotá para comunidades Rom y referente de la oficina de Promoción Social grupo de asuntos étnicos y representante de la Dirección de Promoción y Prevención del Ministerio de Salud. La referente por el D</v>
          </cell>
          <cell r="AF258">
            <v>42490.208333333299</v>
          </cell>
          <cell r="AG258">
            <v>42494.565911886602</v>
          </cell>
          <cell r="AH258" t="str">
            <v>Elkin de Jesus Osorio Saldarriaga</v>
          </cell>
          <cell r="AI258" t="str">
            <v>eosorio@minsalud.gov.co</v>
          </cell>
          <cell r="AJ258">
            <v>60</v>
          </cell>
          <cell r="AK258">
            <v>0</v>
          </cell>
          <cell r="AL258">
            <v>0</v>
          </cell>
        </row>
        <row r="259">
          <cell r="A259">
            <v>5324</v>
          </cell>
          <cell r="B259" t="str">
            <v>Todos por un Nuevo País</v>
          </cell>
          <cell r="C259" t="str">
            <v>Movilidad social</v>
          </cell>
          <cell r="D259" t="str">
            <v>Mejorar las condiciones de salud de la población colombiana y propiciar el goce efectivo del derecho a la salud, en condiciones de calidad, eficiencia, equidad y sostenibilidad</v>
          </cell>
          <cell r="E259" t="str">
            <v>Salud y Protección</v>
          </cell>
          <cell r="F259" t="str">
            <v>Ministerio de Salud</v>
          </cell>
          <cell r="G259" t="str">
            <v>Grupos Étnicos - Salud</v>
          </cell>
          <cell r="H259">
            <v>5324</v>
          </cell>
          <cell r="I259" t="str">
            <v>Avance del Componente Rrom en la Construcción del Capítulo Étnico del Plan Decenal de Salud Pública 2012-2021 (Rrom)</v>
          </cell>
          <cell r="J259" t="str">
            <v>Producto</v>
          </cell>
          <cell r="K259" t="str">
            <v>Sectorial</v>
          </cell>
          <cell r="L259" t="str">
            <v>NO</v>
          </cell>
          <cell r="M259" t="str">
            <v>NO</v>
          </cell>
          <cell r="N259" t="str">
            <v>NO</v>
          </cell>
          <cell r="O259" t="str">
            <v>SI</v>
          </cell>
          <cell r="P259" t="str">
            <v>Porcentaje</v>
          </cell>
          <cell r="Q259" t="str">
            <v>Semestral</v>
          </cell>
          <cell r="R259" t="str">
            <v>Capacidad</v>
          </cell>
          <cell r="S259">
            <v>0</v>
          </cell>
          <cell r="T259">
            <v>40</v>
          </cell>
          <cell r="U259">
            <v>90</v>
          </cell>
          <cell r="V259">
            <v>100</v>
          </cell>
          <cell r="W259">
            <v>0</v>
          </cell>
          <cell r="X259">
            <v>100</v>
          </cell>
          <cell r="Y259">
            <v>0</v>
          </cell>
          <cell r="Z259">
            <v>0</v>
          </cell>
          <cell r="AA259">
            <v>0</v>
          </cell>
          <cell r="AB259">
            <v>0</v>
          </cell>
          <cell r="AC259">
            <v>0</v>
          </cell>
          <cell r="AD259">
            <v>0</v>
          </cell>
          <cell r="AE259" t="str">
            <v xml:space="preserve">Se realizó la codificación completa de Prorom (Bogotá) y las tablas de salida. Se cierra el marco de posibles cooperantes según experticia y contrapartida para establecer un convenio que permitirá continuar con el proceso de recolección de insumos con la </v>
          </cell>
          <cell r="AF259">
            <v>42490.208333333299</v>
          </cell>
          <cell r="AG259">
            <v>42500.643565590297</v>
          </cell>
          <cell r="AH259" t="str">
            <v>Claudia Milena Cuellar Segura</v>
          </cell>
          <cell r="AI259" t="str">
            <v>ccuellar@minsalud.gov.co</v>
          </cell>
          <cell r="AJ259">
            <v>0</v>
          </cell>
          <cell r="AK259">
            <v>0</v>
          </cell>
          <cell r="AL259">
            <v>0</v>
          </cell>
        </row>
        <row r="260">
          <cell r="A260">
            <v>5329</v>
          </cell>
          <cell r="B260" t="str">
            <v>Todos por un Nuevo País</v>
          </cell>
          <cell r="C260" t="str">
            <v>Movilidad social</v>
          </cell>
          <cell r="D260" t="str">
            <v>Mejorar las condiciones de salud de la población colombiana y propiciar el goce efectivo del derecho a la salud, en condiciones de calidad, eficiencia, equidad y sostenibilidad</v>
          </cell>
          <cell r="E260" t="str">
            <v>Salud y Protección</v>
          </cell>
          <cell r="F260" t="str">
            <v>Ministerio de Salud</v>
          </cell>
          <cell r="G260" t="str">
            <v>Grupos Étnicos - Salud</v>
          </cell>
          <cell r="H260">
            <v>5329</v>
          </cell>
          <cell r="I260" t="str">
            <v>Avance en el diseño e implementación de la ruta de atención intersectorial con enfoque diferencial que promueva la inclusión social de las personas con discapacidad pertenecientes al Pueblo Rrom</v>
          </cell>
          <cell r="J260" t="str">
            <v>Producto</v>
          </cell>
          <cell r="K260" t="str">
            <v>Sectorial</v>
          </cell>
          <cell r="L260" t="str">
            <v>NO</v>
          </cell>
          <cell r="M260" t="str">
            <v>NO</v>
          </cell>
          <cell r="N260" t="str">
            <v>NO</v>
          </cell>
          <cell r="O260" t="str">
            <v>SI</v>
          </cell>
          <cell r="P260" t="str">
            <v>Porcentaje</v>
          </cell>
          <cell r="Q260" t="str">
            <v>Semestral</v>
          </cell>
          <cell r="R260" t="str">
            <v>Capacidad</v>
          </cell>
          <cell r="S260">
            <v>0</v>
          </cell>
          <cell r="T260">
            <v>0</v>
          </cell>
          <cell r="U260">
            <v>40</v>
          </cell>
          <cell r="V260">
            <v>80</v>
          </cell>
          <cell r="W260">
            <v>100</v>
          </cell>
          <cell r="X260">
            <v>100</v>
          </cell>
          <cell r="Y260">
            <v>0</v>
          </cell>
          <cell r="Z260">
            <v>0</v>
          </cell>
          <cell r="AA260">
            <v>0</v>
          </cell>
          <cell r="AB260">
            <v>0</v>
          </cell>
          <cell r="AC260">
            <v>0</v>
          </cell>
          <cell r="AD260">
            <v>0</v>
          </cell>
          <cell r="AE260" t="str">
            <v>Se inicia la consolidación de aportes remitidos por los miembros del Grupo de Enlace Sectorial, reiterando a los sectores pendientes por dar aportes, la importancia de apoyar este ejercicio. Se programa reunión de subcomisión para avanzar en la planeación</v>
          </cell>
          <cell r="AF260">
            <v>42490.208333333299</v>
          </cell>
          <cell r="AG260">
            <v>42500.413296064798</v>
          </cell>
          <cell r="AH260" t="str">
            <v>Juan Pablo Corredor Pongutá</v>
          </cell>
          <cell r="AI260" t="str">
            <v>jpcorredor@minsalud.gov.co</v>
          </cell>
          <cell r="AJ260">
            <v>0</v>
          </cell>
          <cell r="AK260">
            <v>0</v>
          </cell>
          <cell r="AL260">
            <v>0</v>
          </cell>
        </row>
        <row r="261">
          <cell r="A261">
            <v>5331</v>
          </cell>
          <cell r="B261" t="str">
            <v>Todos por un Nuevo País</v>
          </cell>
          <cell r="C261" t="str">
            <v>Movilidad social</v>
          </cell>
          <cell r="D261" t="str">
            <v>Mejorar las condiciones de salud de la población colombiana y propiciar el goce efectivo del derecho a la salud, en condiciones de calidad, eficiencia, equidad y sostenibilidad</v>
          </cell>
          <cell r="E261" t="str">
            <v>Salud y Protección</v>
          </cell>
          <cell r="F261" t="str">
            <v>Ministerio de Salud</v>
          </cell>
          <cell r="G261" t="str">
            <v>Grupos Étnicos - Salud</v>
          </cell>
          <cell r="H261">
            <v>5331</v>
          </cell>
          <cell r="I261" t="str">
            <v>Población Rrom afiliada al Régimen subsidiado</v>
          </cell>
          <cell r="J261" t="str">
            <v>Producto</v>
          </cell>
          <cell r="K261" t="str">
            <v>Sectorial</v>
          </cell>
          <cell r="L261" t="str">
            <v>NO</v>
          </cell>
          <cell r="M261" t="str">
            <v>SI</v>
          </cell>
          <cell r="N261" t="str">
            <v>NO</v>
          </cell>
          <cell r="O261" t="str">
            <v>SI</v>
          </cell>
          <cell r="P261" t="str">
            <v>Personas de la población Rrom afiliadas al régimen subsidiado</v>
          </cell>
          <cell r="Q261" t="str">
            <v>Trimestral</v>
          </cell>
          <cell r="R261" t="str">
            <v>Stock</v>
          </cell>
          <cell r="S261">
            <v>1600</v>
          </cell>
          <cell r="T261">
            <v>1600</v>
          </cell>
          <cell r="U261">
            <v>1600</v>
          </cell>
          <cell r="V261">
            <v>1600</v>
          </cell>
          <cell r="W261">
            <v>1600</v>
          </cell>
          <cell r="X261">
            <v>1600</v>
          </cell>
          <cell r="Y261">
            <v>0</v>
          </cell>
          <cell r="Z261">
            <v>0</v>
          </cell>
          <cell r="AA261">
            <v>0</v>
          </cell>
          <cell r="AB261">
            <v>0</v>
          </cell>
          <cell r="AC261">
            <v>0</v>
          </cell>
          <cell r="AD261">
            <v>0</v>
          </cell>
          <cell r="AE261">
            <v>0</v>
          </cell>
          <cell r="AF261">
            <v>0</v>
          </cell>
          <cell r="AG261">
            <v>0</v>
          </cell>
          <cell r="AH261" t="str">
            <v>Gilberto Torres Torres</v>
          </cell>
          <cell r="AI261" t="str">
            <v>gtorrest@minsalud.gov.co</v>
          </cell>
          <cell r="AJ261">
            <v>10</v>
          </cell>
          <cell r="AK261">
            <v>0</v>
          </cell>
          <cell r="AL261">
            <v>0</v>
          </cell>
        </row>
        <row r="262">
          <cell r="A262">
            <v>5339</v>
          </cell>
          <cell r="B262" t="str">
            <v>Todos por un Nuevo País</v>
          </cell>
          <cell r="C262" t="str">
            <v>Movilidad social</v>
          </cell>
          <cell r="D262" t="str">
            <v>Mejorar las condiciones de salud de la población colombiana y propiciar el goce efectivo del derecho a la salud, en condiciones de calidad, eficiencia, equidad y sostenibilidad</v>
          </cell>
          <cell r="E262" t="str">
            <v>Salud y Protección</v>
          </cell>
          <cell r="F262" t="str">
            <v>Ministerio de Salud</v>
          </cell>
          <cell r="G262" t="str">
            <v>Grupos Étnicos - Salud</v>
          </cell>
          <cell r="H262">
            <v>5339</v>
          </cell>
          <cell r="I262" t="str">
            <v>Ejecución de la programación de sesiones anuales de la Subcomisión de Salud</v>
          </cell>
          <cell r="J262" t="str">
            <v>Producto</v>
          </cell>
          <cell r="K262" t="str">
            <v>Sectorial</v>
          </cell>
          <cell r="L262" t="str">
            <v>NO</v>
          </cell>
          <cell r="M262" t="str">
            <v>NO</v>
          </cell>
          <cell r="N262" t="str">
            <v>SI</v>
          </cell>
          <cell r="O262" t="str">
            <v>SI</v>
          </cell>
          <cell r="P262" t="str">
            <v>Porcentaje</v>
          </cell>
          <cell r="Q262" t="str">
            <v>Semestral</v>
          </cell>
          <cell r="R262" t="str">
            <v>Stock</v>
          </cell>
          <cell r="S262">
            <v>0</v>
          </cell>
          <cell r="T262">
            <v>100</v>
          </cell>
          <cell r="U262">
            <v>100</v>
          </cell>
          <cell r="V262">
            <v>100</v>
          </cell>
          <cell r="W262">
            <v>100</v>
          </cell>
          <cell r="X262">
            <v>100</v>
          </cell>
          <cell r="Y262">
            <v>0</v>
          </cell>
          <cell r="Z262">
            <v>0</v>
          </cell>
          <cell r="AA262">
            <v>0</v>
          </cell>
          <cell r="AB262">
            <v>0</v>
          </cell>
          <cell r="AC262">
            <v>0</v>
          </cell>
          <cell r="AD262">
            <v>0</v>
          </cell>
          <cell r="AE262" t="str">
            <v>Realización de la primera sesión de la Subcomisión de Salud de la Mesa Permanente de Concertación con pueblos y organizaciones indígenas del año 2016, llevada a cabo del 7 al 9 de abril de 2016. Conforme a la realización de esta sesión, se abordaron los s</v>
          </cell>
          <cell r="AF262">
            <v>42490.208333333299</v>
          </cell>
          <cell r="AG262">
            <v>42500.413002858797</v>
          </cell>
          <cell r="AH262" t="str">
            <v>Juan Pablo Corredor Pongutá</v>
          </cell>
          <cell r="AI262" t="str">
            <v>jpcorredor@minsalud.gov.co</v>
          </cell>
          <cell r="AJ262">
            <v>0</v>
          </cell>
          <cell r="AK262">
            <v>0</v>
          </cell>
          <cell r="AL262">
            <v>0</v>
          </cell>
        </row>
        <row r="263">
          <cell r="A263">
            <v>5389</v>
          </cell>
          <cell r="B263" t="str">
            <v>Todos por un Nuevo País</v>
          </cell>
          <cell r="C263" t="str">
            <v>Movilidad social</v>
          </cell>
          <cell r="D263" t="str">
            <v>Mejorar las condiciones de salud de la población colombiana y propiciar el goce efectivo del derecho a la salud, en condiciones de calidad, eficiencia, equidad y sostenibilidad</v>
          </cell>
          <cell r="E263" t="str">
            <v>Salud y Protección</v>
          </cell>
          <cell r="F263" t="str">
            <v>Ministerio de Salud</v>
          </cell>
          <cell r="G263" t="str">
            <v>Grupos Étnicos - Salud</v>
          </cell>
          <cell r="H263">
            <v>5389</v>
          </cell>
          <cell r="I263" t="str">
            <v>Porcentaje de ejecución de la programación de sesiones anuales de la Subcomisión de Salud</v>
          </cell>
          <cell r="J263" t="str">
            <v>Producto</v>
          </cell>
          <cell r="K263" t="str">
            <v>Transversal</v>
          </cell>
          <cell r="L263" t="str">
            <v>NO</v>
          </cell>
          <cell r="M263" t="str">
            <v>NO</v>
          </cell>
          <cell r="N263" t="str">
            <v>NO</v>
          </cell>
          <cell r="O263" t="str">
            <v>SI</v>
          </cell>
          <cell r="P263" t="str">
            <v>Porcentaje</v>
          </cell>
          <cell r="Q263" t="str">
            <v>Semestral</v>
          </cell>
          <cell r="R263" t="str">
            <v>Capacidad</v>
          </cell>
          <cell r="S263">
            <v>0</v>
          </cell>
          <cell r="T263">
            <v>100</v>
          </cell>
          <cell r="U263">
            <v>100</v>
          </cell>
          <cell r="V263">
            <v>100</v>
          </cell>
          <cell r="W263">
            <v>100</v>
          </cell>
          <cell r="X263">
            <v>100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5406</v>
          </cell>
          <cell r="B264" t="str">
            <v>Todos por un Nuevo País</v>
          </cell>
          <cell r="C264" t="str">
            <v>Movilidad social</v>
          </cell>
          <cell r="D264" t="str">
            <v>Mejorar las condiciones de salud de la población colombiana y propiciar el goce efectivo del derecho a la salud, en condiciones de calidad, eficiencia, equidad y sostenibilidad</v>
          </cell>
          <cell r="E264" t="str">
            <v>Salud y Protección</v>
          </cell>
          <cell r="F264" t="str">
            <v>Ministerio de Salud</v>
          </cell>
          <cell r="G264" t="str">
            <v>Grupos Étnicos - Salud</v>
          </cell>
          <cell r="H264">
            <v>5406</v>
          </cell>
          <cell r="I264" t="str">
            <v>Avance en la construcción  participativa del capitulo especial para pueblos indígenas en el Plan Decenal de Salud Pública.</v>
          </cell>
          <cell r="J264" t="str">
            <v>Proceso</v>
          </cell>
          <cell r="K264" t="str">
            <v>Sectorial</v>
          </cell>
          <cell r="L264" t="str">
            <v>SI</v>
          </cell>
          <cell r="M264" t="str">
            <v>NO</v>
          </cell>
          <cell r="N264" t="str">
            <v>NO</v>
          </cell>
          <cell r="O264" t="str">
            <v>SI</v>
          </cell>
          <cell r="P264" t="str">
            <v>Porcentaje</v>
          </cell>
          <cell r="Q264" t="str">
            <v>Semestral</v>
          </cell>
          <cell r="R264" t="str">
            <v>Capacidad</v>
          </cell>
          <cell r="S264">
            <v>3</v>
          </cell>
          <cell r="T264">
            <v>3</v>
          </cell>
          <cell r="U264">
            <v>50</v>
          </cell>
          <cell r="V264">
            <v>100</v>
          </cell>
          <cell r="W264">
            <v>0</v>
          </cell>
          <cell r="X264">
            <v>100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4973</v>
          </cell>
          <cell r="B265" t="str">
            <v>Todos por un Nuevo País</v>
          </cell>
          <cell r="C265" t="str">
            <v>Movilidad social</v>
          </cell>
          <cell r="D265" t="str">
            <v>Mejorar las condiciones de salud de la población colombiana y propiciar el goce efectivo del derecho a la salud, en condiciones de calidad, eficiencia, equidad y sostenibilidad</v>
          </cell>
          <cell r="E265" t="str">
            <v>Salud y Protección</v>
          </cell>
          <cell r="F265" t="str">
            <v>Ministerio de Salud</v>
          </cell>
          <cell r="G265" t="str">
            <v>Fortalecimiento de la gestión y dirección del sector Salud y Protección Social</v>
          </cell>
          <cell r="H265">
            <v>4973</v>
          </cell>
          <cell r="I265" t="str">
            <v>Gasto por eventos no incluidos en el plan de beneficios ($ billones)</v>
          </cell>
          <cell r="J265" t="str">
            <v>Resultado</v>
          </cell>
          <cell r="K265" t="str">
            <v>Sectorial</v>
          </cell>
          <cell r="L265" t="str">
            <v>SI</v>
          </cell>
          <cell r="M265" t="str">
            <v>NO</v>
          </cell>
          <cell r="N265" t="str">
            <v>NO</v>
          </cell>
          <cell r="O265" t="str">
            <v>SI</v>
          </cell>
          <cell r="P265" t="str">
            <v>Billones de pesos</v>
          </cell>
          <cell r="Q265" t="str">
            <v>Anual</v>
          </cell>
          <cell r="R265" t="str">
            <v>Reducción</v>
          </cell>
          <cell r="S265">
            <v>1.7</v>
          </cell>
          <cell r="T265">
            <v>1.7</v>
          </cell>
          <cell r="U265">
            <v>1.5</v>
          </cell>
          <cell r="V265">
            <v>1.3</v>
          </cell>
          <cell r="W265">
            <v>1.2</v>
          </cell>
          <cell r="X265">
            <v>1.2</v>
          </cell>
          <cell r="Y265">
            <v>0</v>
          </cell>
          <cell r="Z265">
            <v>0</v>
          </cell>
          <cell r="AA265">
            <v>0</v>
          </cell>
          <cell r="AB265">
            <v>0</v>
          </cell>
          <cell r="AC265">
            <v>0</v>
          </cell>
          <cell r="AD265">
            <v>0</v>
          </cell>
          <cell r="AE265" t="str">
            <v>En este período, se efectuó giro previo de acuerdo con la radicación que efectuaron las entidades recobrantes en el mes de abril de 2016 por valor de $ 132.597.468.842,66. De este valor, se efectuó giro directo a favor de los prestadores de servicios y te</v>
          </cell>
          <cell r="AF265">
            <v>42490.208333333299</v>
          </cell>
          <cell r="AG265">
            <v>42500.457601736103</v>
          </cell>
          <cell r="AH265" t="str">
            <v>Álvaro Rojas Fuentes</v>
          </cell>
          <cell r="AI265" t="str">
            <v>arojas@minsalud.gov.co</v>
          </cell>
          <cell r="AJ265">
            <v>60</v>
          </cell>
          <cell r="AK265">
            <v>0</v>
          </cell>
          <cell r="AL265">
            <v>0</v>
          </cell>
        </row>
        <row r="266">
          <cell r="A266">
            <v>4974</v>
          </cell>
          <cell r="B266" t="str">
            <v>Todos por un Nuevo País</v>
          </cell>
          <cell r="C266" t="str">
            <v>Movilidad social</v>
          </cell>
          <cell r="D266" t="str">
            <v>Mejorar las condiciones de salud de la población colombiana y propiciar el goce efectivo del derecho a la salud, en condiciones de calidad, eficiencia, equidad y sostenibilidad</v>
          </cell>
          <cell r="E266" t="str">
            <v>Salud y Protección</v>
          </cell>
          <cell r="F266" t="str">
            <v>Ministerio de Salud</v>
          </cell>
          <cell r="G266" t="str">
            <v>Fortalecimiento de la gestión y dirección del sector Salud y Protección Social</v>
          </cell>
          <cell r="H266">
            <v>4974</v>
          </cell>
          <cell r="I266" t="str">
            <v>Porcentaje de ESE sin riesgo financiero o riesgo bajo</v>
          </cell>
          <cell r="J266" t="str">
            <v>Resultado</v>
          </cell>
          <cell r="K266" t="str">
            <v>Sectorial</v>
          </cell>
          <cell r="L266" t="str">
            <v>SI</v>
          </cell>
          <cell r="M266" t="str">
            <v>SI</v>
          </cell>
          <cell r="N266" t="str">
            <v>NO</v>
          </cell>
          <cell r="O266" t="str">
            <v>SI</v>
          </cell>
          <cell r="P266" t="str">
            <v>Porcentaje</v>
          </cell>
          <cell r="Q266" t="str">
            <v>Anual</v>
          </cell>
          <cell r="R266" t="str">
            <v>Capacidad</v>
          </cell>
          <cell r="S266">
            <v>41</v>
          </cell>
          <cell r="T266">
            <v>45</v>
          </cell>
          <cell r="U266">
            <v>50</v>
          </cell>
          <cell r="V266">
            <v>55</v>
          </cell>
          <cell r="W266">
            <v>60</v>
          </cell>
          <cell r="X266">
            <v>60</v>
          </cell>
          <cell r="Y266">
            <v>0</v>
          </cell>
          <cell r="Z266">
            <v>0</v>
          </cell>
          <cell r="AA266">
            <v>0</v>
          </cell>
          <cell r="AB266">
            <v>0</v>
          </cell>
          <cell r="AC266">
            <v>0</v>
          </cell>
          <cell r="AD266">
            <v>0</v>
          </cell>
          <cell r="AE266" t="str">
            <v>Se establecerá la categorizacion del riesgo para el 2016 a mas tardar el 31 de Mayo del presente año, con una presentacion del resultado cuantitativo en Enero de 2017 dada la implementación de las siguientes medidas: Reglamentación de la Subcuenta de Gara</v>
          </cell>
          <cell r="AF266">
            <v>42460.208333333299</v>
          </cell>
          <cell r="AG266">
            <v>42500.611209872703</v>
          </cell>
          <cell r="AH266" t="str">
            <v>Omar Guaje Miranda</v>
          </cell>
          <cell r="AI266" t="str">
            <v>oguaje@minsalud.gov.co</v>
          </cell>
          <cell r="AJ266">
            <v>180</v>
          </cell>
          <cell r="AK266">
            <v>0</v>
          </cell>
          <cell r="AL266">
            <v>0</v>
          </cell>
        </row>
        <row r="267">
          <cell r="A267">
            <v>4975</v>
          </cell>
          <cell r="B267" t="str">
            <v>Todos por un Nuevo País</v>
          </cell>
          <cell r="C267" t="str">
            <v>Movilidad social</v>
          </cell>
          <cell r="D267" t="str">
            <v>Mejorar las condiciones de salud de la población colombiana y propiciar el goce efectivo del derecho a la salud, en condiciones de calidad, eficiencia, equidad y sostenibilidad</v>
          </cell>
          <cell r="E267" t="str">
            <v>Salud y Protección</v>
          </cell>
          <cell r="F267" t="str">
            <v>Ministerio de Salud</v>
          </cell>
          <cell r="G267" t="str">
            <v>Fortalecimiento de la gestión y dirección del sector Salud y Protección Social</v>
          </cell>
          <cell r="H267">
            <v>4975</v>
          </cell>
          <cell r="I267" t="str">
            <v>Deudas a más de 180 días como porcentaje de facturación anual de los hospitales públicos</v>
          </cell>
          <cell r="J267" t="str">
            <v>Resultado</v>
          </cell>
          <cell r="K267" t="str">
            <v>Sectorial</v>
          </cell>
          <cell r="L267" t="str">
            <v>SI</v>
          </cell>
          <cell r="M267" t="str">
            <v>SI</v>
          </cell>
          <cell r="N267" t="str">
            <v>NO</v>
          </cell>
          <cell r="O267" t="str">
            <v>SI</v>
          </cell>
          <cell r="P267" t="str">
            <v>Porcentaje</v>
          </cell>
          <cell r="Q267" t="str">
            <v>Anual</v>
          </cell>
          <cell r="R267" t="str">
            <v>Reducción</v>
          </cell>
          <cell r="S267">
            <v>30</v>
          </cell>
          <cell r="T267">
            <v>30</v>
          </cell>
          <cell r="U267">
            <v>29</v>
          </cell>
          <cell r="V267">
            <v>27</v>
          </cell>
          <cell r="W267">
            <v>25</v>
          </cell>
          <cell r="X267">
            <v>25</v>
          </cell>
          <cell r="Y267">
            <v>0</v>
          </cell>
          <cell r="Z267">
            <v>0</v>
          </cell>
          <cell r="AA267">
            <v>0</v>
          </cell>
          <cell r="AB267">
            <v>0</v>
          </cell>
          <cell r="AC267">
            <v>0</v>
          </cell>
          <cell r="AD267">
            <v>0</v>
          </cell>
          <cell r="AE267" t="str">
            <v>Estipuladas las medidas de saneamiento y pago de deudas por parte del Gobierno Nacional y teniendo en cuenta el flujo de recursos y relación de pagadores y prestadores para el 2016, se reportara la medición del indicador en Marzo de 2017 a partir de las s</v>
          </cell>
          <cell r="AF267">
            <v>42460.208333333299</v>
          </cell>
          <cell r="AG267">
            <v>42501.475679247698</v>
          </cell>
          <cell r="AH267" t="str">
            <v>Omar Guaje Miranda</v>
          </cell>
          <cell r="AI267" t="str">
            <v>oguaje@minsalud.gov.co</v>
          </cell>
          <cell r="AJ267">
            <v>90</v>
          </cell>
          <cell r="AK267">
            <v>0</v>
          </cell>
          <cell r="AL267">
            <v>0</v>
          </cell>
        </row>
        <row r="268">
          <cell r="A268">
            <v>4976</v>
          </cell>
          <cell r="B268" t="str">
            <v>Todos por un Nuevo País</v>
          </cell>
          <cell r="C268" t="str">
            <v>Movilidad social</v>
          </cell>
          <cell r="D268" t="str">
            <v>Mejorar las condiciones de salud de la población colombiana y propiciar el goce efectivo del derecho a la salud, en condiciones de calidad, eficiencia, equidad y sostenibilidad</v>
          </cell>
          <cell r="E268" t="str">
            <v>Salud y Protección</v>
          </cell>
          <cell r="F268" t="str">
            <v>Ministerio de Salud</v>
          </cell>
          <cell r="G268" t="str">
            <v>Fortalecimiento de la gestión y dirección del sector Salud y Protección Social</v>
          </cell>
          <cell r="H268">
            <v>4976</v>
          </cell>
          <cell r="I268" t="str">
            <v>Porcentaje de EPS que cumplen las nuevas condiciones de habilitación financiera durante el periodo de transición</v>
          </cell>
          <cell r="J268" t="str">
            <v>Resultado</v>
          </cell>
          <cell r="K268" t="str">
            <v>Sectorial</v>
          </cell>
          <cell r="L268" t="str">
            <v>SI</v>
          </cell>
          <cell r="M268" t="str">
            <v>NO</v>
          </cell>
          <cell r="N268" t="str">
            <v>NO</v>
          </cell>
          <cell r="O268" t="str">
            <v>SI</v>
          </cell>
          <cell r="P268" t="str">
            <v>Porcentaje</v>
          </cell>
          <cell r="Q268" t="str">
            <v>Trimestral</v>
          </cell>
          <cell r="R268" t="str">
            <v>Capacidad</v>
          </cell>
          <cell r="S268">
            <v>60.6</v>
          </cell>
          <cell r="T268">
            <v>61</v>
          </cell>
          <cell r="U268">
            <v>67</v>
          </cell>
          <cell r="V268">
            <v>73</v>
          </cell>
          <cell r="W268">
            <v>80</v>
          </cell>
          <cell r="X268">
            <v>80</v>
          </cell>
          <cell r="Y268">
            <v>0</v>
          </cell>
          <cell r="Z268">
            <v>0</v>
          </cell>
          <cell r="AA268">
            <v>0</v>
          </cell>
          <cell r="AB268">
            <v>0</v>
          </cell>
          <cell r="AC268">
            <v>0</v>
          </cell>
          <cell r="AD268">
            <v>0</v>
          </cell>
          <cell r="AE268" t="str">
            <v xml:space="preserve">Adicionalmente al Decreto 2702 de 2014 y sus reglamentarios, el Gobierno Nacional destinó los siguientes recursos en el marco del artículo 97 de la Ley 1753 de 2015: (a) recursos propios de las CCF, (b) los recursos del artículo 46 de la Ley 1438 de 2011 </v>
          </cell>
          <cell r="AF268">
            <v>42429.208333333299</v>
          </cell>
          <cell r="AG268">
            <v>42439.347013391198</v>
          </cell>
          <cell r="AH268" t="str">
            <v>Omar Guaje Miranda</v>
          </cell>
          <cell r="AI268" t="str">
            <v>oguaje@minsalud.gov.co</v>
          </cell>
          <cell r="AJ268">
            <v>90</v>
          </cell>
          <cell r="AK268">
            <v>0</v>
          </cell>
          <cell r="AL268">
            <v>0</v>
          </cell>
        </row>
        <row r="269">
          <cell r="A269">
            <v>4977</v>
          </cell>
          <cell r="B269" t="str">
            <v>Todos por un Nuevo País</v>
          </cell>
          <cell r="C269" t="str">
            <v>Movilidad social</v>
          </cell>
          <cell r="D269" t="str">
            <v>Mejorar las condiciones de salud de la población colombiana y propiciar el goce efectivo del derecho a la salud, en condiciones de calidad, eficiencia, equidad y sostenibilidad</v>
          </cell>
          <cell r="E269" t="str">
            <v>Salud y Protección</v>
          </cell>
          <cell r="F269" t="str">
            <v>Ministerio de Salud</v>
          </cell>
          <cell r="G269" t="str">
            <v>Fortalecimiento de la gestión y dirección del sector Salud y Protección Social</v>
          </cell>
          <cell r="H269">
            <v>4977</v>
          </cell>
          <cell r="I269" t="str">
            <v>Ahorros al sistema de salud por control de precios de tecnologías en salud ($ billones)</v>
          </cell>
          <cell r="J269" t="str">
            <v>Gestión</v>
          </cell>
          <cell r="K269" t="str">
            <v>Sectorial</v>
          </cell>
          <cell r="L269" t="str">
            <v>SI</v>
          </cell>
          <cell r="M269" t="str">
            <v>NO</v>
          </cell>
          <cell r="N269" t="str">
            <v>NO</v>
          </cell>
          <cell r="O269" t="str">
            <v>SI</v>
          </cell>
          <cell r="P269" t="str">
            <v>Porcentaje</v>
          </cell>
          <cell r="Q269" t="str">
            <v>Anual</v>
          </cell>
          <cell r="R269" t="str">
            <v>Flujo</v>
          </cell>
          <cell r="S269">
            <v>1</v>
          </cell>
          <cell r="T269">
            <v>1.1000000000000001</v>
          </cell>
          <cell r="U269">
            <v>1.2</v>
          </cell>
          <cell r="V269">
            <v>1.3</v>
          </cell>
          <cell r="W269">
            <v>1.3</v>
          </cell>
          <cell r="X269">
            <v>1.3</v>
          </cell>
          <cell r="Y269">
            <v>0</v>
          </cell>
          <cell r="Z269">
            <v>0</v>
          </cell>
          <cell r="AA269">
            <v>0</v>
          </cell>
          <cell r="AB269">
            <v>0</v>
          </cell>
          <cell r="AC269">
            <v>0</v>
          </cell>
          <cell r="AD269">
            <v>0</v>
          </cell>
          <cell r="AE269" t="str">
            <v>Se expidió el Decreto No. 705 del 27 de abril de 2016 "Por el cual se establecen disposiciones sobre el Proceso de Regulación de Precios de Medicamentos a Nivel Nacional", en el Diario Oficinal No. 49857 del 27 de abril de 2016.</v>
          </cell>
          <cell r="AF269">
            <v>42490.208333333299</v>
          </cell>
          <cell r="AG269">
            <v>42500.459406793998</v>
          </cell>
          <cell r="AH269" t="str">
            <v>Javier  Guzmán</v>
          </cell>
          <cell r="AI269" t="str">
            <v>jguzman@minsalud.gov.co</v>
          </cell>
          <cell r="AJ269">
            <v>0</v>
          </cell>
          <cell r="AK269">
            <v>0</v>
          </cell>
          <cell r="AL269">
            <v>0</v>
          </cell>
        </row>
        <row r="270">
          <cell r="A270">
            <v>5386</v>
          </cell>
          <cell r="B270" t="str">
            <v>Todos por un Nuevo País</v>
          </cell>
          <cell r="C270" t="str">
            <v>Movilidad social</v>
          </cell>
          <cell r="D270" t="str">
            <v>Mejorar las condiciones de salud de la población colombiana y propiciar el goce efectivo del derecho a la salud, en condiciones de calidad, eficiencia, equidad y sostenibilidad</v>
          </cell>
          <cell r="E270" t="str">
            <v>Salud y Protección</v>
          </cell>
          <cell r="F270" t="str">
            <v>Ministerio de Salud</v>
          </cell>
          <cell r="G270" t="str">
            <v>Fortalecimiento de la gestión y dirección del sector Salud y Protección Social</v>
          </cell>
          <cell r="H270">
            <v>5386</v>
          </cell>
          <cell r="I270" t="str">
            <v xml:space="preserve">Número de variables de la historia clínica disponibles en línea </v>
          </cell>
          <cell r="J270" t="str">
            <v>Producto</v>
          </cell>
          <cell r="K270" t="str">
            <v>Sectorial</v>
          </cell>
          <cell r="L270" t="str">
            <v>NO</v>
          </cell>
          <cell r="M270" t="str">
            <v>NO</v>
          </cell>
          <cell r="N270" t="str">
            <v>NO</v>
          </cell>
          <cell r="O270" t="str">
            <v>SI</v>
          </cell>
          <cell r="P270" t="str">
            <v xml:space="preserve">Variables </v>
          </cell>
          <cell r="Q270" t="str">
            <v>Semestral</v>
          </cell>
          <cell r="R270" t="str">
            <v>Capacidad</v>
          </cell>
          <cell r="S270">
            <v>0</v>
          </cell>
          <cell r="T270">
            <v>20</v>
          </cell>
          <cell r="U270">
            <v>25</v>
          </cell>
          <cell r="V270">
            <v>30</v>
          </cell>
          <cell r="W270">
            <v>35</v>
          </cell>
          <cell r="X270">
            <v>35</v>
          </cell>
          <cell r="Y270">
            <v>0</v>
          </cell>
          <cell r="Z270">
            <v>0</v>
          </cell>
          <cell r="AA270">
            <v>0</v>
          </cell>
          <cell r="AB270">
            <v>0</v>
          </cell>
          <cell r="AC270">
            <v>0</v>
          </cell>
          <cell r="AD270">
            <v>0</v>
          </cell>
          <cell r="AE270" t="str">
            <v>Disposición de nuevas variables al ciudadano, para un total de 25: sexo, edad, departamento de residencia, municipio de residencia, departamento donde labora, municipio donde labora, actividad económica, paciente enfremedad renal crónica (ERC), paciente V</v>
          </cell>
          <cell r="AF270">
            <v>42490.208333333299</v>
          </cell>
          <cell r="AG270">
            <v>42500.455285763899</v>
          </cell>
          <cell r="AH270" t="str">
            <v>Dolly  Ovalle</v>
          </cell>
          <cell r="AI270" t="str">
            <v>dovalle@minsalud.gov.co</v>
          </cell>
          <cell r="AJ270">
            <v>30</v>
          </cell>
          <cell r="AK270">
            <v>0</v>
          </cell>
          <cell r="AL270">
            <v>0</v>
          </cell>
        </row>
        <row r="271">
          <cell r="A271">
            <v>5244</v>
          </cell>
          <cell r="B271" t="str">
            <v>Todos por un Nuevo País</v>
          </cell>
          <cell r="C271" t="str">
            <v>Movilidad social</v>
          </cell>
          <cell r="D271" t="str">
            <v>Mejorar las condiciones de salud de la población colombiana y propiciar el goce efectivo del derecho a la salud, en condiciones de calidad, eficiencia, equidad y sostenibilidad</v>
          </cell>
          <cell r="E271" t="str">
            <v>Salud y Protección</v>
          </cell>
          <cell r="F271" t="str">
            <v>Supersalud</v>
          </cell>
          <cell r="G271" t="str">
            <v>Calidad, acceso a los servicios de salud y fortalecimiento de la red de emergencias.</v>
          </cell>
          <cell r="H271">
            <v>5244</v>
          </cell>
          <cell r="I271" t="str">
            <v>Porcentaje de PQR respondidas por las Entidades Administradoras de Planes de Beneficios</v>
          </cell>
          <cell r="J271" t="str">
            <v>Gestión</v>
          </cell>
          <cell r="K271" t="str">
            <v>Sectorial</v>
          </cell>
          <cell r="L271" t="str">
            <v>NO</v>
          </cell>
          <cell r="M271" t="str">
            <v>NO</v>
          </cell>
          <cell r="N271" t="str">
            <v>NO</v>
          </cell>
          <cell r="O271" t="str">
            <v>SI</v>
          </cell>
          <cell r="P271" t="str">
            <v>Porcentaje</v>
          </cell>
          <cell r="Q271" t="str">
            <v>Mensual</v>
          </cell>
          <cell r="R271" t="str">
            <v>Capacidad</v>
          </cell>
          <cell r="S271">
            <v>0</v>
          </cell>
          <cell r="T271">
            <v>0</v>
          </cell>
          <cell r="U271">
            <v>80</v>
          </cell>
          <cell r="V271">
            <v>90</v>
          </cell>
          <cell r="W271">
            <v>95</v>
          </cell>
          <cell r="X271">
            <v>95</v>
          </cell>
          <cell r="Y271">
            <v>55</v>
          </cell>
          <cell r="Z271">
            <v>100</v>
          </cell>
          <cell r="AA271">
            <v>55</v>
          </cell>
          <cell r="AB271">
            <v>100</v>
          </cell>
          <cell r="AC271">
            <v>42460.208333333299</v>
          </cell>
          <cell r="AD271">
            <v>42492.672057291697</v>
          </cell>
          <cell r="AE271" t="str">
            <v>Aunque el indicador cuantitativo cuenta con una tendencia decreciente, el ejercicio de seguimiento a las PQR ha permitido que la Superintendencia Nacional de Salud tome medidas de manera focalizada hacia los motivos y las EAPB donde se presentan las princ</v>
          </cell>
          <cell r="AF271">
            <v>42490.208333333299</v>
          </cell>
          <cell r="AG271">
            <v>42492.6720571759</v>
          </cell>
          <cell r="AH271" t="str">
            <v>Catalina Góngora Torres</v>
          </cell>
          <cell r="AI271" t="str">
            <v>cgongora@supersalud.gov.co</v>
          </cell>
          <cell r="AJ271">
            <v>30</v>
          </cell>
          <cell r="AK271">
            <v>42490.208333333299</v>
          </cell>
          <cell r="AL271">
            <v>-13</v>
          </cell>
        </row>
        <row r="272">
          <cell r="A272">
            <v>4858</v>
          </cell>
          <cell r="B272" t="str">
            <v>Todos por un Nuevo País</v>
          </cell>
          <cell r="C272" t="str">
            <v>Movilidad social</v>
          </cell>
          <cell r="D272" t="str">
            <v>Generar alternativas para crear empleos de calidad y acceder al aseguramiento ante la falta de ingresos y los riesgos laborales</v>
          </cell>
          <cell r="E272" t="str">
            <v>Trabajo</v>
          </cell>
          <cell r="F272" t="str">
            <v>Colpensiones</v>
          </cell>
          <cell r="G272" t="str">
            <v>Generación de ingresos y empleo</v>
          </cell>
          <cell r="H272">
            <v>4858</v>
          </cell>
          <cell r="I272" t="str">
            <v>Personas vinculadas a los Beneficios Económicos Periódicos</v>
          </cell>
          <cell r="J272" t="str">
            <v>Gestión</v>
          </cell>
          <cell r="K272" t="str">
            <v>Sectorial</v>
          </cell>
          <cell r="L272" t="str">
            <v>SI</v>
          </cell>
          <cell r="M272" t="str">
            <v>NO</v>
          </cell>
          <cell r="N272" t="str">
            <v>NO</v>
          </cell>
          <cell r="O272" t="str">
            <v>SI</v>
          </cell>
          <cell r="P272" t="str">
            <v>Personas</v>
          </cell>
          <cell r="Q272" t="str">
            <v>Mensual</v>
          </cell>
          <cell r="R272" t="str">
            <v>Capacidad</v>
          </cell>
          <cell r="S272">
            <v>15962</v>
          </cell>
          <cell r="T272">
            <v>190051</v>
          </cell>
          <cell r="U272">
            <v>550000</v>
          </cell>
          <cell r="V272">
            <v>910000</v>
          </cell>
          <cell r="W272">
            <v>1271000</v>
          </cell>
          <cell r="X272">
            <v>1271000</v>
          </cell>
          <cell r="Y272">
            <v>279703</v>
          </cell>
          <cell r="Z272">
            <v>49.39</v>
          </cell>
          <cell r="AA272">
            <v>279703</v>
          </cell>
          <cell r="AB272">
            <v>21.02</v>
          </cell>
          <cell r="AC272">
            <v>42490.208333333299</v>
          </cell>
          <cell r="AD272">
            <v>42500.458059687502</v>
          </cell>
          <cell r="AE272" t="str">
            <v>Para el mes de abril Colpensiones continua anudando esfuerzos con los Alcaldes en la regional Caribe y ha efectuado agendas de trabajo con el gremio de los Cafeteros en especial en la regional Eje Cafetero, para el desarrollo de jornadas y eventos de divu</v>
          </cell>
          <cell r="AF272">
            <v>42490.208333333299</v>
          </cell>
          <cell r="AG272">
            <v>42500.458059490702</v>
          </cell>
          <cell r="AH272" t="str">
            <v>Javier Eduardo  Guzman Silva</v>
          </cell>
          <cell r="AI272" t="str">
            <v>jeguzmans@colpensiones.gov.co</v>
          </cell>
          <cell r="AJ272">
            <v>15</v>
          </cell>
          <cell r="AK272">
            <v>42520.208333333299</v>
          </cell>
          <cell r="AL272">
            <v>-28</v>
          </cell>
        </row>
        <row r="273">
          <cell r="A273">
            <v>4859</v>
          </cell>
          <cell r="B273" t="str">
            <v>Todos por un Nuevo País</v>
          </cell>
          <cell r="C273" t="str">
            <v>Movilidad social</v>
          </cell>
          <cell r="D273" t="str">
            <v>Generar alternativas para crear empleos de calidad y acceder al aseguramiento ante la falta de ingresos y los riesgos laborales</v>
          </cell>
          <cell r="E273" t="str">
            <v>Trabajo</v>
          </cell>
          <cell r="F273" t="str">
            <v>MinTrabajo</v>
          </cell>
          <cell r="G273" t="str">
            <v>Generación de ingresos y empleo</v>
          </cell>
          <cell r="H273">
            <v>4859</v>
          </cell>
          <cell r="I273" t="str">
            <v>Tasa de Desempleo jóvenes (14 - 28 años)</v>
          </cell>
          <cell r="J273" t="str">
            <v>Gestión</v>
          </cell>
          <cell r="K273" t="str">
            <v>Sectorial</v>
          </cell>
          <cell r="L273" t="str">
            <v>SI</v>
          </cell>
          <cell r="M273" t="str">
            <v>NO</v>
          </cell>
          <cell r="N273" t="str">
            <v>NO</v>
          </cell>
          <cell r="O273" t="str">
            <v>SI</v>
          </cell>
          <cell r="P273" t="str">
            <v>Pendiente</v>
          </cell>
          <cell r="Q273" t="str">
            <v>Anual</v>
          </cell>
          <cell r="R273" t="str">
            <v>Reducción</v>
          </cell>
          <cell r="S273">
            <v>15.8</v>
          </cell>
          <cell r="T273">
            <v>15.3</v>
          </cell>
          <cell r="U273">
            <v>14.9</v>
          </cell>
          <cell r="V273">
            <v>14.4</v>
          </cell>
          <cell r="W273">
            <v>13.9</v>
          </cell>
          <cell r="X273">
            <v>13.9</v>
          </cell>
          <cell r="Y273">
            <v>0</v>
          </cell>
          <cell r="Z273">
            <v>0</v>
          </cell>
          <cell r="AA273">
            <v>0</v>
          </cell>
          <cell r="AB273">
            <v>0</v>
          </cell>
          <cell r="AC273">
            <v>0</v>
          </cell>
          <cell r="AD273">
            <v>0</v>
          </cell>
          <cell r="AE273" t="str">
            <v>Se continuó con la operación del programa 40 Mil Primeros Empleos, fortaleciendo la estrategia de gestión empresarial en Cundinamarca, promoviendo acuerdos con la Gobernación de Boyacá y la articulación con el SENA para mejorar la implementación del progr</v>
          </cell>
          <cell r="AF273">
            <v>42490.208333333299</v>
          </cell>
          <cell r="AG273">
            <v>42496.623192210602</v>
          </cell>
          <cell r="AH273" t="str">
            <v>Diana Hernández Hernández</v>
          </cell>
          <cell r="AI273" t="str">
            <v>dhernandezh@mintrabajo.gov.co</v>
          </cell>
          <cell r="AJ273">
            <v>30</v>
          </cell>
          <cell r="AK273">
            <v>0</v>
          </cell>
          <cell r="AL273">
            <v>0</v>
          </cell>
        </row>
        <row r="274">
          <cell r="A274">
            <v>4860</v>
          </cell>
          <cell r="B274" t="str">
            <v>Todos por un Nuevo País</v>
          </cell>
          <cell r="C274" t="str">
            <v>Movilidad social</v>
          </cell>
          <cell r="D274" t="str">
            <v>Generar alternativas para crear empleos de calidad y acceder al aseguramiento ante la falta de ingresos y los riesgos laborales</v>
          </cell>
          <cell r="E274" t="str">
            <v>Trabajo</v>
          </cell>
          <cell r="F274" t="str">
            <v>MinTrabajo</v>
          </cell>
          <cell r="G274" t="str">
            <v>Generación de ingresos y empleo</v>
          </cell>
          <cell r="H274">
            <v>4860</v>
          </cell>
          <cell r="I274" t="str">
            <v>Tasa de desempleo femenina</v>
          </cell>
          <cell r="J274" t="str">
            <v>Gestión</v>
          </cell>
          <cell r="K274" t="str">
            <v>Sectorial</v>
          </cell>
          <cell r="L274" t="str">
            <v>SI</v>
          </cell>
          <cell r="M274" t="str">
            <v>NO</v>
          </cell>
          <cell r="N274" t="str">
            <v>NO</v>
          </cell>
          <cell r="O274" t="str">
            <v>SI</v>
          </cell>
          <cell r="P274" t="str">
            <v>Tasa</v>
          </cell>
          <cell r="Q274" t="str">
            <v>Anual</v>
          </cell>
          <cell r="R274" t="str">
            <v>Reducción</v>
          </cell>
          <cell r="S274">
            <v>11.9</v>
          </cell>
          <cell r="T274">
            <v>11.6</v>
          </cell>
          <cell r="U274">
            <v>11.2</v>
          </cell>
          <cell r="V274">
            <v>10.9</v>
          </cell>
          <cell r="W274">
            <v>10.5</v>
          </cell>
          <cell r="X274">
            <v>10.5</v>
          </cell>
          <cell r="Y274">
            <v>0</v>
          </cell>
          <cell r="Z274">
            <v>0</v>
          </cell>
          <cell r="AA274">
            <v>0</v>
          </cell>
          <cell r="AB274">
            <v>0</v>
          </cell>
          <cell r="AC274">
            <v>0</v>
          </cell>
          <cell r="AD274">
            <v>0</v>
          </cell>
          <cell r="AE274" t="str">
            <v>Teniendo en cuenta que las dinámicas del mercado laboral son un determinante fundamental de la tasa de desempleo femenino, el Ministerio centra su acción en la creación de lineamientos de política que elimine las barreras de entrada de las mujeres al merc</v>
          </cell>
          <cell r="AF274">
            <v>42490.208333333299</v>
          </cell>
          <cell r="AG274">
            <v>42496.634620138902</v>
          </cell>
          <cell r="AH274" t="str">
            <v>Diana Hernández Hernández</v>
          </cell>
          <cell r="AI274" t="str">
            <v>dhernandezh@mintrabajo.gov.co</v>
          </cell>
          <cell r="AJ274">
            <v>30</v>
          </cell>
          <cell r="AK274">
            <v>0</v>
          </cell>
          <cell r="AL274">
            <v>0</v>
          </cell>
        </row>
        <row r="275">
          <cell r="A275">
            <v>5173</v>
          </cell>
          <cell r="B275" t="str">
            <v>Todos por un Nuevo País</v>
          </cell>
          <cell r="C275" t="str">
            <v>Movilidad social</v>
          </cell>
          <cell r="D275" t="str">
            <v>Generar alternativas para crear empleos de calidad y acceder al aseguramiento ante la falta de ingresos y los riesgos laborales</v>
          </cell>
          <cell r="E275" t="str">
            <v>Trabajo</v>
          </cell>
          <cell r="F275" t="str">
            <v>MinTrabajo</v>
          </cell>
          <cell r="G275" t="str">
            <v>Generación de ingresos y empleo</v>
          </cell>
          <cell r="H275">
            <v>5173</v>
          </cell>
          <cell r="I275" t="str">
            <v>Nuevos empleos generados</v>
          </cell>
          <cell r="J275" t="str">
            <v>Gestión</v>
          </cell>
          <cell r="K275" t="str">
            <v>Sectorial</v>
          </cell>
          <cell r="L275" t="str">
            <v>NO</v>
          </cell>
          <cell r="M275" t="str">
            <v>SI</v>
          </cell>
          <cell r="N275" t="str">
            <v>NO</v>
          </cell>
          <cell r="O275" t="str">
            <v>SI</v>
          </cell>
          <cell r="P275" t="str">
            <v>Empleos</v>
          </cell>
          <cell r="Q275" t="str">
            <v>Anual</v>
          </cell>
          <cell r="R275" t="str">
            <v>Flujo</v>
          </cell>
          <cell r="S275">
            <v>2450000</v>
          </cell>
          <cell r="T275">
            <v>578769</v>
          </cell>
          <cell r="U275">
            <v>1115219</v>
          </cell>
          <cell r="V275">
            <v>1616479</v>
          </cell>
          <cell r="W275">
            <v>2000000</v>
          </cell>
          <cell r="X275">
            <v>2000000</v>
          </cell>
          <cell r="Y275">
            <v>0</v>
          </cell>
          <cell r="Z275">
            <v>0</v>
          </cell>
          <cell r="AA275">
            <v>0</v>
          </cell>
          <cell r="AB275">
            <v>0</v>
          </cell>
          <cell r="AC275">
            <v>0</v>
          </cell>
          <cell r="AD275">
            <v>0</v>
          </cell>
          <cell r="AE275" t="str">
            <v xml:space="preserve">De acuerdo a los datos de generación de empleo para el cuarto mes del segundo año de Gobierno (diciembre de 2015:creación de 45.377 empleos), la misma se concentró en el sector de Comercio, restaurantes y hoteles (65,2%), el sector agropecuario (38,5%) y </v>
          </cell>
          <cell r="AF275">
            <v>42490.208333333299</v>
          </cell>
          <cell r="AG275">
            <v>42500.620224340302</v>
          </cell>
          <cell r="AH275" t="str">
            <v>Diana Hernández Hernández</v>
          </cell>
          <cell r="AI275" t="str">
            <v>dhernandezh@mintrabajo.gov.co</v>
          </cell>
          <cell r="AJ275">
            <v>30</v>
          </cell>
          <cell r="AK275">
            <v>0</v>
          </cell>
          <cell r="AL275">
            <v>0</v>
          </cell>
        </row>
        <row r="276">
          <cell r="A276">
            <v>5175</v>
          </cell>
          <cell r="B276" t="str">
            <v>Todos por un Nuevo País</v>
          </cell>
          <cell r="C276" t="str">
            <v>Movilidad social</v>
          </cell>
          <cell r="D276" t="str">
            <v>Generar alternativas para crear empleos de calidad y acceder al aseguramiento ante la falta de ingresos y los riesgos laborales</v>
          </cell>
          <cell r="E276" t="str">
            <v>Trabajo</v>
          </cell>
          <cell r="F276" t="str">
            <v>MinTrabajo</v>
          </cell>
          <cell r="G276" t="str">
            <v>Generación de ingresos y empleo</v>
          </cell>
          <cell r="H276">
            <v>5175</v>
          </cell>
          <cell r="I276" t="str">
            <v>Jóvenes contratados en empresas privadas a través de la Ruta de Primer Empleo</v>
          </cell>
          <cell r="J276" t="str">
            <v>Gestión</v>
          </cell>
          <cell r="K276" t="str">
            <v>Sectorial</v>
          </cell>
          <cell r="L276" t="str">
            <v>NO</v>
          </cell>
          <cell r="M276" t="str">
            <v>SI</v>
          </cell>
          <cell r="N276" t="str">
            <v>NO</v>
          </cell>
          <cell r="O276" t="str">
            <v>SI</v>
          </cell>
          <cell r="P276" t="str">
            <v>Jóvenes</v>
          </cell>
          <cell r="Q276" t="str">
            <v>Mensual</v>
          </cell>
          <cell r="R276" t="str">
            <v>Acumulado</v>
          </cell>
          <cell r="S276">
            <v>0</v>
          </cell>
          <cell r="T276">
            <v>15000</v>
          </cell>
          <cell r="U276">
            <v>25000</v>
          </cell>
          <cell r="V276">
            <v>0</v>
          </cell>
          <cell r="W276">
            <v>0</v>
          </cell>
          <cell r="X276">
            <v>40000</v>
          </cell>
          <cell r="Y276">
            <v>5773</v>
          </cell>
          <cell r="Z276">
            <v>23.091999999999999</v>
          </cell>
          <cell r="AA276">
            <v>20432</v>
          </cell>
          <cell r="AB276">
            <v>51.08</v>
          </cell>
          <cell r="AC276">
            <v>42490.208333333299</v>
          </cell>
          <cell r="AD276">
            <v>42500.745749305599</v>
          </cell>
          <cell r="AE276" t="str">
            <v>Fortalecimiento de la estrategia de gestión empresarial en el departamento de Cundinamarca Revisión de acuerdos con la Gobernación de Boyacá y Comfaboy para impulsar el programa en el departamento Se retomó el proceso de articulación con el SENA para mejo</v>
          </cell>
          <cell r="AF276">
            <v>42490.208333333299</v>
          </cell>
          <cell r="AG276">
            <v>42500.745749155103</v>
          </cell>
          <cell r="AH276" t="str">
            <v>Nohora Trujillo</v>
          </cell>
          <cell r="AI276" t="str">
            <v>ntrujillo.ext@serviciodeempleo.gov.co</v>
          </cell>
          <cell r="AJ276">
            <v>30</v>
          </cell>
          <cell r="AK276">
            <v>42520.208333333299</v>
          </cell>
          <cell r="AL276">
            <v>-43</v>
          </cell>
        </row>
        <row r="277">
          <cell r="A277">
            <v>4855</v>
          </cell>
          <cell r="B277" t="str">
            <v>Todos por un Nuevo País</v>
          </cell>
          <cell r="C277" t="str">
            <v>Movilidad social</v>
          </cell>
          <cell r="D277" t="str">
            <v>Generar alternativas para crear empleos de calidad y acceder al aseguramiento ante la falta de ingresos y los riesgos laborales</v>
          </cell>
          <cell r="E277" t="str">
            <v>Trabajo</v>
          </cell>
          <cell r="F277" t="str">
            <v>MinTrabajo</v>
          </cell>
          <cell r="G277" t="str">
            <v>Generación de ingresos y empleo</v>
          </cell>
          <cell r="H277">
            <v>4855</v>
          </cell>
          <cell r="I277" t="str">
            <v>Porcentaje de adultos mayores con algún tipo de protección a los ingresos</v>
          </cell>
          <cell r="J277" t="str">
            <v>Gestión</v>
          </cell>
          <cell r="K277" t="str">
            <v>Sectorial</v>
          </cell>
          <cell r="L277" t="str">
            <v>SI</v>
          </cell>
          <cell r="M277" t="str">
            <v>NO</v>
          </cell>
          <cell r="N277" t="str">
            <v>NO</v>
          </cell>
          <cell r="O277" t="str">
            <v>SI</v>
          </cell>
          <cell r="P277" t="str">
            <v>Pendiente</v>
          </cell>
          <cell r="Q277" t="str">
            <v>Mensual</v>
          </cell>
          <cell r="R277" t="str">
            <v>Capacidad</v>
          </cell>
          <cell r="S277">
            <v>59</v>
          </cell>
          <cell r="T277">
            <v>59.75</v>
          </cell>
          <cell r="U277">
            <v>60.5</v>
          </cell>
          <cell r="V277">
            <v>61.25</v>
          </cell>
          <cell r="W277">
            <v>62</v>
          </cell>
          <cell r="X277">
            <v>62</v>
          </cell>
          <cell r="Y277">
            <v>60.38</v>
          </cell>
          <cell r="Z277">
            <v>92</v>
          </cell>
          <cell r="AA277">
            <v>60.38</v>
          </cell>
          <cell r="AB277">
            <v>46</v>
          </cell>
          <cell r="AC277">
            <v>42400.208333333299</v>
          </cell>
          <cell r="AD277">
            <v>42482.655437534697</v>
          </cell>
          <cell r="AE277" t="str">
            <v xml:space="preserve">El indicador es la suma total de los pensionados más el total de personas con beneficio BEPS, más los cupos otorgados del programa Colombia Mayor dividido entre la población en edad de pensionarse, que para el año 2016, está alcanza la cifra de 5.875.954 </v>
          </cell>
          <cell r="AF277">
            <v>42400.208333333299</v>
          </cell>
          <cell r="AG277">
            <v>42482.655437303198</v>
          </cell>
          <cell r="AH277" t="str">
            <v>Diana Arenas Pedraza</v>
          </cell>
          <cell r="AI277" t="str">
            <v>darenas@mintrabajo.gov.co</v>
          </cell>
          <cell r="AJ277">
            <v>60</v>
          </cell>
          <cell r="AK277">
            <v>42429.208333333299</v>
          </cell>
          <cell r="AL277">
            <v>17</v>
          </cell>
        </row>
        <row r="278">
          <cell r="A278">
            <v>4856</v>
          </cell>
          <cell r="B278" t="str">
            <v>Todos por un Nuevo País</v>
          </cell>
          <cell r="C278" t="str">
            <v>Movilidad social</v>
          </cell>
          <cell r="D278" t="str">
            <v>Generar alternativas para crear empleos de calidad y acceder al aseguramiento ante la falta de ingresos y los riesgos laborales</v>
          </cell>
          <cell r="E278" t="str">
            <v>Trabajo</v>
          </cell>
          <cell r="F278" t="str">
            <v>MinTrabajo</v>
          </cell>
          <cell r="G278" t="str">
            <v>Generación de ingresos y empleo</v>
          </cell>
          <cell r="H278">
            <v>4856</v>
          </cell>
          <cell r="I278" t="str">
            <v>Beneficiarios del Programa Colombia Mayor (acumulado)</v>
          </cell>
          <cell r="J278" t="str">
            <v>Gestión</v>
          </cell>
          <cell r="K278" t="str">
            <v>Sectorial</v>
          </cell>
          <cell r="L278" t="str">
            <v>SI</v>
          </cell>
          <cell r="M278" t="str">
            <v>NO</v>
          </cell>
          <cell r="N278" t="str">
            <v>NO</v>
          </cell>
          <cell r="O278" t="str">
            <v>SI</v>
          </cell>
          <cell r="P278" t="str">
            <v>Beneficiarios</v>
          </cell>
          <cell r="Q278" t="str">
            <v>Bimestral</v>
          </cell>
          <cell r="R278" t="str">
            <v>Capacidad</v>
          </cell>
          <cell r="S278">
            <v>1845026</v>
          </cell>
          <cell r="T278">
            <v>2065000</v>
          </cell>
          <cell r="U278">
            <v>2115000</v>
          </cell>
          <cell r="V278">
            <v>2165000</v>
          </cell>
          <cell r="W278">
            <v>2215000</v>
          </cell>
          <cell r="X278">
            <v>2215000</v>
          </cell>
          <cell r="Y278">
            <v>2164066</v>
          </cell>
          <cell r="Z278">
            <v>100</v>
          </cell>
          <cell r="AA278">
            <v>2164066</v>
          </cell>
          <cell r="AB278">
            <v>86.23</v>
          </cell>
          <cell r="AC278">
            <v>42490.208333333299</v>
          </cell>
          <cell r="AD278">
            <v>42494.756259409703</v>
          </cell>
          <cell r="AE278" t="str">
            <v>El número de personas que se han beneficiado con los subsidios del Programa de Protección Social al Adulto Mayor desde el inicio del programa en diciembre del año 2003 hasta la última fecha de corte es conocido como máximas de coberturas. La máxima de cob</v>
          </cell>
          <cell r="AF278">
            <v>42490.208333333299</v>
          </cell>
          <cell r="AG278">
            <v>42494.756259259302</v>
          </cell>
          <cell r="AH278" t="str">
            <v>Olga Lucía Callejas Cortés</v>
          </cell>
          <cell r="AI278" t="str">
            <v>ocallejas@mintrabajo.gov.co</v>
          </cell>
          <cell r="AJ278">
            <v>0</v>
          </cell>
          <cell r="AK278">
            <v>42551.208333333299</v>
          </cell>
          <cell r="AL278">
            <v>-43</v>
          </cell>
        </row>
        <row r="279">
          <cell r="A279">
            <v>4857</v>
          </cell>
          <cell r="B279" t="str">
            <v>Todos por un Nuevo País</v>
          </cell>
          <cell r="C279" t="str">
            <v>Movilidad social</v>
          </cell>
          <cell r="D279" t="str">
            <v>Generar alternativas para crear empleos de calidad y acceder al aseguramiento ante la falta de ingresos y los riesgos laborales</v>
          </cell>
          <cell r="E279" t="str">
            <v>Trabajo</v>
          </cell>
          <cell r="F279" t="str">
            <v>MinTrabajo</v>
          </cell>
          <cell r="G279" t="str">
            <v>Generación de ingresos y empleo</v>
          </cell>
          <cell r="H279">
            <v>4857</v>
          </cell>
          <cell r="I279" t="str">
            <v>Adultos mayores con pensión</v>
          </cell>
          <cell r="J279" t="str">
            <v>Gestión</v>
          </cell>
          <cell r="K279" t="str">
            <v>Sectorial</v>
          </cell>
          <cell r="L279" t="str">
            <v>SI</v>
          </cell>
          <cell r="M279" t="str">
            <v>NO</v>
          </cell>
          <cell r="N279" t="str">
            <v>NO</v>
          </cell>
          <cell r="O279" t="str">
            <v>SI</v>
          </cell>
          <cell r="P279" t="str">
            <v>Pendiente</v>
          </cell>
          <cell r="Q279" t="str">
            <v>Mensual</v>
          </cell>
          <cell r="R279" t="str">
            <v>Capacidad</v>
          </cell>
          <cell r="S279">
            <v>1973082</v>
          </cell>
          <cell r="T279">
            <v>2054811</v>
          </cell>
          <cell r="U279">
            <v>2136540</v>
          </cell>
          <cell r="V279">
            <v>2218269</v>
          </cell>
          <cell r="W279">
            <v>2300000</v>
          </cell>
          <cell r="X279">
            <v>2300000</v>
          </cell>
          <cell r="Y279">
            <v>2073505</v>
          </cell>
          <cell r="Z279">
            <v>61.44</v>
          </cell>
          <cell r="AA279">
            <v>2073505</v>
          </cell>
          <cell r="AB279">
            <v>30.72</v>
          </cell>
          <cell r="AC279">
            <v>42400.208333333299</v>
          </cell>
          <cell r="AD279">
            <v>42482.655674305599</v>
          </cell>
          <cell r="AE279" t="str">
            <v>El número total de pensionados de acuerdo con el boletín emitido en el Comunicado de Prensa con corte Enero 31 de 2016, presentado el 15 de Abril de 2016, por Superintendencia Financiera de Colombia, la información reportada a Mintrabajo por el FOPEP, Pas</v>
          </cell>
          <cell r="AF279">
            <v>42400.208333333299</v>
          </cell>
          <cell r="AG279">
            <v>42482.6556740741</v>
          </cell>
          <cell r="AH279" t="str">
            <v>Diana Arenas Pedraza</v>
          </cell>
          <cell r="AI279" t="str">
            <v>darenas@mintrabajo.gov.co</v>
          </cell>
          <cell r="AJ279">
            <v>60</v>
          </cell>
          <cell r="AK279">
            <v>42429.208333333299</v>
          </cell>
          <cell r="AL279">
            <v>17</v>
          </cell>
        </row>
        <row r="280">
          <cell r="A280">
            <v>4863</v>
          </cell>
          <cell r="B280" t="str">
            <v>Todos por un Nuevo País</v>
          </cell>
          <cell r="C280" t="str">
            <v>Movilidad social</v>
          </cell>
          <cell r="D280" t="str">
            <v>Generar alternativas para crear empleos de calidad y acceder al aseguramiento ante la falta de ingresos y los riesgos laborales</v>
          </cell>
          <cell r="E280" t="str">
            <v>Trabajo</v>
          </cell>
          <cell r="F280" t="str">
            <v>MinTrabajo</v>
          </cell>
          <cell r="G280" t="str">
            <v>Formalización laboral y calidad del empleo</v>
          </cell>
          <cell r="H280">
            <v>4863</v>
          </cell>
          <cell r="I280" t="str">
            <v>Tasa de formalidad nacional</v>
          </cell>
          <cell r="J280" t="str">
            <v>Gestión</v>
          </cell>
          <cell r="K280" t="str">
            <v>Sectorial</v>
          </cell>
          <cell r="L280" t="str">
            <v>SI</v>
          </cell>
          <cell r="M280" t="str">
            <v>NO</v>
          </cell>
          <cell r="N280" t="str">
            <v>NO</v>
          </cell>
          <cell r="O280" t="str">
            <v>SI</v>
          </cell>
          <cell r="P280" t="str">
            <v>Porcentaje</v>
          </cell>
          <cell r="Q280" t="str">
            <v>Anual</v>
          </cell>
          <cell r="R280" t="str">
            <v>Capacidad</v>
          </cell>
          <cell r="S280">
            <v>34.6</v>
          </cell>
          <cell r="T280">
            <v>34.9</v>
          </cell>
          <cell r="U280">
            <v>35.299999999999997</v>
          </cell>
          <cell r="V280">
            <v>35.6</v>
          </cell>
          <cell r="W280">
            <v>36</v>
          </cell>
          <cell r="X280">
            <v>36</v>
          </cell>
          <cell r="Y280">
            <v>0</v>
          </cell>
          <cell r="Z280">
            <v>0</v>
          </cell>
          <cell r="AA280">
            <v>0</v>
          </cell>
          <cell r="AB280">
            <v>0</v>
          </cell>
          <cell r="AC280">
            <v>0</v>
          </cell>
          <cell r="AD280">
            <v>0</v>
          </cell>
          <cell r="AE280" t="str">
            <v>Asistencia Técnica. Con el propósito de dar cumplimiento a la Sentencia 426/2014 relacionada con la descontaminación del Rio Bogotá, en lo concerniente al Ministerio del Trabajo, se ha venido participando activamente en el encuentro sistemático interinsti</v>
          </cell>
          <cell r="AF280">
            <v>42490.208333333299</v>
          </cell>
          <cell r="AG280">
            <v>42496.6736522801</v>
          </cell>
          <cell r="AH280" t="str">
            <v>Diana Hernández Hernández</v>
          </cell>
          <cell r="AI280" t="str">
            <v>dhernandezh@mintrabajo.gov.co</v>
          </cell>
          <cell r="AJ280">
            <v>30</v>
          </cell>
          <cell r="AK280">
            <v>0</v>
          </cell>
          <cell r="AL280">
            <v>0</v>
          </cell>
        </row>
        <row r="281">
          <cell r="A281">
            <v>4864</v>
          </cell>
          <cell r="B281" t="str">
            <v>Todos por un Nuevo País</v>
          </cell>
          <cell r="C281" t="str">
            <v>Movilidad social</v>
          </cell>
          <cell r="D281" t="str">
            <v>Generar alternativas para crear empleos de calidad y acceder al aseguramiento ante la falta de ingresos y los riesgos laborales</v>
          </cell>
          <cell r="E281" t="str">
            <v>Trabajo</v>
          </cell>
          <cell r="F281" t="str">
            <v>MinTrabajo</v>
          </cell>
          <cell r="G281" t="str">
            <v>Formalización laboral y calidad del empleo</v>
          </cell>
          <cell r="H281">
            <v>4864</v>
          </cell>
          <cell r="I281" t="str">
            <v>Afiliados activos  a pensiones</v>
          </cell>
          <cell r="J281" t="str">
            <v>Resultado</v>
          </cell>
          <cell r="K281" t="str">
            <v>Sectorial</v>
          </cell>
          <cell r="L281" t="str">
            <v>SI</v>
          </cell>
          <cell r="M281" t="str">
            <v>NO</v>
          </cell>
          <cell r="N281" t="str">
            <v>NO</v>
          </cell>
          <cell r="O281" t="str">
            <v>SI</v>
          </cell>
          <cell r="P281" t="str">
            <v>Pendiente</v>
          </cell>
          <cell r="Q281" t="str">
            <v>Mensual</v>
          </cell>
          <cell r="R281" t="str">
            <v>Capacidad</v>
          </cell>
          <cell r="S281">
            <v>9204915</v>
          </cell>
          <cell r="T281">
            <v>9579915</v>
          </cell>
          <cell r="U281">
            <v>9954915</v>
          </cell>
          <cell r="V281">
            <v>10329915</v>
          </cell>
          <cell r="W281">
            <v>10704915</v>
          </cell>
          <cell r="X281">
            <v>10704915</v>
          </cell>
          <cell r="Y281">
            <v>9913821</v>
          </cell>
          <cell r="Z281">
            <v>94.52</v>
          </cell>
          <cell r="AA281">
            <v>9913821</v>
          </cell>
          <cell r="AB281">
            <v>47.26</v>
          </cell>
          <cell r="AC281">
            <v>42400.208333333299</v>
          </cell>
          <cell r="AD281">
            <v>42482.6550992708</v>
          </cell>
          <cell r="AE281" t="str">
            <v xml:space="preserve">El indicador representa el número de los afiliados activos al Sistema General de Pensiones, es decir los afiliados que por lo menos una vez en los últimos 6 meses han cotizado tanto al Régimen de Prima Media con Prestación Definida, como en el Régimen de </v>
          </cell>
          <cell r="AF281">
            <v>42400.208333333299</v>
          </cell>
          <cell r="AG281">
            <v>42482.655099108801</v>
          </cell>
          <cell r="AH281" t="str">
            <v>Diana Arenas Pedraza</v>
          </cell>
          <cell r="AI281" t="str">
            <v>darenas@mintrabajo.gov.co</v>
          </cell>
          <cell r="AJ281">
            <v>60</v>
          </cell>
          <cell r="AK281">
            <v>42429.208333333299</v>
          </cell>
          <cell r="AL281">
            <v>17</v>
          </cell>
        </row>
        <row r="282">
          <cell r="A282">
            <v>4865</v>
          </cell>
          <cell r="B282" t="str">
            <v>Todos por un Nuevo País</v>
          </cell>
          <cell r="C282" t="str">
            <v>Movilidad social</v>
          </cell>
          <cell r="D282" t="str">
            <v>Generar alternativas para crear empleos de calidad y acceder al aseguramiento ante la falta de ingresos y los riesgos laborales</v>
          </cell>
          <cell r="E282" t="str">
            <v>Trabajo</v>
          </cell>
          <cell r="F282" t="str">
            <v>MinTrabajo</v>
          </cell>
          <cell r="G282" t="str">
            <v>Formalización laboral y calidad del empleo</v>
          </cell>
          <cell r="H282">
            <v>4865</v>
          </cell>
          <cell r="I282" t="str">
            <v>Afiliados a Riesgos Laborales</v>
          </cell>
          <cell r="J282" t="str">
            <v>Gestión</v>
          </cell>
          <cell r="K282" t="str">
            <v>Sectorial</v>
          </cell>
          <cell r="L282" t="str">
            <v>SI</v>
          </cell>
          <cell r="M282" t="str">
            <v>NO</v>
          </cell>
          <cell r="N282" t="str">
            <v>NO</v>
          </cell>
          <cell r="O282" t="str">
            <v>SI</v>
          </cell>
          <cell r="P282" t="str">
            <v>Pendiente</v>
          </cell>
          <cell r="Q282" t="str">
            <v>Anual</v>
          </cell>
          <cell r="R282" t="str">
            <v>Capacidad</v>
          </cell>
          <cell r="S282">
            <v>9020355</v>
          </cell>
          <cell r="T282">
            <v>9393090</v>
          </cell>
          <cell r="U282">
            <v>9843090</v>
          </cell>
          <cell r="V282">
            <v>10293090</v>
          </cell>
          <cell r="W282">
            <v>10743090</v>
          </cell>
          <cell r="X282">
            <v>10743090</v>
          </cell>
          <cell r="Y282">
            <v>0</v>
          </cell>
          <cell r="Z282">
            <v>0</v>
          </cell>
          <cell r="AA282">
            <v>0</v>
          </cell>
          <cell r="AB282">
            <v>0</v>
          </cell>
          <cell r="AC282">
            <v>0</v>
          </cell>
          <cell r="AD282">
            <v>0</v>
          </cell>
          <cell r="AE282" t="str">
            <v>El total de afiliados al Sistema General de Riesgos Laborales al mes de marzo de 2016, asciende a 10.019.614, según información reportada por las Administradoras de Riesgos Laborales.</v>
          </cell>
          <cell r="AF282">
            <v>42460.208333333299</v>
          </cell>
          <cell r="AG282">
            <v>42500.618879050897</v>
          </cell>
          <cell r="AH282" t="str">
            <v>Andrea  Torres Matiz</v>
          </cell>
          <cell r="AI282" t="str">
            <v>antorres@mintrabajo.gov.vo</v>
          </cell>
          <cell r="AJ282">
            <v>30</v>
          </cell>
          <cell r="AK282">
            <v>0</v>
          </cell>
          <cell r="AL282">
            <v>0</v>
          </cell>
        </row>
        <row r="283">
          <cell r="A283">
            <v>4866</v>
          </cell>
          <cell r="B283" t="str">
            <v>Todos por un Nuevo País</v>
          </cell>
          <cell r="C283" t="str">
            <v>Movilidad social</v>
          </cell>
          <cell r="D283" t="str">
            <v>Generar alternativas para crear empleos de calidad y acceder al aseguramiento ante la falta de ingresos y los riesgos laborales</v>
          </cell>
          <cell r="E283" t="str">
            <v>Trabajo</v>
          </cell>
          <cell r="F283" t="str">
            <v>MinTrabajo</v>
          </cell>
          <cell r="G283" t="str">
            <v>Formalización laboral y calidad del empleo</v>
          </cell>
          <cell r="H283">
            <v>4866</v>
          </cell>
          <cell r="I283" t="str">
            <v>Afiliados a Cajas de Compensación</v>
          </cell>
          <cell r="J283" t="str">
            <v>Gestión</v>
          </cell>
          <cell r="K283" t="str">
            <v>Sectorial</v>
          </cell>
          <cell r="L283" t="str">
            <v>SI</v>
          </cell>
          <cell r="M283" t="str">
            <v>NO</v>
          </cell>
          <cell r="N283" t="str">
            <v>NO</v>
          </cell>
          <cell r="O283" t="str">
            <v>SI</v>
          </cell>
          <cell r="P283" t="str">
            <v>Pendiente</v>
          </cell>
          <cell r="Q283" t="str">
            <v>Trimestral</v>
          </cell>
          <cell r="R283" t="str">
            <v>Capacidad</v>
          </cell>
          <cell r="S283">
            <v>8038181</v>
          </cell>
          <cell r="T283">
            <v>8438181</v>
          </cell>
          <cell r="U283">
            <v>9241951</v>
          </cell>
          <cell r="V283">
            <v>9641951</v>
          </cell>
          <cell r="W283">
            <v>10041951</v>
          </cell>
          <cell r="X283">
            <v>10041951</v>
          </cell>
          <cell r="Y283">
            <v>8841951</v>
          </cell>
          <cell r="Z283">
            <v>95.671999999999997</v>
          </cell>
          <cell r="AA283">
            <v>8841951</v>
          </cell>
          <cell r="AB283">
            <v>40.113</v>
          </cell>
          <cell r="AC283">
            <v>42460.208333333299</v>
          </cell>
          <cell r="AD283">
            <v>42500.7467797801</v>
          </cell>
          <cell r="AE283" t="str">
            <v>Con el fin de lograr una mejor focalización y mayor cobertura de los servicios y programas ofrecidos por las Cajas de Compensación Familiar en la población rural, en el mes de abril se participó en el Comité Técnico Estadístico convocado por la Superinten</v>
          </cell>
          <cell r="AF283">
            <v>42490.208333333299</v>
          </cell>
          <cell r="AG283">
            <v>42495.649080127303</v>
          </cell>
          <cell r="AH283" t="str">
            <v>Nubia Isabel Páez Villamil</v>
          </cell>
          <cell r="AI283" t="str">
            <v>npaez@mintrabajo.gov.co</v>
          </cell>
          <cell r="AJ283">
            <v>60</v>
          </cell>
          <cell r="AK283">
            <v>42551.208333333299</v>
          </cell>
          <cell r="AL283">
            <v>-103</v>
          </cell>
        </row>
        <row r="284">
          <cell r="A284">
            <v>5172</v>
          </cell>
          <cell r="B284" t="str">
            <v>Todos por un Nuevo País</v>
          </cell>
          <cell r="C284" t="str">
            <v>Movilidad social</v>
          </cell>
          <cell r="D284" t="str">
            <v>Generar alternativas para crear empleos de calidad y acceder al aseguramiento ante la falta de ingresos y los riesgos laborales</v>
          </cell>
          <cell r="E284" t="str">
            <v>Trabajo</v>
          </cell>
          <cell r="F284" t="str">
            <v>MinTrabajo</v>
          </cell>
          <cell r="G284" t="str">
            <v>Formalización laboral y calidad del empleo</v>
          </cell>
          <cell r="H284">
            <v>5172</v>
          </cell>
          <cell r="I284" t="str">
            <v>Acuerdos de Formalización suscritos en las Territoriales</v>
          </cell>
          <cell r="J284" t="str">
            <v>Producto</v>
          </cell>
          <cell r="K284" t="str">
            <v>Sectorial</v>
          </cell>
          <cell r="L284" t="str">
            <v>NO</v>
          </cell>
          <cell r="M284" t="str">
            <v>SI</v>
          </cell>
          <cell r="N284" t="str">
            <v>NO</v>
          </cell>
          <cell r="O284" t="str">
            <v>SI</v>
          </cell>
          <cell r="P284" t="str">
            <v>Acuerdos</v>
          </cell>
          <cell r="Q284" t="str">
            <v>Trimestral</v>
          </cell>
          <cell r="R284" t="str">
            <v>Acumulado</v>
          </cell>
          <cell r="S284">
            <v>39</v>
          </cell>
          <cell r="T284">
            <v>37</v>
          </cell>
          <cell r="U284">
            <v>43</v>
          </cell>
          <cell r="V284">
            <v>43</v>
          </cell>
          <cell r="W284">
            <v>27</v>
          </cell>
          <cell r="X284">
            <v>150</v>
          </cell>
          <cell r="Y284">
            <v>75</v>
          </cell>
          <cell r="Z284">
            <v>100</v>
          </cell>
          <cell r="AA284">
            <v>146</v>
          </cell>
          <cell r="AB284">
            <v>97.33</v>
          </cell>
          <cell r="AC284">
            <v>42460.208333333299</v>
          </cell>
          <cell r="AD284">
            <v>42472.633829942097</v>
          </cell>
          <cell r="AE284" t="str">
            <v>Se continua las gestiones de los Directores Territoriales en todo el país para suscribir Acuerdos de Formalización, principalmente el los sectores económicos focalizados</v>
          </cell>
          <cell r="AF284">
            <v>42490.208333333299</v>
          </cell>
          <cell r="AG284">
            <v>42495.656615474501</v>
          </cell>
          <cell r="AH284" t="str">
            <v>Omar Alberto Carvajal</v>
          </cell>
          <cell r="AI284" t="str">
            <v>ocarvajal@mintrabajo.gov.co</v>
          </cell>
          <cell r="AJ284">
            <v>15</v>
          </cell>
          <cell r="AK284">
            <v>42551.208333333299</v>
          </cell>
          <cell r="AL284">
            <v>-58</v>
          </cell>
        </row>
        <row r="285">
          <cell r="A285">
            <v>4868</v>
          </cell>
          <cell r="B285" t="str">
            <v>Todos por un Nuevo País</v>
          </cell>
          <cell r="C285" t="str">
            <v>Movilidad social</v>
          </cell>
          <cell r="D285" t="str">
            <v>Generar alternativas para crear empleos de calidad y acceder al aseguramiento ante la falta de ingresos y los riesgos laborales</v>
          </cell>
          <cell r="E285" t="str">
            <v>Trabajo</v>
          </cell>
          <cell r="F285" t="str">
            <v>MinTrabajo</v>
          </cell>
          <cell r="G285" t="str">
            <v>Formación para el trabajo</v>
          </cell>
          <cell r="H285">
            <v>4868</v>
          </cell>
          <cell r="I285" t="str">
            <v>Personas formadas en empresas</v>
          </cell>
          <cell r="J285" t="str">
            <v>Gestión</v>
          </cell>
          <cell r="K285" t="str">
            <v>Sectorial</v>
          </cell>
          <cell r="L285" t="str">
            <v>SI</v>
          </cell>
          <cell r="M285" t="str">
            <v>NO</v>
          </cell>
          <cell r="N285" t="str">
            <v>NO</v>
          </cell>
          <cell r="O285" t="str">
            <v>SI</v>
          </cell>
          <cell r="P285" t="str">
            <v>Pendiente</v>
          </cell>
          <cell r="Q285" t="str">
            <v>Trimestral</v>
          </cell>
          <cell r="R285" t="str">
            <v>Capacidad</v>
          </cell>
          <cell r="S285">
            <v>15000</v>
          </cell>
          <cell r="T285">
            <v>35000</v>
          </cell>
          <cell r="U285">
            <v>55000</v>
          </cell>
          <cell r="V285">
            <v>75000</v>
          </cell>
          <cell r="W285">
            <v>100000</v>
          </cell>
          <cell r="X285">
            <v>100000</v>
          </cell>
          <cell r="Y285">
            <v>31516</v>
          </cell>
          <cell r="Z285">
            <v>41.29</v>
          </cell>
          <cell r="AA285">
            <v>31516</v>
          </cell>
          <cell r="AB285">
            <v>19.43</v>
          </cell>
          <cell r="AC285">
            <v>42460.208333333299</v>
          </cell>
          <cell r="AD285">
            <v>42470.791124687501</v>
          </cell>
          <cell r="AE285" t="str">
            <v>En el mes de Abril se autorizó la UVAE del Instituto Nacional Penitenciario y Carcelario INPEC en programas de "Trabajo Seguro en Alturas", al mismo tiempo se cerró la Unidad de la firma LET, continuando con cuarenta (40) UVAE autorizadas activas. Durante</v>
          </cell>
          <cell r="AF285">
            <v>42490.208333333299</v>
          </cell>
          <cell r="AG285">
            <v>42500.689473344901</v>
          </cell>
          <cell r="AH285" t="str">
            <v>Olga Leon Rodríguez</v>
          </cell>
          <cell r="AI285" t="str">
            <v>oleon@mintrabajo.gov.co</v>
          </cell>
          <cell r="AJ285">
            <v>0</v>
          </cell>
          <cell r="AK285">
            <v>42551.208333333299</v>
          </cell>
          <cell r="AL285">
            <v>-43</v>
          </cell>
        </row>
        <row r="286">
          <cell r="A286">
            <v>4871</v>
          </cell>
          <cell r="B286" t="str">
            <v>Todos por un Nuevo País</v>
          </cell>
          <cell r="C286" t="str">
            <v>Movilidad social</v>
          </cell>
          <cell r="D286" t="str">
            <v>Generar alternativas para crear empleos de calidad y acceder al aseguramiento ante la falta de ingresos y los riesgos laborales</v>
          </cell>
          <cell r="E286" t="str">
            <v>Trabajo</v>
          </cell>
          <cell r="F286" t="str">
            <v>MinTrabajo</v>
          </cell>
          <cell r="G286" t="str">
            <v>Formación para el trabajo</v>
          </cell>
          <cell r="H286">
            <v>4871</v>
          </cell>
          <cell r="I286" t="str">
            <v>Víctimas formadas para potenciar el enganche laboral en el marco de las rutas de empleo y autoempleo para la reparación integral</v>
          </cell>
          <cell r="J286" t="str">
            <v>Gestión</v>
          </cell>
          <cell r="K286" t="str">
            <v>Sectorial</v>
          </cell>
          <cell r="L286" t="str">
            <v>SI</v>
          </cell>
          <cell r="M286" t="str">
            <v>NO</v>
          </cell>
          <cell r="N286" t="str">
            <v>NO</v>
          </cell>
          <cell r="O286" t="str">
            <v>SI</v>
          </cell>
          <cell r="P286" t="str">
            <v>Víctimas</v>
          </cell>
          <cell r="Q286" t="str">
            <v>Anual</v>
          </cell>
          <cell r="R286" t="str">
            <v>Capacidad</v>
          </cell>
          <cell r="S286">
            <v>10500</v>
          </cell>
          <cell r="T286">
            <v>12500</v>
          </cell>
          <cell r="U286">
            <v>14500</v>
          </cell>
          <cell r="V286">
            <v>16500</v>
          </cell>
          <cell r="W286">
            <v>18500</v>
          </cell>
          <cell r="X286">
            <v>18500</v>
          </cell>
          <cell r="Y286">
            <v>0</v>
          </cell>
          <cell r="Z286">
            <v>0</v>
          </cell>
          <cell r="AA286">
            <v>0</v>
          </cell>
          <cell r="AB286">
            <v>0</v>
          </cell>
          <cell r="AC286">
            <v>0</v>
          </cell>
          <cell r="AD286">
            <v>0</v>
          </cell>
          <cell r="AE286" t="str">
            <v>Se vienen estructurando los términos para adelantar los procesos de formación para el trabajo en el periodo 2016-2017. Con el Programa de Transformación Productiva (Ministerio del Comercio) se han identificado necesidades de formación por parte del sector</v>
          </cell>
          <cell r="AF286">
            <v>42460.208333333299</v>
          </cell>
          <cell r="AG286">
            <v>42496.681975081003</v>
          </cell>
          <cell r="AH286" t="str">
            <v>Luciano Perfetti Villa</v>
          </cell>
          <cell r="AI286" t="str">
            <v>lperfetti@mintrabajo.gov.co</v>
          </cell>
          <cell r="AJ286">
            <v>30</v>
          </cell>
          <cell r="AK286">
            <v>0</v>
          </cell>
          <cell r="AL286">
            <v>0</v>
          </cell>
        </row>
        <row r="287">
          <cell r="A287">
            <v>4867</v>
          </cell>
          <cell r="B287" t="str">
            <v>Todos por un Nuevo País</v>
          </cell>
          <cell r="C287" t="str">
            <v>Movilidad social</v>
          </cell>
          <cell r="D287" t="str">
            <v>Generar alternativas para crear empleos de calidad y acceder al aseguramiento ante la falta de ingresos y los riesgos laborales</v>
          </cell>
          <cell r="E287" t="str">
            <v>Trabajo</v>
          </cell>
          <cell r="F287" t="str">
            <v>MinTrabajo</v>
          </cell>
          <cell r="G287" t="str">
            <v>Protección de derechos laborales fundamentales</v>
          </cell>
          <cell r="H287">
            <v>4867</v>
          </cell>
          <cell r="I287" t="str">
            <v>Beneficiarios del mecanismo de protección al cesante</v>
          </cell>
          <cell r="J287" t="str">
            <v>Gestión</v>
          </cell>
          <cell r="K287" t="str">
            <v>Sectorial</v>
          </cell>
          <cell r="L287" t="str">
            <v>SI</v>
          </cell>
          <cell r="M287" t="str">
            <v>NO</v>
          </cell>
          <cell r="N287" t="str">
            <v>NO</v>
          </cell>
          <cell r="O287" t="str">
            <v>SI</v>
          </cell>
          <cell r="P287" t="str">
            <v>Beneficiarios</v>
          </cell>
          <cell r="Q287" t="str">
            <v>Trimestral</v>
          </cell>
          <cell r="R287" t="str">
            <v>Capacidad</v>
          </cell>
          <cell r="S287">
            <v>40283</v>
          </cell>
          <cell r="T287">
            <v>82283</v>
          </cell>
          <cell r="U287">
            <v>161522</v>
          </cell>
          <cell r="V287">
            <v>240761</v>
          </cell>
          <cell r="W287">
            <v>320000</v>
          </cell>
          <cell r="X287">
            <v>320000</v>
          </cell>
          <cell r="Y287">
            <v>164381</v>
          </cell>
          <cell r="Z287">
            <v>100</v>
          </cell>
          <cell r="AA287">
            <v>164381</v>
          </cell>
          <cell r="AB287">
            <v>44.366</v>
          </cell>
          <cell r="AC287">
            <v>42460.208333333299</v>
          </cell>
          <cell r="AD287">
            <v>42500.745180555597</v>
          </cell>
          <cell r="AE287" t="str">
            <v>Se continua la interacción y concertación con los actores para la definición de actividades conjuntas para la promoción del Mecanismo de Protección al Cesante. Se tiene el logo, imagen, productos y demás actividades asociadas para el lanzamiento del progr</v>
          </cell>
          <cell r="AF287">
            <v>42460.208333333299</v>
          </cell>
          <cell r="AG287">
            <v>42500.745180439801</v>
          </cell>
          <cell r="AH287" t="str">
            <v>Nubia Isabel Páez Villamil</v>
          </cell>
          <cell r="AI287" t="str">
            <v>npaez@mintrabajo.gov.co</v>
          </cell>
          <cell r="AJ287">
            <v>20</v>
          </cell>
          <cell r="AK287">
            <v>42551.208333333299</v>
          </cell>
          <cell r="AL287">
            <v>-63</v>
          </cell>
        </row>
        <row r="288">
          <cell r="A288">
            <v>4869</v>
          </cell>
          <cell r="B288" t="str">
            <v>Todos por un Nuevo País</v>
          </cell>
          <cell r="C288" t="str">
            <v>Movilidad social</v>
          </cell>
          <cell r="D288" t="str">
            <v>Generar alternativas para crear empleos de calidad y acceder al aseguramiento ante la falta de ingresos y los riesgos laborales</v>
          </cell>
          <cell r="E288" t="str">
            <v>Trabajo</v>
          </cell>
          <cell r="F288" t="str">
            <v>MinTrabajo</v>
          </cell>
          <cell r="G288" t="str">
            <v>Protección de derechos laborales fundamentales</v>
          </cell>
          <cell r="H288">
            <v>4869</v>
          </cell>
          <cell r="I288" t="str">
            <v>Tasa de trabajo infantil</v>
          </cell>
          <cell r="J288" t="str">
            <v>Gestión</v>
          </cell>
          <cell r="K288" t="str">
            <v>Sectorial</v>
          </cell>
          <cell r="L288" t="str">
            <v>SI</v>
          </cell>
          <cell r="M288" t="str">
            <v>NO</v>
          </cell>
          <cell r="N288" t="str">
            <v>NO</v>
          </cell>
          <cell r="O288" t="str">
            <v>SI</v>
          </cell>
          <cell r="P288" t="str">
            <v>Tasa</v>
          </cell>
          <cell r="Q288" t="str">
            <v>Anual</v>
          </cell>
          <cell r="R288" t="str">
            <v>Reducción</v>
          </cell>
          <cell r="S288">
            <v>9.3000000000000007</v>
          </cell>
          <cell r="T288">
            <v>9.3000000000000007</v>
          </cell>
          <cell r="U288">
            <v>8.8000000000000007</v>
          </cell>
          <cell r="V288">
            <v>8.3000000000000007</v>
          </cell>
          <cell r="W288">
            <v>7.9</v>
          </cell>
          <cell r="X288">
            <v>7.9</v>
          </cell>
          <cell r="Y288">
            <v>0</v>
          </cell>
          <cell r="Z288">
            <v>0</v>
          </cell>
          <cell r="AA288">
            <v>0</v>
          </cell>
          <cell r="AB288">
            <v>0</v>
          </cell>
          <cell r="AC288">
            <v>0</v>
          </cell>
          <cell r="AD288">
            <v>0</v>
          </cell>
          <cell r="AE288" t="str">
            <v>Nota: En el mes de Abril de 2016 el DANE publicó la Tasa de trabajo infantil del año 2015, la cual fue de 9.1%, lo que representa una disminución de 2 puntos ya que se encontraba en el 9,3% en el 2014. De otra parte, en el mes de abril de 2016 se realizar</v>
          </cell>
          <cell r="AF288">
            <v>42490.208333333299</v>
          </cell>
          <cell r="AG288">
            <v>42500.467728506897</v>
          </cell>
          <cell r="AH288" t="str">
            <v>Sonia Guarín Pulecio</v>
          </cell>
          <cell r="AI288" t="str">
            <v>sguarin@mintrabajo.gov.co</v>
          </cell>
          <cell r="AJ288">
            <v>30</v>
          </cell>
          <cell r="AK288">
            <v>0</v>
          </cell>
          <cell r="AL288">
            <v>0</v>
          </cell>
        </row>
        <row r="289">
          <cell r="A289">
            <v>4870</v>
          </cell>
          <cell r="B289" t="str">
            <v>Todos por un Nuevo País</v>
          </cell>
          <cell r="C289" t="str">
            <v>Movilidad social</v>
          </cell>
          <cell r="D289" t="str">
            <v>Generar alternativas para crear empleos de calidad y acceder al aseguramiento ante la falta de ingresos y los riesgos laborales</v>
          </cell>
          <cell r="E289" t="str">
            <v>Trabajo</v>
          </cell>
          <cell r="F289" t="str">
            <v>MinTrabajo</v>
          </cell>
          <cell r="G289" t="str">
            <v>Protección de derechos laborales fundamentales</v>
          </cell>
          <cell r="H289">
            <v>4870</v>
          </cell>
          <cell r="I289" t="str">
            <v>Programas implementados para la prevención y disminución del trabajo infantil en sectores estrátegicos</v>
          </cell>
          <cell r="J289" t="str">
            <v>Gestión</v>
          </cell>
          <cell r="K289" t="str">
            <v>Sectorial</v>
          </cell>
          <cell r="L289" t="str">
            <v>SI</v>
          </cell>
          <cell r="M289" t="str">
            <v>NO</v>
          </cell>
          <cell r="N289" t="str">
            <v>NO</v>
          </cell>
          <cell r="O289" t="str">
            <v>SI</v>
          </cell>
          <cell r="P289" t="str">
            <v>Programas</v>
          </cell>
          <cell r="Q289" t="str">
            <v>Anual</v>
          </cell>
          <cell r="R289" t="str">
            <v>Acumulado</v>
          </cell>
          <cell r="S289">
            <v>0</v>
          </cell>
          <cell r="T289">
            <v>1</v>
          </cell>
          <cell r="U289">
            <v>1</v>
          </cell>
          <cell r="V289">
            <v>1</v>
          </cell>
          <cell r="W289">
            <v>1</v>
          </cell>
          <cell r="X289">
            <v>4</v>
          </cell>
          <cell r="Y289">
            <v>0</v>
          </cell>
          <cell r="Z289">
            <v>0</v>
          </cell>
          <cell r="AA289">
            <v>0</v>
          </cell>
          <cell r="AB289">
            <v>0</v>
          </cell>
          <cell r="AC289">
            <v>0</v>
          </cell>
          <cell r="AD289">
            <v>0</v>
          </cell>
          <cell r="AE289" t="str">
            <v>Se realizaron las siguientes actividades: - Desarrollamos un Plan de Acción conjunto con COLFECAR para prevenir y erradicar el trabajo infantil en el sector transporte y la Explotación Sexual Comercial de Niños, Niñas y Adolescentes - Se elaboró un Memora</v>
          </cell>
          <cell r="AF289">
            <v>42490.208333333299</v>
          </cell>
          <cell r="AG289">
            <v>42496.625900347201</v>
          </cell>
          <cell r="AH289" t="str">
            <v>Sonia Guarín Pulecio</v>
          </cell>
          <cell r="AI289" t="str">
            <v>sguarin@mintrabajo.gov.co</v>
          </cell>
          <cell r="AJ289">
            <v>30</v>
          </cell>
          <cell r="AK289">
            <v>0</v>
          </cell>
          <cell r="AL289">
            <v>0</v>
          </cell>
        </row>
        <row r="290">
          <cell r="A290">
            <v>5167</v>
          </cell>
          <cell r="B290" t="str">
            <v>Todos por un Nuevo País</v>
          </cell>
          <cell r="C290" t="str">
            <v>Movilidad social</v>
          </cell>
          <cell r="D290" t="str">
            <v>Generar alternativas para crear empleos de calidad y acceder al aseguramiento ante la falta de ingresos y los riesgos laborales</v>
          </cell>
          <cell r="E290" t="str">
            <v>Trabajo</v>
          </cell>
          <cell r="F290" t="str">
            <v>SENA</v>
          </cell>
          <cell r="G290" t="str">
            <v>Formación para el trabajo</v>
          </cell>
          <cell r="H290">
            <v>5167</v>
          </cell>
          <cell r="I290" t="str">
            <v>Aprendices en Formación Profesional Integral</v>
          </cell>
          <cell r="J290" t="str">
            <v>Gestión</v>
          </cell>
          <cell r="K290" t="str">
            <v>Sectorial</v>
          </cell>
          <cell r="L290" t="str">
            <v>NO</v>
          </cell>
          <cell r="M290" t="str">
            <v>SI</v>
          </cell>
          <cell r="N290" t="str">
            <v>NO</v>
          </cell>
          <cell r="O290" t="str">
            <v>SI</v>
          </cell>
          <cell r="P290" t="str">
            <v>Aprendices</v>
          </cell>
          <cell r="Q290" t="str">
            <v>Mensual</v>
          </cell>
          <cell r="R290" t="str">
            <v>Flujo</v>
          </cell>
          <cell r="S290">
            <v>6821779</v>
          </cell>
          <cell r="T290">
            <v>6988136</v>
          </cell>
          <cell r="U290">
            <v>7017895</v>
          </cell>
          <cell r="V290">
            <v>7047654</v>
          </cell>
          <cell r="W290">
            <v>7077412</v>
          </cell>
          <cell r="X290">
            <v>7077412</v>
          </cell>
          <cell r="Y290">
            <v>2664666</v>
          </cell>
          <cell r="Z290">
            <v>37.97</v>
          </cell>
          <cell r="AA290">
            <v>6816977</v>
          </cell>
          <cell r="AB290">
            <v>96.32</v>
          </cell>
          <cell r="AC290">
            <v>42490.208333333299</v>
          </cell>
          <cell r="AD290">
            <v>42496.680366979199</v>
          </cell>
          <cell r="AE290" t="str">
            <v>Los resultados presentan un crecimiento del 11% con respecto al mismo periodo de 2015, lo cual es muy positivo. La tendencia para este año es buena ya que presenta un crecimiento de marzo a abril de 2016 del 41%. En cuanto al cumplimiento de la meta se en</v>
          </cell>
          <cell r="AF290">
            <v>42490.208333333299</v>
          </cell>
          <cell r="AG290">
            <v>42496.680366863402</v>
          </cell>
          <cell r="AH290" t="str">
            <v>Pedro José Murcia</v>
          </cell>
          <cell r="AI290" t="str">
            <v>pmurcia@sena.edu.co</v>
          </cell>
          <cell r="AJ290">
            <v>0</v>
          </cell>
          <cell r="AK290">
            <v>42520.208333333299</v>
          </cell>
          <cell r="AL290">
            <v>-13</v>
          </cell>
        </row>
        <row r="291">
          <cell r="A291">
            <v>5168</v>
          </cell>
          <cell r="B291" t="str">
            <v>Todos por un Nuevo País</v>
          </cell>
          <cell r="C291" t="str">
            <v>Movilidad social</v>
          </cell>
          <cell r="D291" t="str">
            <v>Generar alternativas para crear empleos de calidad y acceder al aseguramiento ante la falta de ingresos y los riesgos laborales</v>
          </cell>
          <cell r="E291" t="str">
            <v>Trabajo</v>
          </cell>
          <cell r="F291" t="str">
            <v>SENA</v>
          </cell>
          <cell r="G291" t="str">
            <v>Formación para el trabajo</v>
          </cell>
          <cell r="H291">
            <v>5168</v>
          </cell>
          <cell r="I291" t="str">
            <v>Aprendices en el Programa Jóvenes Rurales Emprendedores</v>
          </cell>
          <cell r="J291" t="str">
            <v>Gestión</v>
          </cell>
          <cell r="K291" t="str">
            <v>Sectorial</v>
          </cell>
          <cell r="L291" t="str">
            <v>NO</v>
          </cell>
          <cell r="M291" t="str">
            <v>SI</v>
          </cell>
          <cell r="N291" t="str">
            <v>NO</v>
          </cell>
          <cell r="O291" t="str">
            <v>SI</v>
          </cell>
          <cell r="P291" t="str">
            <v>Aprendices</v>
          </cell>
          <cell r="Q291" t="str">
            <v>Mensual</v>
          </cell>
          <cell r="R291" t="str">
            <v>Flujo</v>
          </cell>
          <cell r="S291">
            <v>217754</v>
          </cell>
          <cell r="T291">
            <v>188980</v>
          </cell>
          <cell r="U291">
            <v>188980</v>
          </cell>
          <cell r="V291">
            <v>188980</v>
          </cell>
          <cell r="W291">
            <v>188980</v>
          </cell>
          <cell r="X291">
            <v>188980</v>
          </cell>
          <cell r="Y291">
            <v>101902</v>
          </cell>
          <cell r="Z291">
            <v>53.921999999999997</v>
          </cell>
          <cell r="AA291">
            <v>204947</v>
          </cell>
          <cell r="AB291">
            <v>100</v>
          </cell>
          <cell r="AC291">
            <v>42490.208333333299</v>
          </cell>
          <cell r="AD291">
            <v>42500.776164965297</v>
          </cell>
          <cell r="AE291" t="str">
            <v>En el mes de abril se vincularon registraron 38.084 aprendices al programa SENA Emprende Rural, en áreas agropecuarias, agroindustria y servicios rurales, de acuerdo a planeación previa de la oferta, lo cual corresponde al 54% de la meta.</v>
          </cell>
          <cell r="AF291">
            <v>42490.208333333299</v>
          </cell>
          <cell r="AG291">
            <v>42500.776164814801</v>
          </cell>
          <cell r="AH291" t="str">
            <v>Genny Andrea Garcia Pereira</v>
          </cell>
          <cell r="AI291" t="str">
            <v>ggarciap@sena.edu.co</v>
          </cell>
          <cell r="AJ291">
            <v>0</v>
          </cell>
          <cell r="AK291">
            <v>42520.208333333299</v>
          </cell>
          <cell r="AL291">
            <v>-13</v>
          </cell>
        </row>
        <row r="292">
          <cell r="A292">
            <v>5169</v>
          </cell>
          <cell r="B292" t="str">
            <v>Todos por un Nuevo País</v>
          </cell>
          <cell r="C292" t="str">
            <v>Movilidad social</v>
          </cell>
          <cell r="D292" t="str">
            <v>Generar alternativas para crear empleos de calidad y acceder al aseguramiento ante la falta de ingresos y los riesgos laborales</v>
          </cell>
          <cell r="E292" t="str">
            <v>Trabajo</v>
          </cell>
          <cell r="F292" t="str">
            <v>SENA</v>
          </cell>
          <cell r="G292" t="str">
            <v>Formación para el trabajo</v>
          </cell>
          <cell r="H292">
            <v>5169</v>
          </cell>
          <cell r="I292" t="str">
            <v>Aprendices en Formación Virtual</v>
          </cell>
          <cell r="J292" t="str">
            <v>Gestión</v>
          </cell>
          <cell r="K292" t="str">
            <v>Sectorial</v>
          </cell>
          <cell r="L292" t="str">
            <v>NO</v>
          </cell>
          <cell r="M292" t="str">
            <v>SI</v>
          </cell>
          <cell r="N292" t="str">
            <v>NO</v>
          </cell>
          <cell r="O292" t="str">
            <v>SI</v>
          </cell>
          <cell r="P292" t="str">
            <v>Aprendices</v>
          </cell>
          <cell r="Q292" t="str">
            <v>Mensual</v>
          </cell>
          <cell r="R292" t="str">
            <v>Flujo</v>
          </cell>
          <cell r="S292">
            <v>3212494</v>
          </cell>
          <cell r="T292">
            <v>2728511</v>
          </cell>
          <cell r="U292">
            <v>2728511</v>
          </cell>
          <cell r="V292">
            <v>2728511</v>
          </cell>
          <cell r="W292">
            <v>2728511</v>
          </cell>
          <cell r="X292">
            <v>2728511</v>
          </cell>
          <cell r="Y292">
            <v>871215</v>
          </cell>
          <cell r="Z292">
            <v>31.93</v>
          </cell>
          <cell r="AA292">
            <v>2952355</v>
          </cell>
          <cell r="AB292">
            <v>100</v>
          </cell>
          <cell r="AC292">
            <v>42490.208333333299</v>
          </cell>
          <cell r="AD292">
            <v>42500.466673923598</v>
          </cell>
          <cell r="AE292" t="str">
            <v xml:space="preserve">La ejecución de la formación complementaria virtual se viene realizando de manera adecuada, demostrando un avance en el cumplimiento de la meta conforme con el plan de ejecución. </v>
          </cell>
          <cell r="AF292">
            <v>42490.208333333299</v>
          </cell>
          <cell r="AG292">
            <v>42500.466673692099</v>
          </cell>
          <cell r="AH292" t="str">
            <v>Claudia Rojas Rivera</v>
          </cell>
          <cell r="AI292" t="str">
            <v>crojasr@sena.edu.co</v>
          </cell>
          <cell r="AJ292">
            <v>0</v>
          </cell>
          <cell r="AK292">
            <v>42520.208333333299</v>
          </cell>
          <cell r="AL292">
            <v>-13</v>
          </cell>
        </row>
        <row r="293">
          <cell r="A293">
            <v>5170</v>
          </cell>
          <cell r="B293" t="str">
            <v>Todos por un Nuevo País</v>
          </cell>
          <cell r="C293" t="str">
            <v>Movilidad social</v>
          </cell>
          <cell r="D293" t="str">
            <v>Generar alternativas para crear empleos de calidad y acceder al aseguramiento ante la falta de ingresos y los riesgos laborales</v>
          </cell>
          <cell r="E293" t="str">
            <v>Trabajo</v>
          </cell>
          <cell r="F293" t="str">
            <v>SENA</v>
          </cell>
          <cell r="G293" t="str">
            <v>Formación para el trabajo</v>
          </cell>
          <cell r="H293">
            <v>5170</v>
          </cell>
          <cell r="I293" t="str">
            <v>Aprendices en el Programa de Bilingüismo</v>
          </cell>
          <cell r="J293" t="str">
            <v>Gestión</v>
          </cell>
          <cell r="K293" t="str">
            <v>Sectorial</v>
          </cell>
          <cell r="L293" t="str">
            <v>NO</v>
          </cell>
          <cell r="M293" t="str">
            <v>SI</v>
          </cell>
          <cell r="N293" t="str">
            <v>NO</v>
          </cell>
          <cell r="O293" t="str">
            <v>SI</v>
          </cell>
          <cell r="P293" t="str">
            <v>Aprendices</v>
          </cell>
          <cell r="Q293" t="str">
            <v>Mensual</v>
          </cell>
          <cell r="R293" t="str">
            <v>Flujo</v>
          </cell>
          <cell r="S293">
            <v>936457</v>
          </cell>
          <cell r="T293">
            <v>886991</v>
          </cell>
          <cell r="U293">
            <v>886991</v>
          </cell>
          <cell r="V293">
            <v>886991</v>
          </cell>
          <cell r="W293">
            <v>886991</v>
          </cell>
          <cell r="X293">
            <v>886991</v>
          </cell>
          <cell r="Y293">
            <v>291679</v>
          </cell>
          <cell r="Z293">
            <v>32.884</v>
          </cell>
          <cell r="AA293">
            <v>872913</v>
          </cell>
          <cell r="AB293">
            <v>98.412999999999997</v>
          </cell>
          <cell r="AC293">
            <v>42490.208333333299</v>
          </cell>
          <cell r="AD293">
            <v>42500.463708368101</v>
          </cell>
          <cell r="AE293" t="str">
            <v xml:space="preserve">La ejecución de la formación complementaria virtual en el área de bilingüismo se viene realizando de manera adecuada, demostrando un avance en el cumplimiento de la meta conforme con el plan de ejecución. </v>
          </cell>
          <cell r="AF293">
            <v>42490.208333333299</v>
          </cell>
          <cell r="AG293">
            <v>42500.463708136602</v>
          </cell>
          <cell r="AH293" t="str">
            <v>Claudia Rojas Rivera</v>
          </cell>
          <cell r="AI293" t="str">
            <v>crojasr@sena.edu.co</v>
          </cell>
          <cell r="AJ293">
            <v>0</v>
          </cell>
          <cell r="AK293">
            <v>42520.208333333299</v>
          </cell>
          <cell r="AL293">
            <v>-13</v>
          </cell>
        </row>
        <row r="294">
          <cell r="A294">
            <v>5171</v>
          </cell>
          <cell r="B294" t="str">
            <v>Todos por un Nuevo País</v>
          </cell>
          <cell r="C294" t="str">
            <v>Movilidad social</v>
          </cell>
          <cell r="D294" t="str">
            <v>Generar alternativas para crear empleos de calidad y acceder al aseguramiento ante la falta de ingresos y los riesgos laborales</v>
          </cell>
          <cell r="E294" t="str">
            <v>Trabajo</v>
          </cell>
          <cell r="F294" t="str">
            <v>SENA</v>
          </cell>
          <cell r="G294" t="str">
            <v>Formación para el trabajo</v>
          </cell>
          <cell r="H294">
            <v>5171</v>
          </cell>
          <cell r="I294" t="str">
            <v>Certificaciones expedidas en Formación Profesional Integral</v>
          </cell>
          <cell r="J294" t="str">
            <v>Producto</v>
          </cell>
          <cell r="K294" t="str">
            <v>Sectorial</v>
          </cell>
          <cell r="L294" t="str">
            <v>NO</v>
          </cell>
          <cell r="M294" t="str">
            <v>SI</v>
          </cell>
          <cell r="N294" t="str">
            <v>NO</v>
          </cell>
          <cell r="O294" t="str">
            <v>SI</v>
          </cell>
          <cell r="P294" t="str">
            <v>Certificaciones</v>
          </cell>
          <cell r="Q294" t="str">
            <v>Mensual</v>
          </cell>
          <cell r="R294" t="str">
            <v>Acumulado</v>
          </cell>
          <cell r="S294">
            <v>4622062</v>
          </cell>
          <cell r="T294">
            <v>4394415</v>
          </cell>
          <cell r="U294">
            <v>4611057</v>
          </cell>
          <cell r="V294">
            <v>4853597</v>
          </cell>
          <cell r="W294">
            <v>5102314</v>
          </cell>
          <cell r="X294">
            <v>18961383</v>
          </cell>
          <cell r="Y294">
            <v>642041</v>
          </cell>
          <cell r="Z294">
            <v>13.923999999999999</v>
          </cell>
          <cell r="AA294">
            <v>4684255</v>
          </cell>
          <cell r="AB294">
            <v>24.704000000000001</v>
          </cell>
          <cell r="AC294">
            <v>42490.208333333299</v>
          </cell>
          <cell r="AD294">
            <v>42500.462664201397</v>
          </cell>
          <cell r="AE294" t="str">
            <v xml:space="preserve">Todas las Regionales presentan niveles de certificación muy bajos. Es fundamental realizar un proceso de certificación intensivo y oportuno con el fin de garantizar el cumplimiento de las metas. </v>
          </cell>
          <cell r="AF294">
            <v>42490.208333333299</v>
          </cell>
          <cell r="AG294">
            <v>42500.462664004597</v>
          </cell>
          <cell r="AH294" t="str">
            <v>Janeth Adriana Mariño Cepeda</v>
          </cell>
          <cell r="AI294" t="str">
            <v>jmarino@sena.edu.co</v>
          </cell>
          <cell r="AJ294">
            <v>0</v>
          </cell>
          <cell r="AK294">
            <v>42520.208333333299</v>
          </cell>
          <cell r="AL294">
            <v>-13</v>
          </cell>
        </row>
        <row r="295">
          <cell r="A295">
            <v>5174</v>
          </cell>
          <cell r="B295" t="str">
            <v>Todos por un Nuevo País</v>
          </cell>
          <cell r="C295" t="str">
            <v>Movilidad social</v>
          </cell>
          <cell r="D295" t="str">
            <v>Generar alternativas para crear empleos de calidad y acceder al aseguramiento ante la falta de ingresos y los riesgos laborales</v>
          </cell>
          <cell r="E295" t="str">
            <v>Trabajo</v>
          </cell>
          <cell r="F295" t="str">
            <v>SENA</v>
          </cell>
          <cell r="G295" t="str">
            <v>Formación para el trabajo</v>
          </cell>
          <cell r="H295">
            <v>5174</v>
          </cell>
          <cell r="I295" t="str">
            <v>Porcentaje de personas egresadas del SENA vinculadas laboralmente</v>
          </cell>
          <cell r="J295" t="str">
            <v>Resultado</v>
          </cell>
          <cell r="K295" t="str">
            <v>Sectorial</v>
          </cell>
          <cell r="L295" t="str">
            <v>NO</v>
          </cell>
          <cell r="M295" t="str">
            <v>NO</v>
          </cell>
          <cell r="N295" t="str">
            <v>NO</v>
          </cell>
          <cell r="O295" t="str">
            <v>SI</v>
          </cell>
          <cell r="P295" t="str">
            <v>Porcentaje</v>
          </cell>
          <cell r="Q295" t="str">
            <v>Anual</v>
          </cell>
          <cell r="R295" t="str">
            <v>Capacidad</v>
          </cell>
          <cell r="S295">
            <v>55</v>
          </cell>
          <cell r="T295">
            <v>75</v>
          </cell>
          <cell r="U295">
            <v>75</v>
          </cell>
          <cell r="V295">
            <v>75</v>
          </cell>
          <cell r="W295">
            <v>75</v>
          </cell>
          <cell r="X295">
            <v>75</v>
          </cell>
          <cell r="Y295">
            <v>0</v>
          </cell>
          <cell r="Z295">
            <v>0</v>
          </cell>
          <cell r="AA295">
            <v>0</v>
          </cell>
          <cell r="AB295">
            <v>0</v>
          </cell>
          <cell r="AC295">
            <v>0</v>
          </cell>
          <cell r="AD295">
            <v>0</v>
          </cell>
          <cell r="AE295" t="str">
            <v>Con objetivo de lograr el cumplimiento de esta meta Colocados Egresados SENA de formación titulada, cobra especial importancia el reto de dinamizar la articulación entre la Agencia Pública de Empleo del SENA y la Dirección de Formación Profesional llevand</v>
          </cell>
          <cell r="AF295">
            <v>42490.208333333299</v>
          </cell>
          <cell r="AG295">
            <v>42500.683102581002</v>
          </cell>
          <cell r="AH295" t="str">
            <v>Jaime Emilio Vence Ariza</v>
          </cell>
          <cell r="AI295" t="str">
            <v>jevence@sena.edu.co</v>
          </cell>
          <cell r="AJ295">
            <v>90</v>
          </cell>
          <cell r="AK295">
            <v>0</v>
          </cell>
          <cell r="AL295">
            <v>0</v>
          </cell>
        </row>
        <row r="296">
          <cell r="A296">
            <v>5198</v>
          </cell>
          <cell r="B296" t="str">
            <v>Todos por un Nuevo País</v>
          </cell>
          <cell r="C296" t="str">
            <v>Movilidad social</v>
          </cell>
          <cell r="D296" t="str">
            <v>Generar alternativas para crear empleos de calidad y acceder al aseguramiento ante la falta de ingresos y los riesgos laborales</v>
          </cell>
          <cell r="E296" t="str">
            <v>Trabajo</v>
          </cell>
          <cell r="F296" t="str">
            <v>SENA</v>
          </cell>
          <cell r="G296" t="str">
            <v>Formación para el trabajo</v>
          </cell>
          <cell r="H296">
            <v>5198</v>
          </cell>
          <cell r="I296" t="str">
            <v>Personas egresadas del SENA  vinculadas laboralmente  a través de la APE</v>
          </cell>
          <cell r="J296" t="str">
            <v>Resultado</v>
          </cell>
          <cell r="K296" t="str">
            <v>Sectorial</v>
          </cell>
          <cell r="L296" t="str">
            <v>NO</v>
          </cell>
          <cell r="M296" t="str">
            <v>NO</v>
          </cell>
          <cell r="N296" t="str">
            <v>NO</v>
          </cell>
          <cell r="O296" t="str">
            <v>SI</v>
          </cell>
          <cell r="P296" t="str">
            <v>Personas</v>
          </cell>
          <cell r="Q296" t="str">
            <v>Mensual</v>
          </cell>
          <cell r="R296" t="str">
            <v>Acumulado</v>
          </cell>
          <cell r="S296">
            <v>32297</v>
          </cell>
          <cell r="T296">
            <v>60000</v>
          </cell>
          <cell r="U296">
            <v>181474</v>
          </cell>
          <cell r="V296">
            <v>193125</v>
          </cell>
          <cell r="W296">
            <v>204850</v>
          </cell>
          <cell r="X296">
            <v>639449</v>
          </cell>
          <cell r="Y296">
            <v>39998</v>
          </cell>
          <cell r="Z296">
            <v>22.041</v>
          </cell>
          <cell r="AA296">
            <v>112958</v>
          </cell>
          <cell r="AB296">
            <v>17.664999999999999</v>
          </cell>
          <cell r="AC296">
            <v>42490.208333333299</v>
          </cell>
          <cell r="AD296">
            <v>42500.677060451402</v>
          </cell>
          <cell r="AE296" t="str">
            <v>El avance del indicador con corte al mes de abril 2016 es de veintidós por ciento (22%), con respecto al mes anterior, se incrementó en un ocho (8%) y se representa esta gestión de colocados en las siguientes regionales a través del servicio de intermedia</v>
          </cell>
          <cell r="AF296">
            <v>42490.208333333299</v>
          </cell>
          <cell r="AG296">
            <v>42500.677060300899</v>
          </cell>
          <cell r="AH296" t="str">
            <v>Luz Marina Pedraza León</v>
          </cell>
          <cell r="AI296" t="str">
            <v>lmpedraza@sena.edu.co</v>
          </cell>
          <cell r="AJ296">
            <v>0</v>
          </cell>
          <cell r="AK296">
            <v>42520.208333333299</v>
          </cell>
          <cell r="AL296">
            <v>-13</v>
          </cell>
        </row>
        <row r="297">
          <cell r="A297">
            <v>5228</v>
          </cell>
          <cell r="B297" t="str">
            <v>Todos por un Nuevo País</v>
          </cell>
          <cell r="C297" t="str">
            <v>Movilidad social</v>
          </cell>
          <cell r="D297" t="str">
            <v>Generar alternativas para crear empleos de calidad y acceder al aseguramiento ante la falta de ingresos y los riesgos laborales</v>
          </cell>
          <cell r="E297" t="str">
            <v>Trabajo</v>
          </cell>
          <cell r="F297" t="str">
            <v>SENA</v>
          </cell>
          <cell r="G297" t="str">
            <v>Grupos Étnicos - Trabajo</v>
          </cell>
          <cell r="H297">
            <v>5228</v>
          </cell>
          <cell r="I297" t="str">
            <v>Proyectos productivos apoyados para el pueblo Rrom</v>
          </cell>
          <cell r="J297" t="str">
            <v>Producto</v>
          </cell>
          <cell r="K297" t="str">
            <v>Transversal</v>
          </cell>
          <cell r="L297" t="str">
            <v>NO</v>
          </cell>
          <cell r="M297" t="str">
            <v>SI</v>
          </cell>
          <cell r="N297" t="str">
            <v>NO</v>
          </cell>
          <cell r="O297" t="str">
            <v>SI</v>
          </cell>
          <cell r="P297" t="str">
            <v>Proyectos</v>
          </cell>
          <cell r="Q297" t="str">
            <v>Trimestral</v>
          </cell>
          <cell r="R297" t="str">
            <v>Acumulado</v>
          </cell>
          <cell r="S297">
            <v>0</v>
          </cell>
          <cell r="T297">
            <v>0</v>
          </cell>
          <cell r="U297">
            <v>10</v>
          </cell>
          <cell r="V297">
            <v>15</v>
          </cell>
          <cell r="W297">
            <v>15</v>
          </cell>
          <cell r="X297">
            <v>40</v>
          </cell>
          <cell r="Y297">
            <v>0</v>
          </cell>
          <cell r="Z297">
            <v>0</v>
          </cell>
          <cell r="AA297">
            <v>0</v>
          </cell>
          <cell r="AB297">
            <v>0</v>
          </cell>
          <cell r="AC297">
            <v>42460.208333333299</v>
          </cell>
          <cell r="AD297">
            <v>42472.634488159703</v>
          </cell>
          <cell r="AE297" t="str">
            <v xml:space="preserve">De acuerdo a la ruta diseñada en el mes de marzo, durante el mes de abril se visitaron las comunidades Rrom, donde se concertaron las acciones a realizar por parte del SENA. </v>
          </cell>
          <cell r="AF297">
            <v>42490.208333333299</v>
          </cell>
          <cell r="AG297">
            <v>42500.744008680602</v>
          </cell>
          <cell r="AH297" t="str">
            <v>Carlos Arturo Gamba</v>
          </cell>
          <cell r="AI297" t="str">
            <v>cgamba@sena.edu.co</v>
          </cell>
          <cell r="AJ297">
            <v>5</v>
          </cell>
          <cell r="AK297">
            <v>42551.208333333299</v>
          </cell>
          <cell r="AL297">
            <v>-48</v>
          </cell>
        </row>
        <row r="298">
          <cell r="A298">
            <v>5229</v>
          </cell>
          <cell r="B298" t="str">
            <v>Todos por un Nuevo País</v>
          </cell>
          <cell r="C298" t="str">
            <v>Movilidad social</v>
          </cell>
          <cell r="D298" t="str">
            <v>Generar alternativas para crear empleos de calidad y acceder al aseguramiento ante la falta de ingresos y los riesgos laborales</v>
          </cell>
          <cell r="E298" t="str">
            <v>Trabajo</v>
          </cell>
          <cell r="F298" t="str">
            <v>SENA</v>
          </cell>
          <cell r="G298" t="str">
            <v>Grupos Étnicos - Trabajo</v>
          </cell>
          <cell r="H298">
            <v>5229</v>
          </cell>
          <cell r="I298" t="str">
            <v>Cupos asignados para formación para el trabajo y el emprendimiento para el Pueblo Rrom</v>
          </cell>
          <cell r="J298" t="str">
            <v>Producto</v>
          </cell>
          <cell r="K298" t="str">
            <v>Transversal</v>
          </cell>
          <cell r="L298" t="str">
            <v>SI</v>
          </cell>
          <cell r="M298" t="str">
            <v>SI</v>
          </cell>
          <cell r="N298" t="str">
            <v>NO</v>
          </cell>
          <cell r="O298" t="str">
            <v>SI</v>
          </cell>
          <cell r="P298" t="str">
            <v>Cupos</v>
          </cell>
          <cell r="Q298" t="str">
            <v>Trimestral</v>
          </cell>
          <cell r="R298" t="str">
            <v>Acumulado</v>
          </cell>
          <cell r="S298">
            <v>0</v>
          </cell>
          <cell r="T298">
            <v>0</v>
          </cell>
          <cell r="U298">
            <v>100</v>
          </cell>
          <cell r="V298">
            <v>150</v>
          </cell>
          <cell r="W298">
            <v>150</v>
          </cell>
          <cell r="X298">
            <v>400</v>
          </cell>
          <cell r="Y298">
            <v>45</v>
          </cell>
          <cell r="Z298">
            <v>45</v>
          </cell>
          <cell r="AA298">
            <v>45</v>
          </cell>
          <cell r="AB298">
            <v>11.25</v>
          </cell>
          <cell r="AC298">
            <v>42460.208333333299</v>
          </cell>
          <cell r="AD298">
            <v>42472.746264930604</v>
          </cell>
          <cell r="AE298" t="str">
            <v xml:space="preserve">Se ejecutan acciones de formación titulada y complementaria por oferta regular, con la participación de aprendices Rrom. </v>
          </cell>
          <cell r="AF298">
            <v>42490.208333333299</v>
          </cell>
          <cell r="AG298">
            <v>42500.683884455997</v>
          </cell>
          <cell r="AH298" t="str">
            <v>Jaime Emilio Vence Ariza</v>
          </cell>
          <cell r="AI298" t="str">
            <v>jevence@sena.edu.co</v>
          </cell>
          <cell r="AJ298">
            <v>5</v>
          </cell>
          <cell r="AK298">
            <v>42551.208333333299</v>
          </cell>
          <cell r="AL298">
            <v>-48</v>
          </cell>
        </row>
        <row r="299">
          <cell r="A299">
            <v>5230</v>
          </cell>
          <cell r="B299" t="str">
            <v>Todos por un Nuevo País</v>
          </cell>
          <cell r="C299" t="str">
            <v>Movilidad social</v>
          </cell>
          <cell r="D299" t="str">
            <v>Generar alternativas para crear empleos de calidad y acceder al aseguramiento ante la falta de ingresos y los riesgos laborales</v>
          </cell>
          <cell r="E299" t="str">
            <v>Trabajo</v>
          </cell>
          <cell r="F299" t="str">
            <v>SENA</v>
          </cell>
          <cell r="G299" t="str">
            <v>Grupos Étnicos - Trabajo</v>
          </cell>
          <cell r="H299">
            <v>5230</v>
          </cell>
          <cell r="I299" t="str">
            <v xml:space="preserve">Programa de educación financiera adecuado y ejecutado para el pueblo Rrom.         </v>
          </cell>
          <cell r="J299" t="str">
            <v>Producto</v>
          </cell>
          <cell r="K299" t="str">
            <v>Transversal</v>
          </cell>
          <cell r="L299" t="str">
            <v>NO</v>
          </cell>
          <cell r="M299" t="str">
            <v>NO</v>
          </cell>
          <cell r="N299" t="str">
            <v>NO</v>
          </cell>
          <cell r="O299" t="str">
            <v>SI</v>
          </cell>
          <cell r="P299" t="str">
            <v>Programa</v>
          </cell>
          <cell r="Q299" t="str">
            <v>Anual</v>
          </cell>
          <cell r="R299" t="str">
            <v>Capacidad</v>
          </cell>
          <cell r="S299">
            <v>0</v>
          </cell>
          <cell r="T299">
            <v>0</v>
          </cell>
          <cell r="U299">
            <v>1</v>
          </cell>
          <cell r="V299">
            <v>0</v>
          </cell>
          <cell r="W299">
            <v>0</v>
          </cell>
          <cell r="X299">
            <v>1</v>
          </cell>
          <cell r="Y299">
            <v>0</v>
          </cell>
          <cell r="Z299">
            <v>0</v>
          </cell>
          <cell r="AA299">
            <v>0</v>
          </cell>
          <cell r="AB299">
            <v>0</v>
          </cell>
          <cell r="AC299">
            <v>0</v>
          </cell>
          <cell r="AD299">
            <v>0</v>
          </cell>
          <cell r="AE299" t="str">
            <v>Se continua con la revisión de los contenidos del programa de formación en educación financiera por parte de la Red de Financiera de la Dirección de Formación Profesional.</v>
          </cell>
          <cell r="AF299">
            <v>42490.208333333299</v>
          </cell>
          <cell r="AG299">
            <v>42500.683544178202</v>
          </cell>
          <cell r="AH299" t="str">
            <v>Mario Rincón Triana</v>
          </cell>
          <cell r="AI299" t="str">
            <v>mjrincon@sena.edu.co</v>
          </cell>
          <cell r="AJ299">
            <v>0</v>
          </cell>
          <cell r="AK299">
            <v>0</v>
          </cell>
          <cell r="AL299">
            <v>0</v>
          </cell>
        </row>
        <row r="300">
          <cell r="A300">
            <v>5402</v>
          </cell>
          <cell r="B300" t="str">
            <v>Todos por un Nuevo País</v>
          </cell>
          <cell r="C300" t="str">
            <v>Movilidad social</v>
          </cell>
          <cell r="D300" t="str">
            <v>Generar alternativas para crear empleos de calidad y acceder al aseguramiento ante la falta de ingresos y los riesgos laborales</v>
          </cell>
          <cell r="E300" t="str">
            <v>Trabajo</v>
          </cell>
          <cell r="F300" t="str">
            <v>SENA</v>
          </cell>
          <cell r="G300" t="str">
            <v>Grupos Étnicos - Trabajo</v>
          </cell>
          <cell r="H300">
            <v>5402</v>
          </cell>
          <cell r="I300" t="str">
            <v>Proyectos productivos apoyados para el pueblo Rom.</v>
          </cell>
          <cell r="J300" t="str">
            <v>Producto</v>
          </cell>
          <cell r="K300" t="str">
            <v>Transversal</v>
          </cell>
          <cell r="L300" t="str">
            <v>SI</v>
          </cell>
          <cell r="M300" t="str">
            <v>SI</v>
          </cell>
          <cell r="N300" t="str">
            <v>SI</v>
          </cell>
          <cell r="O300" t="str">
            <v>SI</v>
          </cell>
          <cell r="P300" t="str">
            <v>Proyectos productivos</v>
          </cell>
          <cell r="Q300" t="str">
            <v>Trimestral</v>
          </cell>
          <cell r="R300" t="str">
            <v>Acumulado</v>
          </cell>
          <cell r="S300">
            <v>0</v>
          </cell>
          <cell r="T300">
            <v>0</v>
          </cell>
          <cell r="U300">
            <v>10</v>
          </cell>
          <cell r="V300">
            <v>15</v>
          </cell>
          <cell r="W300">
            <v>15</v>
          </cell>
          <cell r="X300">
            <v>40</v>
          </cell>
          <cell r="Y300">
            <v>0</v>
          </cell>
          <cell r="Z300">
            <v>0</v>
          </cell>
          <cell r="AA300">
            <v>0</v>
          </cell>
          <cell r="AB300">
            <v>0</v>
          </cell>
          <cell r="AC300">
            <v>0</v>
          </cell>
          <cell r="AD300">
            <v>0</v>
          </cell>
          <cell r="AE300">
            <v>0</v>
          </cell>
          <cell r="AF300">
            <v>0</v>
          </cell>
          <cell r="AG300">
            <v>0</v>
          </cell>
          <cell r="AH300" t="str">
            <v>Carlos Arturo Gamba</v>
          </cell>
          <cell r="AI300" t="str">
            <v>cgamba@sena.edu.co</v>
          </cell>
          <cell r="AJ300">
            <v>5</v>
          </cell>
          <cell r="AK300">
            <v>0</v>
          </cell>
          <cell r="AL300">
            <v>0</v>
          </cell>
        </row>
        <row r="301">
          <cell r="A301">
            <v>5403</v>
          </cell>
          <cell r="B301" t="str">
            <v>Todos por un Nuevo País</v>
          </cell>
          <cell r="C301" t="str">
            <v>Movilidad social</v>
          </cell>
          <cell r="D301" t="str">
            <v>Generar alternativas para crear empleos de calidad y acceder al aseguramiento ante la falta de ingresos y los riesgos laborales</v>
          </cell>
          <cell r="E301" t="str">
            <v>Trabajo</v>
          </cell>
          <cell r="F301" t="str">
            <v>SENA</v>
          </cell>
          <cell r="G301" t="str">
            <v>Grupos Étnicos - Trabajo</v>
          </cell>
          <cell r="H301">
            <v>5403</v>
          </cell>
          <cell r="I301" t="str">
            <v xml:space="preserve">Cupos asignados para formación para el trabajo y el emprendimiento para el Pueblo Rrom. </v>
          </cell>
          <cell r="J301" t="str">
            <v>Producto</v>
          </cell>
          <cell r="K301" t="str">
            <v>Transversal</v>
          </cell>
          <cell r="L301" t="str">
            <v>SI</v>
          </cell>
          <cell r="M301" t="str">
            <v>SI</v>
          </cell>
          <cell r="N301" t="str">
            <v>SI</v>
          </cell>
          <cell r="O301" t="str">
            <v>SI</v>
          </cell>
          <cell r="P301" t="str">
            <v>Cupos</v>
          </cell>
          <cell r="Q301" t="str">
            <v>Trimestral</v>
          </cell>
          <cell r="R301" t="str">
            <v>Acumulado</v>
          </cell>
          <cell r="S301">
            <v>0</v>
          </cell>
          <cell r="T301">
            <v>0</v>
          </cell>
          <cell r="U301">
            <v>100</v>
          </cell>
          <cell r="V301">
            <v>150</v>
          </cell>
          <cell r="W301">
            <v>150</v>
          </cell>
          <cell r="X301">
            <v>400</v>
          </cell>
          <cell r="Y301">
            <v>0</v>
          </cell>
          <cell r="Z301">
            <v>0</v>
          </cell>
          <cell r="AA301">
            <v>0</v>
          </cell>
          <cell r="AB301">
            <v>0</v>
          </cell>
          <cell r="AC301">
            <v>0</v>
          </cell>
          <cell r="AD301">
            <v>0</v>
          </cell>
          <cell r="AE301">
            <v>0</v>
          </cell>
          <cell r="AF301">
            <v>0</v>
          </cell>
          <cell r="AG301">
            <v>0</v>
          </cell>
          <cell r="AH301">
            <v>0</v>
          </cell>
          <cell r="AI301">
            <v>0</v>
          </cell>
          <cell r="AJ301">
            <v>5</v>
          </cell>
          <cell r="AK301">
            <v>0</v>
          </cell>
          <cell r="AL301">
            <v>0</v>
          </cell>
        </row>
        <row r="302">
          <cell r="A302">
            <v>4861</v>
          </cell>
          <cell r="B302" t="str">
            <v>Todos por un Nuevo País</v>
          </cell>
          <cell r="C302" t="str">
            <v>Movilidad social</v>
          </cell>
          <cell r="D302" t="str">
            <v>Generar alternativas para crear empleos de calidad y acceder al aseguramiento ante la falta de ingresos y los riesgos laborales</v>
          </cell>
          <cell r="E302" t="str">
            <v>Trabajo</v>
          </cell>
          <cell r="F302" t="str">
            <v>Servicio Público de Empleo</v>
          </cell>
          <cell r="G302" t="str">
            <v>Generación de ingresos y empleo</v>
          </cell>
          <cell r="H302">
            <v>4861</v>
          </cell>
          <cell r="I302" t="str">
            <v>Población colocada a través del Servicio Público de Empleo</v>
          </cell>
          <cell r="J302" t="str">
            <v>Resultado</v>
          </cell>
          <cell r="K302" t="str">
            <v>Sectorial</v>
          </cell>
          <cell r="L302" t="str">
            <v>SI</v>
          </cell>
          <cell r="M302" t="str">
            <v>NO</v>
          </cell>
          <cell r="N302" t="str">
            <v>NO</v>
          </cell>
          <cell r="O302" t="str">
            <v>SI</v>
          </cell>
          <cell r="P302" t="str">
            <v>Personas</v>
          </cell>
          <cell r="Q302" t="str">
            <v>Mensual</v>
          </cell>
          <cell r="R302" t="str">
            <v>Flujo</v>
          </cell>
          <cell r="S302">
            <v>270000</v>
          </cell>
          <cell r="T302">
            <v>315000</v>
          </cell>
          <cell r="U302">
            <v>360000</v>
          </cell>
          <cell r="V302">
            <v>405000</v>
          </cell>
          <cell r="W302">
            <v>450000</v>
          </cell>
          <cell r="X302">
            <v>450000</v>
          </cell>
          <cell r="Y302">
            <v>109186</v>
          </cell>
          <cell r="Z302">
            <v>30.329000000000001</v>
          </cell>
          <cell r="AA302">
            <v>376103</v>
          </cell>
          <cell r="AB302">
            <v>83.578000000000003</v>
          </cell>
          <cell r="AC302">
            <v>42460.208333333299</v>
          </cell>
          <cell r="AD302">
            <v>42500.687301006903</v>
          </cell>
          <cell r="AE302" t="str">
            <v>Durante el mes de marzo se registraron 49.811 colocaciones laborales a nivel nacional. El avance reportado obedece a la gestión de los prestadores públicos, en particular la Agencia Pública de Empleo del SENA con las Regionales Bogotá, Santander, Antioqui</v>
          </cell>
          <cell r="AF302">
            <v>42460.208333333299</v>
          </cell>
          <cell r="AG302">
            <v>42500.6858361458</v>
          </cell>
          <cell r="AH302" t="str">
            <v>Jorge Andrés Rodríguez Parra</v>
          </cell>
          <cell r="AI302" t="str">
            <v>jorge.rodriguez@serviciodeempleo.gov.co</v>
          </cell>
          <cell r="AJ302">
            <v>30</v>
          </cell>
          <cell r="AK302">
            <v>42490.208333333299</v>
          </cell>
          <cell r="AL302">
            <v>-13</v>
          </cell>
        </row>
        <row r="303">
          <cell r="A303">
            <v>4862</v>
          </cell>
          <cell r="B303" t="str">
            <v>Todos por un Nuevo País</v>
          </cell>
          <cell r="C303" t="str">
            <v>Movilidad social</v>
          </cell>
          <cell r="D303" t="str">
            <v>Generar alternativas para crear empleos de calidad y acceder al aseguramiento ante la falta de ingresos y los riesgos laborales</v>
          </cell>
          <cell r="E303" t="str">
            <v>Trabajo</v>
          </cell>
          <cell r="F303" t="str">
            <v>Servicio Público de Empleo</v>
          </cell>
          <cell r="G303" t="str">
            <v>Generación de ingresos y empleo</v>
          </cell>
          <cell r="H303">
            <v>4862</v>
          </cell>
          <cell r="I303" t="str">
            <v>Población orientada laboralmente y remitidas a servicios de gestión y colocación</v>
          </cell>
          <cell r="J303" t="str">
            <v>Gestión</v>
          </cell>
          <cell r="K303" t="str">
            <v>Sectorial</v>
          </cell>
          <cell r="L303" t="str">
            <v>SI</v>
          </cell>
          <cell r="M303" t="str">
            <v>NO</v>
          </cell>
          <cell r="N303" t="str">
            <v>NO</v>
          </cell>
          <cell r="O303" t="str">
            <v>SI</v>
          </cell>
          <cell r="P303" t="str">
            <v>Personas</v>
          </cell>
          <cell r="Q303" t="str">
            <v>Mensual</v>
          </cell>
          <cell r="R303" t="str">
            <v>Flujo</v>
          </cell>
          <cell r="S303">
            <v>240000</v>
          </cell>
          <cell r="T303">
            <v>680000</v>
          </cell>
          <cell r="U303">
            <v>1120000</v>
          </cell>
          <cell r="V303">
            <v>1560000</v>
          </cell>
          <cell r="W303">
            <v>2000000</v>
          </cell>
          <cell r="X303">
            <v>2000000</v>
          </cell>
          <cell r="Y303">
            <v>234940</v>
          </cell>
          <cell r="Z303">
            <v>20.977</v>
          </cell>
          <cell r="AA303">
            <v>1003599</v>
          </cell>
          <cell r="AB303">
            <v>50.18</v>
          </cell>
          <cell r="AC303">
            <v>42460.208333333299</v>
          </cell>
          <cell r="AD303">
            <v>42500.618492048598</v>
          </cell>
          <cell r="AE303" t="str">
            <v>Durante el mes de marzo se registraron 101.163 orientaciones a nivel nacional. El avance reportado se logra gracias a la gestión de los Prestadores Públicos, específicamente la Agencia Pública den Empleo del SENA, con las regionales Antioquia y Bogotá D.C</v>
          </cell>
          <cell r="AF303">
            <v>42460.208333333299</v>
          </cell>
          <cell r="AG303">
            <v>42500.617998460701</v>
          </cell>
          <cell r="AH303" t="str">
            <v>Jorge Andrés Rodríguez Parra</v>
          </cell>
          <cell r="AI303" t="str">
            <v>jorge.rodriguez@serviciodeempleo.gov.co</v>
          </cell>
          <cell r="AJ303">
            <v>30</v>
          </cell>
          <cell r="AK303">
            <v>42490.208333333299</v>
          </cell>
          <cell r="AL303">
            <v>-13</v>
          </cell>
        </row>
        <row r="304">
          <cell r="A304">
            <v>4862</v>
          </cell>
          <cell r="B304" t="str">
            <v>Todos por un Nuevo País</v>
          </cell>
          <cell r="C304" t="str">
            <v>Movilidad social</v>
          </cell>
          <cell r="D304" t="str">
            <v>Generar alternativas para crear empleos de calidad y acceder al aseguramiento ante la falta de ingresos y los riesgos laborales</v>
          </cell>
          <cell r="E304" t="str">
            <v>Trabajo</v>
          </cell>
          <cell r="F304" t="str">
            <v>Servicio Público de Empleo</v>
          </cell>
          <cell r="G304" t="str">
            <v>Generación de ingresos y empleo</v>
          </cell>
          <cell r="H304">
            <v>4862</v>
          </cell>
          <cell r="I304" t="str">
            <v>Población orientada laboralmente y remitidas a servicios de gestión y colocación</v>
          </cell>
          <cell r="J304" t="str">
            <v>Gestión</v>
          </cell>
          <cell r="K304" t="str">
            <v>Sectorial</v>
          </cell>
          <cell r="L304" t="str">
            <v>SI</v>
          </cell>
          <cell r="M304" t="str">
            <v>NO</v>
          </cell>
          <cell r="N304" t="str">
            <v>NO</v>
          </cell>
          <cell r="O304" t="str">
            <v>SI</v>
          </cell>
          <cell r="P304" t="str">
            <v>Personas</v>
          </cell>
          <cell r="Q304" t="str">
            <v>Mensual</v>
          </cell>
          <cell r="R304" t="str">
            <v>Flujo</v>
          </cell>
          <cell r="S304">
            <v>240000</v>
          </cell>
          <cell r="T304">
            <v>680000</v>
          </cell>
          <cell r="U304">
            <v>1120000</v>
          </cell>
          <cell r="V304">
            <v>1560000</v>
          </cell>
          <cell r="W304">
            <v>2000000</v>
          </cell>
          <cell r="X304">
            <v>2000000</v>
          </cell>
          <cell r="Y304">
            <v>234940</v>
          </cell>
          <cell r="Z304">
            <v>20.977</v>
          </cell>
          <cell r="AA304">
            <v>1003599</v>
          </cell>
          <cell r="AB304">
            <v>50.18</v>
          </cell>
          <cell r="AC304">
            <v>42460.208333333299</v>
          </cell>
          <cell r="AD304">
            <v>42500.618492048598</v>
          </cell>
          <cell r="AE304" t="str">
            <v>Durante el mes de febrero se registraron 101.743 orientaciones. El avance reportado obedece a la gestión de los prestadores de Bogotá D.C con 16,4% y Antioquia con 16,1% de participación. El indicador aumenta más del tres veces en relación con la cifra de</v>
          </cell>
          <cell r="AF304">
            <v>42460.208333333299</v>
          </cell>
          <cell r="AG304">
            <v>42500.680294062498</v>
          </cell>
          <cell r="AH304" t="str">
            <v>Jorge Andrés Rodríguez Parra</v>
          </cell>
          <cell r="AI304" t="str">
            <v>jorge.rodriguez@serviciodeempleo.gov.co</v>
          </cell>
          <cell r="AJ304">
            <v>30</v>
          </cell>
          <cell r="AK304">
            <v>42490.208333333299</v>
          </cell>
          <cell r="AL304">
            <v>-13</v>
          </cell>
        </row>
        <row r="305">
          <cell r="A305">
            <v>5421</v>
          </cell>
          <cell r="B305" t="str">
            <v>Todos por un Nuevo País</v>
          </cell>
          <cell r="C305" t="str">
            <v>Movilidad social</v>
          </cell>
          <cell r="D305" t="str">
            <v>Cerrar la brecha en el acceso y la calidad de la educación, para mejorar la formación de capital humano, incrementar la movilidad social y fomentar la construcción de ciudadanía.</v>
          </cell>
          <cell r="E305" t="str">
            <v>Cultura</v>
          </cell>
          <cell r="F305" t="str">
            <v>Archivo general de la Nación</v>
          </cell>
          <cell r="G305" t="str">
            <v>Grupos Étnicos - Cultura</v>
          </cell>
          <cell r="H305">
            <v>5421</v>
          </cell>
          <cell r="I305" t="str">
            <v>Materiales audiovisuales, recuperados, protegidos, digitalizados y reproducidos de los pueblos indígenas</v>
          </cell>
          <cell r="J305" t="str">
            <v>Producto</v>
          </cell>
          <cell r="K305" t="str">
            <v>Mixto</v>
          </cell>
          <cell r="L305" t="str">
            <v>SI</v>
          </cell>
          <cell r="M305" t="str">
            <v>NO</v>
          </cell>
          <cell r="N305" t="str">
            <v>NO</v>
          </cell>
          <cell r="O305" t="str">
            <v>SI</v>
          </cell>
          <cell r="P305" t="str">
            <v>Porcentaje</v>
          </cell>
          <cell r="Q305" t="str">
            <v>Mensual</v>
          </cell>
          <cell r="R305" t="str">
            <v>Flujo</v>
          </cell>
          <cell r="S305">
            <v>100</v>
          </cell>
          <cell r="T305">
            <v>100</v>
          </cell>
          <cell r="U305">
            <v>100</v>
          </cell>
          <cell r="V305">
            <v>100</v>
          </cell>
          <cell r="W305">
            <v>100</v>
          </cell>
          <cell r="X305">
            <v>0</v>
          </cell>
          <cell r="Y305">
            <v>0</v>
          </cell>
          <cell r="Z305">
            <v>0</v>
          </cell>
          <cell r="AA305">
            <v>0</v>
          </cell>
          <cell r="AB305">
            <v>0</v>
          </cell>
          <cell r="AC305">
            <v>0</v>
          </cell>
          <cell r="AD305">
            <v>0</v>
          </cell>
          <cell r="AE305">
            <v>0</v>
          </cell>
          <cell r="AF305">
            <v>0</v>
          </cell>
          <cell r="AG305">
            <v>0</v>
          </cell>
          <cell r="AH305" t="str">
            <v>Laura Cristina Sanchez Alvarado</v>
          </cell>
          <cell r="AI305" t="str">
            <v>laura.sanchez@archivogeneral.gov.co</v>
          </cell>
          <cell r="AJ305">
            <v>5</v>
          </cell>
          <cell r="AK305">
            <v>0</v>
          </cell>
          <cell r="AL305">
            <v>0</v>
          </cell>
        </row>
        <row r="306">
          <cell r="A306">
            <v>5423</v>
          </cell>
          <cell r="B306" t="str">
            <v>Todos por un Nuevo País</v>
          </cell>
          <cell r="C306" t="str">
            <v>Movilidad social</v>
          </cell>
          <cell r="D306" t="str">
            <v>Cerrar la brecha en el acceso y la calidad de la educación, para mejorar la formación de capital humano, incrementar la movilidad social y fomentar la construcción de ciudadanía.</v>
          </cell>
          <cell r="E306" t="str">
            <v>Cultura</v>
          </cell>
          <cell r="F306" t="str">
            <v>Archivo general de la Nación</v>
          </cell>
          <cell r="G306" t="str">
            <v>Grupos Étnicos - Cultura</v>
          </cell>
          <cell r="H306">
            <v>5423</v>
          </cell>
          <cell r="I306" t="str">
            <v>Archivos de los Pueblos Indígenas funcionando</v>
          </cell>
          <cell r="J306" t="str">
            <v>Producto</v>
          </cell>
          <cell r="K306" t="str">
            <v>Mixto</v>
          </cell>
          <cell r="L306" t="str">
            <v>SI</v>
          </cell>
          <cell r="M306" t="str">
            <v>NO</v>
          </cell>
          <cell r="N306" t="str">
            <v>NO</v>
          </cell>
          <cell r="O306" t="str">
            <v>SI</v>
          </cell>
          <cell r="P306" t="str">
            <v>Porcentaje</v>
          </cell>
          <cell r="Q306" t="str">
            <v>Mensual</v>
          </cell>
          <cell r="R306" t="str">
            <v>Flujo</v>
          </cell>
          <cell r="S306">
            <v>0</v>
          </cell>
          <cell r="T306">
            <v>100</v>
          </cell>
          <cell r="U306">
            <v>100</v>
          </cell>
          <cell r="V306">
            <v>100</v>
          </cell>
          <cell r="W306">
            <v>100</v>
          </cell>
          <cell r="X306">
            <v>100</v>
          </cell>
          <cell r="Y306">
            <v>0</v>
          </cell>
          <cell r="Z306">
            <v>0</v>
          </cell>
          <cell r="AA306">
            <v>0</v>
          </cell>
          <cell r="AB306">
            <v>0</v>
          </cell>
          <cell r="AC306">
            <v>0</v>
          </cell>
          <cell r="AD306">
            <v>0</v>
          </cell>
          <cell r="AE306">
            <v>0</v>
          </cell>
          <cell r="AF306">
            <v>0</v>
          </cell>
          <cell r="AG306">
            <v>0</v>
          </cell>
          <cell r="AH306" t="str">
            <v>Laura Cristina Sanchez Alvarado</v>
          </cell>
          <cell r="AI306" t="str">
            <v>laura.sanchez@archivogeneral.gov.co</v>
          </cell>
          <cell r="AJ306">
            <v>5</v>
          </cell>
          <cell r="AK306">
            <v>0</v>
          </cell>
          <cell r="AL306">
            <v>0</v>
          </cell>
        </row>
        <row r="307">
          <cell r="A307">
            <v>5341</v>
          </cell>
          <cell r="B307" t="str">
            <v>Todos por un Nuevo País</v>
          </cell>
          <cell r="C307" t="str">
            <v>Movilidad social</v>
          </cell>
          <cell r="D307" t="str">
            <v>Cerrar la brecha en el acceso y la calidad de la educación, para mejorar la formación de capital humano, incrementar la movilidad social y fomentar la construcción de ciudadanía.</v>
          </cell>
          <cell r="E307" t="str">
            <v>Cultura</v>
          </cell>
          <cell r="F307" t="str">
            <v>Archivo general de la Nación</v>
          </cell>
          <cell r="G307" t="str">
            <v>Grupos Étnicos - Cultura</v>
          </cell>
          <cell r="H307">
            <v>5341</v>
          </cell>
          <cell r="I307" t="str">
            <v>Pueblos indígenas capacitados para la organización de sus archivos.</v>
          </cell>
          <cell r="J307" t="str">
            <v>Producto</v>
          </cell>
          <cell r="K307" t="str">
            <v>Mixto</v>
          </cell>
          <cell r="L307" t="str">
            <v>SI</v>
          </cell>
          <cell r="M307" t="str">
            <v>NO</v>
          </cell>
          <cell r="N307" t="str">
            <v>NO</v>
          </cell>
          <cell r="O307" t="str">
            <v>SI</v>
          </cell>
          <cell r="P307" t="str">
            <v>Porcentaje</v>
          </cell>
          <cell r="Q307" t="str">
            <v>Anual</v>
          </cell>
          <cell r="R307" t="str">
            <v>Acumulado</v>
          </cell>
          <cell r="S307">
            <v>14</v>
          </cell>
          <cell r="T307">
            <v>100</v>
          </cell>
          <cell r="U307">
            <v>100</v>
          </cell>
          <cell r="V307">
            <v>100</v>
          </cell>
          <cell r="W307">
            <v>100</v>
          </cell>
          <cell r="X307">
            <v>100</v>
          </cell>
          <cell r="Y307">
            <v>0</v>
          </cell>
          <cell r="Z307">
            <v>0</v>
          </cell>
          <cell r="AA307">
            <v>0</v>
          </cell>
          <cell r="AB307">
            <v>0</v>
          </cell>
          <cell r="AC307">
            <v>0</v>
          </cell>
          <cell r="AD307">
            <v>0</v>
          </cell>
          <cell r="AE307" t="str">
            <v>Reunión con Pablo Mora y Amado Villafaña de la Organización Gonawindúa Tayrona (OGT) para aclarar las características del acompañamiento en la conformación del archivo audiovisual de la OGT.</v>
          </cell>
          <cell r="AF307">
            <v>42460.208333333299</v>
          </cell>
          <cell r="AG307">
            <v>42500.764754479198</v>
          </cell>
          <cell r="AH307" t="str">
            <v>Laura Cristina Sanchez Alvarado</v>
          </cell>
          <cell r="AI307" t="str">
            <v>laura.sanchez@archivogeneral.gov.co</v>
          </cell>
          <cell r="AJ307">
            <v>5</v>
          </cell>
          <cell r="AK307">
            <v>0</v>
          </cell>
          <cell r="AL307">
            <v>0</v>
          </cell>
        </row>
        <row r="308">
          <cell r="A308">
            <v>5414</v>
          </cell>
          <cell r="B308" t="str">
            <v>Todos por un Nuevo País</v>
          </cell>
          <cell r="C308" t="str">
            <v>Movilidad social</v>
          </cell>
          <cell r="D308" t="str">
            <v>Cerrar la brecha en el acceso y la calidad de la educación, para mejorar la formación de capital humano, incrementar la movilidad social y fomentar la construcción de ciudadanía.</v>
          </cell>
          <cell r="E308" t="str">
            <v>Cultura</v>
          </cell>
          <cell r="F308" t="str">
            <v>MINCULTURA</v>
          </cell>
          <cell r="G308" t="str">
            <v>Grupos Étnicos - Cultura</v>
          </cell>
          <cell r="H308">
            <v>5414</v>
          </cell>
          <cell r="I308" t="str">
            <v>Proyectos para el fortalecimiento y visibilización de la identidad cultural de los pueblos indígenas financiados.</v>
          </cell>
          <cell r="J308" t="str">
            <v>Producto</v>
          </cell>
          <cell r="K308" t="str">
            <v>Mixto</v>
          </cell>
          <cell r="L308" t="str">
            <v>SI</v>
          </cell>
          <cell r="M308" t="str">
            <v>NO</v>
          </cell>
          <cell r="N308" t="str">
            <v>NO</v>
          </cell>
          <cell r="O308" t="str">
            <v>SI</v>
          </cell>
          <cell r="P308" t="str">
            <v>Porcentaje</v>
          </cell>
          <cell r="Q308" t="str">
            <v>Anual</v>
          </cell>
          <cell r="R308" t="str">
            <v>Flujo</v>
          </cell>
          <cell r="S308">
            <v>100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t="str">
            <v>Moisés Medrano Bohórquez</v>
          </cell>
          <cell r="AI308" t="str">
            <v>poblaciones@mincultura.gov.co</v>
          </cell>
          <cell r="AJ308">
            <v>60</v>
          </cell>
          <cell r="AK308">
            <v>0</v>
          </cell>
          <cell r="AL308">
            <v>0</v>
          </cell>
        </row>
        <row r="309">
          <cell r="A309">
            <v>5415</v>
          </cell>
          <cell r="B309" t="str">
            <v>Todos por un Nuevo País</v>
          </cell>
          <cell r="C309" t="str">
            <v>Movilidad social</v>
          </cell>
          <cell r="D309" t="str">
            <v>Cerrar la brecha en el acceso y la calidad de la educación, para mejorar la formación de capital humano, incrementar la movilidad social y fomentar la construcción de ciudadanía.</v>
          </cell>
          <cell r="E309" t="str">
            <v>Cultura</v>
          </cell>
          <cell r="F309" t="str">
            <v>MINCULTURA</v>
          </cell>
          <cell r="G309" t="str">
            <v>Grupos Étnicos - Cultura</v>
          </cell>
          <cell r="H309">
            <v>5415</v>
          </cell>
          <cell r="I309" t="str">
            <v>Pueblos indígenas beneficiados por el programa de revitalización y fortalecimiento del pensamiento mayor</v>
          </cell>
          <cell r="J309" t="str">
            <v>Producto</v>
          </cell>
          <cell r="K309" t="str">
            <v>Mixto</v>
          </cell>
          <cell r="L309" t="str">
            <v>SI</v>
          </cell>
          <cell r="M309" t="str">
            <v>NO</v>
          </cell>
          <cell r="N309" t="str">
            <v>NO</v>
          </cell>
          <cell r="O309" t="str">
            <v>SI</v>
          </cell>
          <cell r="P309" t="str">
            <v>Porcentaje</v>
          </cell>
          <cell r="Q309" t="str">
            <v>Anual</v>
          </cell>
          <cell r="R309" t="str">
            <v>Flujo</v>
          </cell>
          <cell r="S309">
            <v>100</v>
          </cell>
          <cell r="T309">
            <v>0</v>
          </cell>
          <cell r="U309">
            <v>100</v>
          </cell>
          <cell r="V309">
            <v>100</v>
          </cell>
          <cell r="W309">
            <v>100</v>
          </cell>
          <cell r="X309">
            <v>100</v>
          </cell>
          <cell r="Y309">
            <v>0</v>
          </cell>
          <cell r="Z309">
            <v>0</v>
          </cell>
          <cell r="AA309">
            <v>0</v>
          </cell>
          <cell r="AB309">
            <v>0</v>
          </cell>
          <cell r="AC309">
            <v>0</v>
          </cell>
          <cell r="AD309">
            <v>0</v>
          </cell>
          <cell r="AE309">
            <v>0</v>
          </cell>
          <cell r="AF309">
            <v>0</v>
          </cell>
          <cell r="AG309">
            <v>0</v>
          </cell>
          <cell r="AH309" t="str">
            <v>Moisés Medrano Bohórquez</v>
          </cell>
          <cell r="AI309" t="str">
            <v>poblaciones@mincultura.gov.co</v>
          </cell>
          <cell r="AJ309">
            <v>0</v>
          </cell>
          <cell r="AK309">
            <v>0</v>
          </cell>
          <cell r="AL309">
            <v>0</v>
          </cell>
        </row>
        <row r="310">
          <cell r="A310">
            <v>5417</v>
          </cell>
          <cell r="B310" t="str">
            <v>Todos por un Nuevo País</v>
          </cell>
          <cell r="C310" t="str">
            <v>Movilidad social</v>
          </cell>
          <cell r="D310" t="str">
            <v>Cerrar la brecha en el acceso y la calidad de la educación, para mejorar la formación de capital humano, incrementar la movilidad social y fomentar la construcción de ciudadanía.</v>
          </cell>
          <cell r="E310" t="str">
            <v>Cultura</v>
          </cell>
          <cell r="F310" t="str">
            <v>MINCULTURA</v>
          </cell>
          <cell r="G310" t="str">
            <v>Grupos Étnicos - Cultura</v>
          </cell>
          <cell r="H310">
            <v>5417</v>
          </cell>
          <cell r="I310" t="str">
            <v>Proyectos para la promoción y el fortalecimiento de las festividades indígenas con proyección internacional financiados</v>
          </cell>
          <cell r="J310" t="str">
            <v>Producto</v>
          </cell>
          <cell r="K310" t="str">
            <v>Mixto</v>
          </cell>
          <cell r="L310" t="str">
            <v>SI</v>
          </cell>
          <cell r="M310" t="str">
            <v>NO</v>
          </cell>
          <cell r="N310" t="str">
            <v>NO</v>
          </cell>
          <cell r="O310" t="str">
            <v>SI</v>
          </cell>
          <cell r="P310" t="str">
            <v>Porcentaje</v>
          </cell>
          <cell r="Q310" t="str">
            <v>Anual</v>
          </cell>
          <cell r="R310" t="str">
            <v>Flujo</v>
          </cell>
          <cell r="S310">
            <v>100</v>
          </cell>
          <cell r="T310">
            <v>100</v>
          </cell>
          <cell r="U310">
            <v>100</v>
          </cell>
          <cell r="V310">
            <v>0</v>
          </cell>
          <cell r="W310">
            <v>100</v>
          </cell>
          <cell r="X310">
            <v>100</v>
          </cell>
          <cell r="Y310">
            <v>0</v>
          </cell>
          <cell r="Z310">
            <v>0</v>
          </cell>
          <cell r="AA310">
            <v>0</v>
          </cell>
          <cell r="AB310">
            <v>0</v>
          </cell>
          <cell r="AC310">
            <v>0</v>
          </cell>
          <cell r="AD310">
            <v>0</v>
          </cell>
          <cell r="AE310">
            <v>0</v>
          </cell>
          <cell r="AF310">
            <v>0</v>
          </cell>
          <cell r="AG310">
            <v>0</v>
          </cell>
          <cell r="AH310" t="str">
            <v>Moisés Medrano Bohórquez</v>
          </cell>
          <cell r="AI310" t="str">
            <v>poblaciones@mincultura.gov.co</v>
          </cell>
          <cell r="AJ310">
            <v>60</v>
          </cell>
          <cell r="AK310">
            <v>0</v>
          </cell>
          <cell r="AL310">
            <v>0</v>
          </cell>
        </row>
        <row r="311">
          <cell r="A311">
            <v>5418</v>
          </cell>
          <cell r="B311" t="str">
            <v>Todos por un Nuevo País</v>
          </cell>
          <cell r="C311" t="str">
            <v>Movilidad social</v>
          </cell>
          <cell r="D311" t="str">
            <v>Cerrar la brecha en el acceso y la calidad de la educación, para mejorar la formación de capital humano, incrementar la movilidad social y fomentar la construcción de ciudadanía.</v>
          </cell>
          <cell r="E311" t="str">
            <v>Cultura</v>
          </cell>
          <cell r="F311" t="str">
            <v>MINCULTURA</v>
          </cell>
          <cell r="G311" t="str">
            <v>Grupos Étnicos - Cultura</v>
          </cell>
          <cell r="H311">
            <v>5418</v>
          </cell>
          <cell r="I311" t="str">
            <v>Plan Decenal de Lenguas Nativas consultado, concertado y formulado</v>
          </cell>
          <cell r="J311" t="str">
            <v>Gestión</v>
          </cell>
          <cell r="K311" t="str">
            <v>Mixto</v>
          </cell>
          <cell r="L311" t="str">
            <v>SI</v>
          </cell>
          <cell r="M311" t="str">
            <v>NO</v>
          </cell>
          <cell r="N311" t="str">
            <v>NO</v>
          </cell>
          <cell r="O311" t="str">
            <v>SI</v>
          </cell>
          <cell r="P311" t="str">
            <v>Porcentaje</v>
          </cell>
          <cell r="Q311" t="str">
            <v>Anual</v>
          </cell>
          <cell r="R311" t="str">
            <v>Capacidad</v>
          </cell>
          <cell r="S311">
            <v>0</v>
          </cell>
          <cell r="T311">
            <v>25</v>
          </cell>
          <cell r="U311">
            <v>50</v>
          </cell>
          <cell r="V311">
            <v>75</v>
          </cell>
          <cell r="W311">
            <v>100</v>
          </cell>
          <cell r="X311">
            <v>100</v>
          </cell>
          <cell r="Y311">
            <v>0</v>
          </cell>
          <cell r="Z311">
            <v>0</v>
          </cell>
          <cell r="AA311">
            <v>0</v>
          </cell>
          <cell r="AB311">
            <v>0</v>
          </cell>
          <cell r="AC311">
            <v>0</v>
          </cell>
          <cell r="AD311">
            <v>0</v>
          </cell>
          <cell r="AE311">
            <v>0</v>
          </cell>
          <cell r="AF311">
            <v>0</v>
          </cell>
          <cell r="AG311">
            <v>0</v>
          </cell>
          <cell r="AH311" t="str">
            <v>Moisés Medrano Bohórquez</v>
          </cell>
          <cell r="AI311" t="str">
            <v>poblaciones@mincultura.gov.co</v>
          </cell>
          <cell r="AJ311">
            <v>0</v>
          </cell>
          <cell r="AK311">
            <v>0</v>
          </cell>
          <cell r="AL311">
            <v>0</v>
          </cell>
        </row>
        <row r="312">
          <cell r="A312">
            <v>4912</v>
          </cell>
          <cell r="B312" t="str">
            <v>Todos por un Nuevo País</v>
          </cell>
          <cell r="C312" t="str">
            <v>Movilidad social</v>
          </cell>
          <cell r="D312" t="str">
            <v>Cerrar la brecha en el acceso y la calidad de la educación, para mejorar la formación de capital humano, incrementar la movilidad social y fomentar la construcción de ciudadanía.</v>
          </cell>
          <cell r="E312" t="str">
            <v>Cultura</v>
          </cell>
          <cell r="F312" t="str">
            <v>MINCULTURA</v>
          </cell>
          <cell r="G312" t="str">
            <v xml:space="preserve">Conservación del patrimonio cultural </v>
          </cell>
          <cell r="H312">
            <v>4912</v>
          </cell>
          <cell r="I312" t="str">
            <v>Espacios culturales nuevos, renovados y fortalecidos</v>
          </cell>
          <cell r="J312" t="str">
            <v>Producto</v>
          </cell>
          <cell r="K312" t="str">
            <v>Sectorial</v>
          </cell>
          <cell r="L312" t="str">
            <v>SI</v>
          </cell>
          <cell r="M312" t="str">
            <v>SI</v>
          </cell>
          <cell r="N312" t="str">
            <v>NO</v>
          </cell>
          <cell r="O312" t="str">
            <v>SI</v>
          </cell>
          <cell r="P312" t="str">
            <v>Número de espacios culturales</v>
          </cell>
          <cell r="Q312" t="str">
            <v>Trimestral</v>
          </cell>
          <cell r="R312" t="str">
            <v>Acumulado</v>
          </cell>
          <cell r="S312">
            <v>295</v>
          </cell>
          <cell r="T312">
            <v>70</v>
          </cell>
          <cell r="U312">
            <v>40</v>
          </cell>
          <cell r="V312">
            <v>41</v>
          </cell>
          <cell r="W312">
            <v>26</v>
          </cell>
          <cell r="X312">
            <v>177</v>
          </cell>
          <cell r="Y312">
            <v>0</v>
          </cell>
          <cell r="Z312">
            <v>0</v>
          </cell>
          <cell r="AA312">
            <v>0</v>
          </cell>
          <cell r="AB312">
            <v>0</v>
          </cell>
          <cell r="AC312">
            <v>0</v>
          </cell>
          <cell r="AD312">
            <v>0</v>
          </cell>
          <cell r="AE312" t="str">
            <v>El Ministerio de Cultura en la vigencia 2016 ha entregado 9 espacios culturales nuevos, renovados y fortalecidos: 2 nuevas bibliotecas públicas, 2 casas de cultura, 1 centro cultural rehabilitado y 4 intervenciones patrimoniales. Adicionalmente se encuent</v>
          </cell>
          <cell r="AF312">
            <v>42490.208333333299</v>
          </cell>
          <cell r="AG312">
            <v>42495.622670601901</v>
          </cell>
          <cell r="AH312" t="str">
            <v>Carmen Patricia Hernández Ballesteros</v>
          </cell>
          <cell r="AI312" t="str">
            <v>cphernandez@mincultura.gov.co</v>
          </cell>
          <cell r="AJ312">
            <v>10</v>
          </cell>
          <cell r="AK312">
            <v>0</v>
          </cell>
          <cell r="AL312">
            <v>0</v>
          </cell>
        </row>
        <row r="313">
          <cell r="A313">
            <v>4913</v>
          </cell>
          <cell r="B313" t="str">
            <v>Todos por un Nuevo País</v>
          </cell>
          <cell r="C313" t="str">
            <v>Movilidad social</v>
          </cell>
          <cell r="D313" t="str">
            <v>Cerrar la brecha en el acceso y la calidad de la educación, para mejorar la formación de capital humano, incrementar la movilidad social y fomentar la construcción de ciudadanía.</v>
          </cell>
          <cell r="E313" t="str">
            <v>Cultura</v>
          </cell>
          <cell r="F313" t="str">
            <v>MINCULTURA</v>
          </cell>
          <cell r="G313" t="str">
            <v xml:space="preserve">Conservación del patrimonio cultural </v>
          </cell>
          <cell r="H313">
            <v>4913</v>
          </cell>
          <cell r="I313" t="str">
            <v>Escenarios culturales nuevos y dotados</v>
          </cell>
          <cell r="J313" t="str">
            <v>Producto</v>
          </cell>
          <cell r="K313" t="str">
            <v>Sectorial</v>
          </cell>
          <cell r="L313" t="str">
            <v>SI</v>
          </cell>
          <cell r="M313" t="str">
            <v>SI</v>
          </cell>
          <cell r="N313" t="str">
            <v>NO</v>
          </cell>
          <cell r="O313" t="str">
            <v>SI</v>
          </cell>
          <cell r="P313" t="str">
            <v>Número de espacios culturales</v>
          </cell>
          <cell r="Q313" t="str">
            <v>Trimestral</v>
          </cell>
          <cell r="R313" t="str">
            <v>Acumulado</v>
          </cell>
          <cell r="S313">
            <v>121</v>
          </cell>
          <cell r="T313">
            <v>32</v>
          </cell>
          <cell r="U313">
            <v>27</v>
          </cell>
          <cell r="V313">
            <v>28</v>
          </cell>
          <cell r="W313">
            <v>13</v>
          </cell>
          <cell r="X313">
            <v>100</v>
          </cell>
          <cell r="Y313">
            <v>0</v>
          </cell>
          <cell r="Z313">
            <v>0</v>
          </cell>
          <cell r="AA313">
            <v>0</v>
          </cell>
          <cell r="AB313">
            <v>0</v>
          </cell>
          <cell r="AC313">
            <v>0</v>
          </cell>
          <cell r="AD313">
            <v>0</v>
          </cell>
          <cell r="AE313" t="str">
            <v>El Ministerio de Cultura a través del Grupo de Infraestructura cultural en la vigencia 2016 ha entregado 3 infraestructuras culturales, las cuales son: 2 bibliotecas públicas y 1 casa de cultura ; adicionalmente a la fecha se encuentran 28 obras en constr</v>
          </cell>
          <cell r="AF313">
            <v>42490.208333333299</v>
          </cell>
          <cell r="AG313">
            <v>42495.716333599499</v>
          </cell>
          <cell r="AH313" t="str">
            <v>Carmen Patricia Hernández Ballesteros</v>
          </cell>
          <cell r="AI313" t="str">
            <v>cphernandez@mincultura.gov.co</v>
          </cell>
          <cell r="AJ313">
            <v>10</v>
          </cell>
          <cell r="AK313">
            <v>0</v>
          </cell>
          <cell r="AL313">
            <v>0</v>
          </cell>
        </row>
        <row r="314">
          <cell r="A314">
            <v>4914</v>
          </cell>
          <cell r="B314" t="str">
            <v>Todos por un Nuevo País</v>
          </cell>
          <cell r="C314" t="str">
            <v>Movilidad social</v>
          </cell>
          <cell r="D314" t="str">
            <v>Cerrar la brecha en el acceso y la calidad de la educación, para mejorar la formación de capital humano, incrementar la movilidad social y fomentar la construcción de ciudadanía.</v>
          </cell>
          <cell r="E314" t="str">
            <v>Cultura</v>
          </cell>
          <cell r="F314" t="str">
            <v>MINCULTURA</v>
          </cell>
          <cell r="G314" t="str">
            <v xml:space="preserve">Conservación del patrimonio cultural </v>
          </cell>
          <cell r="H314">
            <v>4914</v>
          </cell>
          <cell r="I314" t="str">
            <v>Escenarios culturales rehabilitados y dotados</v>
          </cell>
          <cell r="J314" t="str">
            <v>Gestión</v>
          </cell>
          <cell r="K314" t="str">
            <v>Sectorial</v>
          </cell>
          <cell r="L314" t="str">
            <v>SI</v>
          </cell>
          <cell r="M314" t="str">
            <v>SI</v>
          </cell>
          <cell r="N314" t="str">
            <v>NO</v>
          </cell>
          <cell r="O314" t="str">
            <v>SI</v>
          </cell>
          <cell r="P314" t="str">
            <v>Número de espacios culturales</v>
          </cell>
          <cell r="Q314" t="str">
            <v>Trimestral</v>
          </cell>
          <cell r="R314" t="str">
            <v>Acumulado</v>
          </cell>
          <cell r="S314">
            <v>94</v>
          </cell>
          <cell r="T314">
            <v>26</v>
          </cell>
          <cell r="U314">
            <v>22</v>
          </cell>
          <cell r="V314">
            <v>22</v>
          </cell>
          <cell r="W314">
            <v>22</v>
          </cell>
          <cell r="X314">
            <v>38</v>
          </cell>
          <cell r="Y314">
            <v>0</v>
          </cell>
          <cell r="Z314">
            <v>0</v>
          </cell>
          <cell r="AA314">
            <v>0</v>
          </cell>
          <cell r="AB314">
            <v>0</v>
          </cell>
          <cell r="AC314">
            <v>0</v>
          </cell>
          <cell r="AD314">
            <v>0</v>
          </cell>
          <cell r="AE314" t="str">
            <v>El Ministerio de Cultura a través del Grupo de Infraestructura cultural en la vigencia 2016 ha entregado 2 obras rehabilitadas, 1 Centro Cultural en Ciénaga de Oro y 1 Casa de Cultura en San Juan de Urabá. Adicionalmente se encuentran 9 obras en rehabilit</v>
          </cell>
          <cell r="AF314">
            <v>42490.208333333299</v>
          </cell>
          <cell r="AG314">
            <v>42495.6225206366</v>
          </cell>
          <cell r="AH314" t="str">
            <v>Carmen Patricia Hernández Ballesteros</v>
          </cell>
          <cell r="AI314" t="str">
            <v>cphernandez@mincultura.gov.co</v>
          </cell>
          <cell r="AJ314">
            <v>10</v>
          </cell>
          <cell r="AK314">
            <v>0</v>
          </cell>
          <cell r="AL314">
            <v>0</v>
          </cell>
        </row>
        <row r="315">
          <cell r="A315">
            <v>4915</v>
          </cell>
          <cell r="B315" t="str">
            <v>Todos por un Nuevo País</v>
          </cell>
          <cell r="C315" t="str">
            <v>Movilidad social</v>
          </cell>
          <cell r="D315" t="str">
            <v>Cerrar la brecha en el acceso y la calidad de la educación, para mejorar la formación de capital humano, incrementar la movilidad social y fomentar la construcción de ciudadanía.</v>
          </cell>
          <cell r="E315" t="str">
            <v>Cultura</v>
          </cell>
          <cell r="F315" t="str">
            <v>MINCULTURA</v>
          </cell>
          <cell r="G315" t="str">
            <v xml:space="preserve">Conservación del patrimonio cultural </v>
          </cell>
          <cell r="H315">
            <v>4915</v>
          </cell>
          <cell r="I315" t="str">
            <v>Bienes y manifestaciones del patrimonio cultural reconocidos y protegidos</v>
          </cell>
          <cell r="J315" t="str">
            <v>Resultado</v>
          </cell>
          <cell r="K315" t="str">
            <v>Sectorial</v>
          </cell>
          <cell r="L315" t="str">
            <v>SI</v>
          </cell>
          <cell r="M315" t="str">
            <v>SI</v>
          </cell>
          <cell r="N315" t="str">
            <v>NO</v>
          </cell>
          <cell r="O315" t="str">
            <v>SI</v>
          </cell>
          <cell r="P315" t="str">
            <v>Número de espacios culturales</v>
          </cell>
          <cell r="Q315" t="str">
            <v>Trimestral</v>
          </cell>
          <cell r="R315" t="str">
            <v>Acumulado</v>
          </cell>
          <cell r="S315">
            <v>36</v>
          </cell>
          <cell r="T315">
            <v>5</v>
          </cell>
          <cell r="U315">
            <v>2</v>
          </cell>
          <cell r="V315">
            <v>2</v>
          </cell>
          <cell r="W315">
            <v>3</v>
          </cell>
          <cell r="X315">
            <v>48</v>
          </cell>
          <cell r="Y315">
            <v>0</v>
          </cell>
          <cell r="Z315">
            <v>0</v>
          </cell>
          <cell r="AA315">
            <v>0</v>
          </cell>
          <cell r="AB315">
            <v>0</v>
          </cell>
          <cell r="AC315">
            <v>0</v>
          </cell>
          <cell r="AD315">
            <v>0</v>
          </cell>
          <cell r="AE315" t="str">
            <v>A Abril 2016 el PES de Partería del Pacífico (95%) se encuentra en ajustes finales para presentación al CNPC , la Tejeduría de la cañaflecha en Córdoba (53%), los saberes asociados al mar de San Andrés, Providencia y Santa Catalina (20%) y Espacio cultura</v>
          </cell>
          <cell r="AF315">
            <v>42490.208333333299</v>
          </cell>
          <cell r="AG315">
            <v>42500.441189965299</v>
          </cell>
          <cell r="AH315" t="str">
            <v>Alberto  Escovar Wilson-White</v>
          </cell>
          <cell r="AI315" t="str">
            <v>aescovar@mincultura.gov.co</v>
          </cell>
          <cell r="AJ315">
            <v>0</v>
          </cell>
          <cell r="AK315">
            <v>0</v>
          </cell>
          <cell r="AL315">
            <v>0</v>
          </cell>
        </row>
        <row r="316">
          <cell r="A316">
            <v>4916</v>
          </cell>
          <cell r="B316" t="str">
            <v>Todos por un Nuevo País</v>
          </cell>
          <cell r="C316" t="str">
            <v>Movilidad social</v>
          </cell>
          <cell r="D316" t="str">
            <v>Cerrar la brecha en el acceso y la calidad de la educación, para mejorar la formación de capital humano, incrementar la movilidad social y fomentar la construcción de ciudadanía.</v>
          </cell>
          <cell r="E316" t="str">
            <v>Cultura</v>
          </cell>
          <cell r="F316" t="str">
            <v>MINCULTURA</v>
          </cell>
          <cell r="G316" t="str">
            <v xml:space="preserve">Conservación del patrimonio cultural </v>
          </cell>
          <cell r="H316">
            <v>4916</v>
          </cell>
          <cell r="I316" t="str">
            <v>Planes Especiales de Manejo y Protección (PEMP) y Planes Especiales de Salvaguardia (PES) formulados</v>
          </cell>
          <cell r="J316" t="str">
            <v>Producto</v>
          </cell>
          <cell r="K316" t="str">
            <v>Sectorial</v>
          </cell>
          <cell r="L316" t="str">
            <v>SI</v>
          </cell>
          <cell r="M316" t="str">
            <v>SI</v>
          </cell>
          <cell r="N316" t="str">
            <v>NO</v>
          </cell>
          <cell r="O316" t="str">
            <v>SI</v>
          </cell>
          <cell r="P316" t="str">
            <v>Número de PEMP y PES</v>
          </cell>
          <cell r="Q316" t="str">
            <v>Trimestral</v>
          </cell>
          <cell r="R316" t="str">
            <v>Acumulado</v>
          </cell>
          <cell r="S316">
            <v>33</v>
          </cell>
          <cell r="T316">
            <v>2</v>
          </cell>
          <cell r="U316">
            <v>3</v>
          </cell>
          <cell r="V316">
            <v>1</v>
          </cell>
          <cell r="W316">
            <v>4</v>
          </cell>
          <cell r="X316">
            <v>43</v>
          </cell>
          <cell r="Y316">
            <v>0</v>
          </cell>
          <cell r="Z316">
            <v>0</v>
          </cell>
          <cell r="AA316">
            <v>0</v>
          </cell>
          <cell r="AB316">
            <v>0</v>
          </cell>
          <cell r="AC316">
            <v>0</v>
          </cell>
          <cell r="AD316">
            <v>0</v>
          </cell>
          <cell r="AE316" t="str">
            <v>A Abril de 2016 el PES de Partería del Pacífico (95%) se encuentra en proceso de ajustes finales para presentación al CNPC; la Tejeduría de la cañaflecha en Córdoba (53%); Los saberes asociados al mar de San Andrés, Providencia y Santa Catalina (20%); Esp</v>
          </cell>
          <cell r="AF316">
            <v>42490.208333333299</v>
          </cell>
          <cell r="AG316">
            <v>42500.440094594902</v>
          </cell>
          <cell r="AH316" t="str">
            <v>Alberto  Escovar Wilson-White</v>
          </cell>
          <cell r="AI316" t="str">
            <v>aescovar@mincultura.gov.co</v>
          </cell>
          <cell r="AJ316">
            <v>0</v>
          </cell>
          <cell r="AK316">
            <v>0</v>
          </cell>
          <cell r="AL316">
            <v>0</v>
          </cell>
        </row>
        <row r="317">
          <cell r="A317">
            <v>4918</v>
          </cell>
          <cell r="B317" t="str">
            <v>Todos por un Nuevo País</v>
          </cell>
          <cell r="C317" t="str">
            <v>Movilidad social</v>
          </cell>
          <cell r="D317" t="str">
            <v>Cerrar la brecha en el acceso y la calidad de la educación, para mejorar la formación de capital humano, incrementar la movilidad social y fomentar la construcción de ciudadanía.</v>
          </cell>
          <cell r="E317" t="str">
            <v>Cultura</v>
          </cell>
          <cell r="F317" t="str">
            <v>MINCULTURA</v>
          </cell>
          <cell r="G317" t="str">
            <v xml:space="preserve">Conservación del patrimonio cultural </v>
          </cell>
          <cell r="H317">
            <v>4918</v>
          </cell>
          <cell r="I317" t="str">
            <v>Imágenes digitalizadas de los fondos documentales del AGN para consulta a través de Internet</v>
          </cell>
          <cell r="J317" t="str">
            <v>Producto</v>
          </cell>
          <cell r="K317" t="str">
            <v>Sectorial</v>
          </cell>
          <cell r="L317" t="str">
            <v>SI</v>
          </cell>
          <cell r="M317" t="str">
            <v>NO</v>
          </cell>
          <cell r="N317" t="str">
            <v>NO</v>
          </cell>
          <cell r="O317" t="str">
            <v>SI</v>
          </cell>
          <cell r="P317" t="str">
            <v>Número de imágenes</v>
          </cell>
          <cell r="Q317" t="str">
            <v>Trimestral</v>
          </cell>
          <cell r="R317" t="str">
            <v>Acumulado</v>
          </cell>
          <cell r="S317">
            <v>5847840</v>
          </cell>
          <cell r="T317">
            <v>4000000</v>
          </cell>
          <cell r="U317">
            <v>5000000</v>
          </cell>
          <cell r="V317">
            <v>5500000</v>
          </cell>
          <cell r="W317">
            <v>5500000</v>
          </cell>
          <cell r="X317">
            <v>20000000</v>
          </cell>
          <cell r="Y317">
            <v>934502</v>
          </cell>
          <cell r="Z317">
            <v>18.690000000000001</v>
          </cell>
          <cell r="AA317">
            <v>5882369</v>
          </cell>
          <cell r="AB317">
            <v>29.41</v>
          </cell>
          <cell r="AC317">
            <v>42460.208333333299</v>
          </cell>
          <cell r="AD317">
            <v>42468.333883101899</v>
          </cell>
          <cell r="AE317" t="str">
            <v>Se digitalizaron 1356878 imágenes. Para un total acumulado de 2291380. Estas imágenes corresponden a los fondos Ministerio de Relaciones Exteriores (1.117.987), Ministerio de Educación Nacional (211.574), Ministerio de Transporte (11485), Presidencia de l</v>
          </cell>
          <cell r="AF317">
            <v>42490.208333333299</v>
          </cell>
          <cell r="AG317">
            <v>42501.496325115702</v>
          </cell>
          <cell r="AH317" t="str">
            <v>Natasha Eslava Velez</v>
          </cell>
          <cell r="AI317" t="str">
            <v>natasha.eslava@archivogeneral.gov.co</v>
          </cell>
          <cell r="AJ317">
            <v>0</v>
          </cell>
          <cell r="AK317">
            <v>42551.208333333299</v>
          </cell>
          <cell r="AL317">
            <v>0</v>
          </cell>
        </row>
        <row r="318">
          <cell r="A318">
            <v>4908</v>
          </cell>
          <cell r="B318" t="str">
            <v>Todos por un Nuevo País</v>
          </cell>
          <cell r="C318" t="str">
            <v>Movilidad social</v>
          </cell>
          <cell r="D318" t="str">
            <v>Cerrar la brecha en el acceso y la calidad de la educación, para mejorar la formación de capital humano, incrementar la movilidad social y fomentar la construcción de ciudadanía.</v>
          </cell>
          <cell r="E318" t="str">
            <v>Cultura</v>
          </cell>
          <cell r="F318" t="str">
            <v>MINCULTURA</v>
          </cell>
          <cell r="G318" t="str">
            <v>Incentivo y fomento a la formación artística y creación cultural</v>
          </cell>
          <cell r="H318">
            <v>4908</v>
          </cell>
          <cell r="I318" t="str">
            <v>Niños y jóvenes en procesos de formación musical</v>
          </cell>
          <cell r="J318" t="str">
            <v>Producto</v>
          </cell>
          <cell r="K318" t="str">
            <v>Sectorial</v>
          </cell>
          <cell r="L318" t="str">
            <v>SI</v>
          </cell>
          <cell r="M318" t="str">
            <v>SI</v>
          </cell>
          <cell r="N318" t="str">
            <v>NO</v>
          </cell>
          <cell r="O318" t="str">
            <v>SI</v>
          </cell>
          <cell r="P318" t="str">
            <v>Número de niños y Jóvenes</v>
          </cell>
          <cell r="Q318" t="str">
            <v>Trimestral</v>
          </cell>
          <cell r="R318" t="str">
            <v>Capacidad</v>
          </cell>
          <cell r="S318">
            <v>93000</v>
          </cell>
          <cell r="T318">
            <v>100000</v>
          </cell>
          <cell r="U318">
            <v>110000</v>
          </cell>
          <cell r="V318">
            <v>120000</v>
          </cell>
          <cell r="W318">
            <v>130000</v>
          </cell>
          <cell r="X318">
            <v>130000</v>
          </cell>
          <cell r="Y318">
            <v>116203</v>
          </cell>
          <cell r="Z318">
            <v>100</v>
          </cell>
          <cell r="AA318">
            <v>116203</v>
          </cell>
          <cell r="AB318">
            <v>62.71</v>
          </cell>
          <cell r="AC318">
            <v>42460.208333333299</v>
          </cell>
          <cell r="AD318">
            <v>42468.341110150497</v>
          </cell>
          <cell r="AE318" t="str">
            <v>En el mes de abril se diseñó el portal de inscripción para la jornada de celebra la música http://celebralamusica.mincultura.gov.co que permite tener una información directa de cerca de 900 municipios participantes. Con este nuevo mecanismo cada concierto</v>
          </cell>
          <cell r="AF318">
            <v>42490.208333333299</v>
          </cell>
          <cell r="AG318">
            <v>42500.769762581003</v>
          </cell>
          <cell r="AH318" t="str">
            <v>Alejandro  Mantilla</v>
          </cell>
          <cell r="AI318" t="str">
            <v>amantilla@mincultura.gov.co</v>
          </cell>
          <cell r="AJ318">
            <v>10</v>
          </cell>
          <cell r="AK318">
            <v>42551.208333333299</v>
          </cell>
          <cell r="AL318">
            <v>-53</v>
          </cell>
        </row>
        <row r="319">
          <cell r="A319">
            <v>4909</v>
          </cell>
          <cell r="B319" t="str">
            <v>Todos por un Nuevo País</v>
          </cell>
          <cell r="C319" t="str">
            <v>Movilidad social</v>
          </cell>
          <cell r="D319" t="str">
            <v>Cerrar la brecha en el acceso y la calidad de la educación, para mejorar la formación de capital humano, incrementar la movilidad social y fomentar la construcción de ciudadanía.</v>
          </cell>
          <cell r="E319" t="str">
            <v>Cultura</v>
          </cell>
          <cell r="F319" t="str">
            <v>MINCULTURA</v>
          </cell>
          <cell r="G319" t="str">
            <v>Incentivo y fomento a la formación artística y creación cultural</v>
          </cell>
          <cell r="H319">
            <v>4909</v>
          </cell>
          <cell r="I319" t="str">
            <v>Escuelas municipales de música fortalecidas</v>
          </cell>
          <cell r="J319" t="str">
            <v>Gestión</v>
          </cell>
          <cell r="K319" t="str">
            <v>Sectorial</v>
          </cell>
          <cell r="L319" t="str">
            <v>SI</v>
          </cell>
          <cell r="M319" t="str">
            <v>SI</v>
          </cell>
          <cell r="N319" t="str">
            <v>NO</v>
          </cell>
          <cell r="O319" t="str">
            <v>SI</v>
          </cell>
          <cell r="P319" t="str">
            <v>Número de escuelas de música</v>
          </cell>
          <cell r="Q319" t="str">
            <v>Trimestral</v>
          </cell>
          <cell r="R319" t="str">
            <v>Flujo</v>
          </cell>
          <cell r="S319">
            <v>667</v>
          </cell>
          <cell r="T319">
            <v>500</v>
          </cell>
          <cell r="U319">
            <v>500</v>
          </cell>
          <cell r="V319">
            <v>500</v>
          </cell>
          <cell r="W319">
            <v>500</v>
          </cell>
          <cell r="X319">
            <v>500</v>
          </cell>
          <cell r="Y319">
            <v>0</v>
          </cell>
          <cell r="Z319">
            <v>0</v>
          </cell>
          <cell r="AA319">
            <v>0</v>
          </cell>
          <cell r="AB319">
            <v>0</v>
          </cell>
          <cell r="AC319">
            <v>0</v>
          </cell>
          <cell r="AD319">
            <v>0</v>
          </cell>
          <cell r="AE319" t="str">
            <v>Se llevó a cabo el seminario de inducción a los 13 expertos musicales que realizarán las asesorías a las diferentes escuelas municipales de música. Se elaboraron fichas que permitirán concretar la asesoría en 2 de los factores de fortalecimiento de las es</v>
          </cell>
          <cell r="AF319">
            <v>42490.208333333299</v>
          </cell>
          <cell r="AG319">
            <v>42500.7693842593</v>
          </cell>
          <cell r="AH319" t="str">
            <v>Alejandro  Mantilla</v>
          </cell>
          <cell r="AI319" t="str">
            <v>amantilla@mincultura.gov.co</v>
          </cell>
          <cell r="AJ319">
            <v>10</v>
          </cell>
          <cell r="AK319">
            <v>0</v>
          </cell>
          <cell r="AL319">
            <v>0</v>
          </cell>
        </row>
        <row r="320">
          <cell r="A320">
            <v>4910</v>
          </cell>
          <cell r="B320" t="str">
            <v>Todos por un Nuevo País</v>
          </cell>
          <cell r="C320" t="str">
            <v>Movilidad social</v>
          </cell>
          <cell r="D320" t="str">
            <v>Cerrar la brecha en el acceso y la calidad de la educación, para mejorar la formación de capital humano, incrementar la movilidad social y fomentar la construcción de ciudadanía.</v>
          </cell>
          <cell r="E320" t="str">
            <v>Cultura</v>
          </cell>
          <cell r="F320" t="str">
            <v>MINCULTURA</v>
          </cell>
          <cell r="G320" t="str">
            <v>Incentivo y fomento a la formación artística y creación cultural</v>
          </cell>
          <cell r="H320">
            <v>4910</v>
          </cell>
          <cell r="I320" t="str">
            <v>Dotaciones de instrumentos musicales entregadas</v>
          </cell>
          <cell r="J320" t="str">
            <v>Producto</v>
          </cell>
          <cell r="K320" t="str">
            <v>Sectorial</v>
          </cell>
          <cell r="L320" t="str">
            <v>SI</v>
          </cell>
          <cell r="M320" t="str">
            <v>SI</v>
          </cell>
          <cell r="N320" t="str">
            <v>NO</v>
          </cell>
          <cell r="O320" t="str">
            <v>SI</v>
          </cell>
          <cell r="P320" t="str">
            <v>número de Sets de instrumentos musicales</v>
          </cell>
          <cell r="Q320" t="str">
            <v>Semestral</v>
          </cell>
          <cell r="R320" t="str">
            <v>Acumulado</v>
          </cell>
          <cell r="S320">
            <v>111</v>
          </cell>
          <cell r="T320">
            <v>87</v>
          </cell>
          <cell r="U320">
            <v>37</v>
          </cell>
          <cell r="V320">
            <v>38</v>
          </cell>
          <cell r="W320">
            <v>38</v>
          </cell>
          <cell r="X320">
            <v>200</v>
          </cell>
          <cell r="Y320">
            <v>0</v>
          </cell>
          <cell r="Z320">
            <v>0</v>
          </cell>
          <cell r="AA320">
            <v>0</v>
          </cell>
          <cell r="AB320">
            <v>0</v>
          </cell>
          <cell r="AC320">
            <v>0</v>
          </cell>
          <cell r="AD320">
            <v>0</v>
          </cell>
          <cell r="AE320" t="str">
            <v>Como resultado de la convocatoria de dotación de músicas tradicionales se presentaron 5 cabildos indígenas que cumplieron requisitos para ser beneficiarios de la cofinanciación. Así mismo, 37 municipios cumplieron requisitos para ser beneficiarios de esta</v>
          </cell>
          <cell r="AF320">
            <v>42490.208333333299</v>
          </cell>
          <cell r="AG320">
            <v>42500.768875115697</v>
          </cell>
          <cell r="AH320" t="str">
            <v>Alejandro  Mantilla</v>
          </cell>
          <cell r="AI320" t="str">
            <v>amantilla@mincultura.gov.co</v>
          </cell>
          <cell r="AJ320">
            <v>10</v>
          </cell>
          <cell r="AK320">
            <v>0</v>
          </cell>
          <cell r="AL320">
            <v>0</v>
          </cell>
        </row>
        <row r="321">
          <cell r="A321">
            <v>4911</v>
          </cell>
          <cell r="B321" t="str">
            <v>Todos por un Nuevo País</v>
          </cell>
          <cell r="C321" t="str">
            <v>Movilidad social</v>
          </cell>
          <cell r="D321" t="str">
            <v>Cerrar la brecha en el acceso y la calidad de la educación, para mejorar la formación de capital humano, incrementar la movilidad social y fomentar la construcción de ciudadanía.</v>
          </cell>
          <cell r="E321" t="str">
            <v>Cultura</v>
          </cell>
          <cell r="F321" t="str">
            <v>MINCULTURA</v>
          </cell>
          <cell r="G321" t="str">
            <v>Incentivo y fomento a la formación artística y creación cultural</v>
          </cell>
          <cell r="H321">
            <v>4911</v>
          </cell>
          <cell r="I321" t="str">
            <v>Maestros de música formados y actualizados mediante contenidos pedagógicos</v>
          </cell>
          <cell r="J321" t="str">
            <v>Producto</v>
          </cell>
          <cell r="K321" t="str">
            <v>Sectorial</v>
          </cell>
          <cell r="L321" t="str">
            <v>SI</v>
          </cell>
          <cell r="M321" t="str">
            <v>SI</v>
          </cell>
          <cell r="N321" t="str">
            <v>NO</v>
          </cell>
          <cell r="O321" t="str">
            <v>SI</v>
          </cell>
          <cell r="P321" t="str">
            <v>Número de maestros</v>
          </cell>
          <cell r="Q321" t="str">
            <v>Semestral</v>
          </cell>
          <cell r="R321" t="str">
            <v>Stock</v>
          </cell>
          <cell r="S321">
            <v>618</v>
          </cell>
          <cell r="T321">
            <v>600</v>
          </cell>
          <cell r="U321">
            <v>600</v>
          </cell>
          <cell r="V321">
            <v>600</v>
          </cell>
          <cell r="W321">
            <v>600</v>
          </cell>
          <cell r="X321">
            <v>600</v>
          </cell>
          <cell r="Y321">
            <v>0</v>
          </cell>
          <cell r="Z321">
            <v>0</v>
          </cell>
          <cell r="AA321">
            <v>0</v>
          </cell>
          <cell r="AB321">
            <v>0</v>
          </cell>
          <cell r="AC321">
            <v>0</v>
          </cell>
          <cell r="AD321">
            <v>0</v>
          </cell>
          <cell r="AE321" t="str">
            <v>Se ha trabajado en forma simultánea confirmando cada uno de los maestros de los municipios invitados al diplomado de iniciación musical que serán distribuidos en 10 sedes de formación. Así mismo se inició el primer módulo del diplomado de la zona andina c</v>
          </cell>
          <cell r="AF321">
            <v>42490.208333333299</v>
          </cell>
          <cell r="AG321">
            <v>42500.765287534698</v>
          </cell>
          <cell r="AH321" t="str">
            <v>Alejandro  Mantilla</v>
          </cell>
          <cell r="AI321" t="str">
            <v>amantilla@mincultura.gov.co</v>
          </cell>
          <cell r="AJ321">
            <v>10</v>
          </cell>
          <cell r="AK321">
            <v>0</v>
          </cell>
          <cell r="AL321">
            <v>0</v>
          </cell>
        </row>
        <row r="322">
          <cell r="A322">
            <v>4903</v>
          </cell>
          <cell r="B322" t="str">
            <v>Todos por un Nuevo País</v>
          </cell>
          <cell r="C322" t="str">
            <v>Movilidad social</v>
          </cell>
          <cell r="D322" t="str">
            <v>Cerrar la brecha en el acceso y la calidad de la educación, para mejorar la formación de capital humano, incrementar la movilidad social y fomentar la construcción de ciudadanía.</v>
          </cell>
          <cell r="E322" t="str">
            <v>Cultura</v>
          </cell>
          <cell r="F322" t="str">
            <v>MINCULTURA</v>
          </cell>
          <cell r="G322" t="str">
            <v>Desarrollo del Plan Nacional de Lecto - escritura</v>
          </cell>
          <cell r="H322">
            <v>4903</v>
          </cell>
          <cell r="I322" t="str">
            <v>Promedio de libros leídos por la población colombiana</v>
          </cell>
          <cell r="J322" t="str">
            <v>Gestión</v>
          </cell>
          <cell r="K322" t="str">
            <v>Sectorial</v>
          </cell>
          <cell r="L322" t="str">
            <v>SI</v>
          </cell>
          <cell r="M322" t="str">
            <v>NO</v>
          </cell>
          <cell r="N322" t="str">
            <v>NO</v>
          </cell>
          <cell r="O322" t="str">
            <v>SI</v>
          </cell>
          <cell r="P322" t="str">
            <v>Indice</v>
          </cell>
          <cell r="Q322" t="str">
            <v>Anual</v>
          </cell>
          <cell r="R322" t="str">
            <v>Flujo</v>
          </cell>
          <cell r="S322">
            <v>1.9</v>
          </cell>
          <cell r="T322">
            <v>0</v>
          </cell>
          <cell r="U322">
            <v>2</v>
          </cell>
          <cell r="V322">
            <v>0</v>
          </cell>
          <cell r="W322">
            <v>3.2</v>
          </cell>
          <cell r="X322">
            <v>3.2</v>
          </cell>
          <cell r="Y322">
            <v>0</v>
          </cell>
          <cell r="Z322">
            <v>0</v>
          </cell>
          <cell r="AA322">
            <v>0</v>
          </cell>
          <cell r="AB322">
            <v>0</v>
          </cell>
          <cell r="AC322">
            <v>0</v>
          </cell>
          <cell r="AD322">
            <v>0</v>
          </cell>
          <cell r="AE322" t="str">
            <v>Se realizó reunión con el DANE y Presidencia, en dicha reunión se revisó: * La fórmula que calcula el índice: La mitad de las preguntas a encuestar son sobre la lectura y la otra mitad es sobre consumo cultural, las preguntas se las hacen a los padres. Co</v>
          </cell>
          <cell r="AF322">
            <v>42490.208333333299</v>
          </cell>
          <cell r="AG322">
            <v>42500.439312881899</v>
          </cell>
          <cell r="AH322" t="str">
            <v>Consuelo Gaitán</v>
          </cell>
          <cell r="AI322" t="str">
            <v>cggaitan@bibliotecanacional.gov.co</v>
          </cell>
          <cell r="AJ322">
            <v>60</v>
          </cell>
          <cell r="AK322">
            <v>0</v>
          </cell>
          <cell r="AL322">
            <v>0</v>
          </cell>
        </row>
        <row r="323">
          <cell r="A323">
            <v>4904</v>
          </cell>
          <cell r="B323" t="str">
            <v>Todos por un Nuevo País</v>
          </cell>
          <cell r="C323" t="str">
            <v>Movilidad social</v>
          </cell>
          <cell r="D323" t="str">
            <v>Cerrar la brecha en el acceso y la calidad de la educación, para mejorar la formación de capital humano, incrementar la movilidad social y fomentar la construcción de ciudadanía.</v>
          </cell>
          <cell r="E323" t="str">
            <v>Cultura</v>
          </cell>
          <cell r="F323" t="str">
            <v>MINCULTURA</v>
          </cell>
          <cell r="G323" t="str">
            <v>Desarrollo del Plan Nacional de Lecto - escritura</v>
          </cell>
          <cell r="H323">
            <v>4904</v>
          </cell>
          <cell r="I323" t="str">
            <v>Bibliotecas públicas adscritas a la Red Nacional con conectividad</v>
          </cell>
          <cell r="J323" t="str">
            <v>Producto</v>
          </cell>
          <cell r="K323" t="str">
            <v>Sectorial</v>
          </cell>
          <cell r="L323" t="str">
            <v>SI</v>
          </cell>
          <cell r="M323" t="str">
            <v>NO</v>
          </cell>
          <cell r="N323" t="str">
            <v>NO</v>
          </cell>
          <cell r="O323" t="str">
            <v>SI</v>
          </cell>
          <cell r="P323" t="str">
            <v>Porcentaje</v>
          </cell>
          <cell r="Q323" t="str">
            <v>Trimestral</v>
          </cell>
          <cell r="R323" t="str">
            <v>Stock</v>
          </cell>
          <cell r="S323">
            <v>82</v>
          </cell>
          <cell r="T323">
            <v>85</v>
          </cell>
          <cell r="U323">
            <v>85</v>
          </cell>
          <cell r="V323">
            <v>85</v>
          </cell>
          <cell r="W323">
            <v>85</v>
          </cell>
          <cell r="X323">
            <v>85</v>
          </cell>
          <cell r="Y323">
            <v>88</v>
          </cell>
          <cell r="Z323">
            <v>100</v>
          </cell>
          <cell r="AA323">
            <v>88</v>
          </cell>
          <cell r="AB323">
            <v>100</v>
          </cell>
          <cell r="AC323">
            <v>42460.208333333299</v>
          </cell>
          <cell r="AD323">
            <v>42500.438225381899</v>
          </cell>
          <cell r="AE323" t="str">
            <v xml:space="preserve">Para el mes de marzo se tienen beneficiadas 415 bibliotecas públicas por el Ministerio de Cultura, por otra parte, las entidades territoriales están beneficiando con el servicio de conectividad a 406 bibliotecas públicas y el Ministerio TIC, por medio de </v>
          </cell>
          <cell r="AF323">
            <v>42460.208333333299</v>
          </cell>
          <cell r="AG323">
            <v>42500.438225231497</v>
          </cell>
          <cell r="AH323" t="str">
            <v>Consuelo Gaitán</v>
          </cell>
          <cell r="AI323" t="str">
            <v>cggaitan@bibliotecanacional.gov.co</v>
          </cell>
          <cell r="AJ323">
            <v>30</v>
          </cell>
          <cell r="AK323">
            <v>42551.208333333299</v>
          </cell>
          <cell r="AL323">
            <v>-73</v>
          </cell>
        </row>
        <row r="324">
          <cell r="A324">
            <v>4905</v>
          </cell>
          <cell r="B324" t="str">
            <v>Todos por un Nuevo País</v>
          </cell>
          <cell r="C324" t="str">
            <v>Movilidad social</v>
          </cell>
          <cell r="D324" t="str">
            <v>Cerrar la brecha en el acceso y la calidad de la educación, para mejorar la formación de capital humano, incrementar la movilidad social y fomentar la construcción de ciudadanía.</v>
          </cell>
          <cell r="E324" t="str">
            <v>Cultura</v>
          </cell>
          <cell r="F324" t="str">
            <v>MINCULTURA</v>
          </cell>
          <cell r="G324" t="str">
            <v>Desarrollo del Plan Nacional de Lecto - escritura</v>
          </cell>
          <cell r="H324">
            <v>4905</v>
          </cell>
          <cell r="I324" t="str">
            <v>Bibliotecarios formados en competencias TIC para el diseño, prestación y divulgación de servicios bibliotecarios</v>
          </cell>
          <cell r="J324" t="str">
            <v>Producto</v>
          </cell>
          <cell r="K324" t="str">
            <v>Sectorial</v>
          </cell>
          <cell r="L324" t="str">
            <v>SI</v>
          </cell>
          <cell r="M324" t="str">
            <v>SI</v>
          </cell>
          <cell r="N324" t="str">
            <v>NO</v>
          </cell>
          <cell r="O324" t="str">
            <v>SI</v>
          </cell>
          <cell r="P324" t="str">
            <v>número de bibliotecarios formados</v>
          </cell>
          <cell r="Q324" t="str">
            <v>Semestral</v>
          </cell>
          <cell r="R324" t="str">
            <v>Acumulado</v>
          </cell>
          <cell r="S324">
            <v>0</v>
          </cell>
          <cell r="T324">
            <v>300</v>
          </cell>
          <cell r="U324">
            <v>600</v>
          </cell>
          <cell r="V324">
            <v>300</v>
          </cell>
          <cell r="W324">
            <v>0</v>
          </cell>
          <cell r="X324">
            <v>1200</v>
          </cell>
          <cell r="Y324">
            <v>0</v>
          </cell>
          <cell r="Z324">
            <v>0</v>
          </cell>
          <cell r="AA324">
            <v>0</v>
          </cell>
          <cell r="AB324">
            <v>0</v>
          </cell>
          <cell r="AC324">
            <v>0</v>
          </cell>
          <cell r="AD324">
            <v>0</v>
          </cell>
          <cell r="AE324" t="str">
            <v>Durante el mes de abril, 328 bibliotecarios se vincularon al proceso de formación en competencias TIC. Este grupo de bibliotecarios proviene de los siguientes 22 departamentos (Antioquia, Atlántico, Bogotá, Bolívar, Boyacá, Caquetá, Casanare, Cesar, Chocó</v>
          </cell>
          <cell r="AF324">
            <v>42490.208333333299</v>
          </cell>
          <cell r="AG324">
            <v>42496.617960335701</v>
          </cell>
          <cell r="AH324" t="str">
            <v>Consuelo Gaitán</v>
          </cell>
          <cell r="AI324" t="str">
            <v>cggaitan@bibliotecanacional.gov.co</v>
          </cell>
          <cell r="AJ324">
            <v>15</v>
          </cell>
          <cell r="AK324">
            <v>0</v>
          </cell>
          <cell r="AL324">
            <v>0</v>
          </cell>
        </row>
        <row r="325">
          <cell r="A325">
            <v>4906</v>
          </cell>
          <cell r="B325" t="str">
            <v>Todos por un Nuevo País</v>
          </cell>
          <cell r="C325" t="str">
            <v>Movilidad social</v>
          </cell>
          <cell r="D325" t="str">
            <v>Cerrar la brecha en el acceso y la calidad de la educación, para mejorar la formación de capital humano, incrementar la movilidad social y fomentar la construcción de ciudadanía.</v>
          </cell>
          <cell r="E325" t="str">
            <v>Cultura</v>
          </cell>
          <cell r="F325" t="str">
            <v>MINCULTURA</v>
          </cell>
          <cell r="G325" t="str">
            <v>Desarrollo del Plan Nacional de Lecto - escritura</v>
          </cell>
          <cell r="H325">
            <v>4906</v>
          </cell>
          <cell r="I325" t="str">
            <v>Nuevos contenidos impresos, audiovisuales y digitales</v>
          </cell>
          <cell r="J325" t="str">
            <v>Producto</v>
          </cell>
          <cell r="K325" t="str">
            <v>Sectorial</v>
          </cell>
          <cell r="L325" t="str">
            <v>SI</v>
          </cell>
          <cell r="M325" t="str">
            <v>NO</v>
          </cell>
          <cell r="N325" t="str">
            <v>NO</v>
          </cell>
          <cell r="O325" t="str">
            <v>SI</v>
          </cell>
          <cell r="P325" t="str">
            <v>número de bibliotecarios formados</v>
          </cell>
          <cell r="Q325" t="str">
            <v>Trimestral</v>
          </cell>
          <cell r="R325" t="str">
            <v>Acumulado</v>
          </cell>
          <cell r="S325">
            <v>26</v>
          </cell>
          <cell r="T325">
            <v>5</v>
          </cell>
          <cell r="U325">
            <v>4</v>
          </cell>
          <cell r="V325">
            <v>3</v>
          </cell>
          <cell r="W325">
            <v>3</v>
          </cell>
          <cell r="X325">
            <v>15</v>
          </cell>
          <cell r="Y325">
            <v>0</v>
          </cell>
          <cell r="Z325">
            <v>0</v>
          </cell>
          <cell r="AA325">
            <v>5</v>
          </cell>
          <cell r="AB325">
            <v>33.332999999999998</v>
          </cell>
          <cell r="AC325">
            <v>42460.208333333299</v>
          </cell>
          <cell r="AD325">
            <v>42501.6298628472</v>
          </cell>
          <cell r="AE325" t="str">
            <v>1- El 6 de Mayo se realizó la evaluación de las 11 propuestas presentadas para la beca para el desarrollo de proyecto de serie de televisión de no ficción para audiencia infantil entre 3 y 6 años de las cuales quedaron preseleccionados para asistir a la J</v>
          </cell>
          <cell r="AF325">
            <v>42490.208333333299</v>
          </cell>
          <cell r="AG325">
            <v>42501.631863506896</v>
          </cell>
          <cell r="AH325" t="str">
            <v>Argemiro Cortes Buitrago</v>
          </cell>
          <cell r="AI325" t="str">
            <v>acortes@mincultura.gov.co</v>
          </cell>
          <cell r="AJ325">
            <v>10</v>
          </cell>
          <cell r="AK325">
            <v>42551.208333333299</v>
          </cell>
          <cell r="AL325">
            <v>-53</v>
          </cell>
        </row>
        <row r="326">
          <cell r="A326">
            <v>4907</v>
          </cell>
          <cell r="B326" t="str">
            <v>Todos por un Nuevo País</v>
          </cell>
          <cell r="C326" t="str">
            <v>Movilidad social</v>
          </cell>
          <cell r="D326" t="str">
            <v>Cerrar la brecha en el acceso y la calidad de la educación, para mejorar la formación de capital humano, incrementar la movilidad social y fomentar la construcción de ciudadanía.</v>
          </cell>
          <cell r="E326" t="str">
            <v>Cultura</v>
          </cell>
          <cell r="F326" t="str">
            <v>MINCULTURA</v>
          </cell>
          <cell r="G326" t="str">
            <v>Desarrollo del Plan Nacional de Lecto - escritura</v>
          </cell>
          <cell r="H326">
            <v>4907</v>
          </cell>
          <cell r="I326" t="str">
            <v>Nuevos libros y material audiovisual adquirido</v>
          </cell>
          <cell r="J326" t="str">
            <v>Producto</v>
          </cell>
          <cell r="K326" t="str">
            <v>Sectorial</v>
          </cell>
          <cell r="L326" t="str">
            <v>SI</v>
          </cell>
          <cell r="M326" t="str">
            <v>NO</v>
          </cell>
          <cell r="N326" t="str">
            <v>NO</v>
          </cell>
          <cell r="O326" t="str">
            <v>SI</v>
          </cell>
          <cell r="P326" t="str">
            <v>Número de libros y material audiovisual</v>
          </cell>
          <cell r="Q326" t="str">
            <v>Anual</v>
          </cell>
          <cell r="R326" t="str">
            <v>Acumulado</v>
          </cell>
          <cell r="S326">
            <v>10224556</v>
          </cell>
          <cell r="T326">
            <v>2247152</v>
          </cell>
          <cell r="U326">
            <v>2633139</v>
          </cell>
          <cell r="V326">
            <v>2609320</v>
          </cell>
          <cell r="W326">
            <v>2538304</v>
          </cell>
          <cell r="X326">
            <v>10027915</v>
          </cell>
          <cell r="Y326">
            <v>0</v>
          </cell>
          <cell r="Z326">
            <v>0</v>
          </cell>
          <cell r="AA326">
            <v>0</v>
          </cell>
          <cell r="AB326">
            <v>0</v>
          </cell>
          <cell r="AC326">
            <v>0</v>
          </cell>
          <cell r="AD326">
            <v>0</v>
          </cell>
          <cell r="AE326" t="str">
            <v>Se realizó en la FILBO el lanzamiento digital de 4 títulos de la serie ‘Leer es mi cuento’: Don Quijote de la Mancha, Romeo y Julieta, El patito feo y Meñique, de esta forma se sensibilizó a los visitantes sobre la importancia de incorporar la lectura a s</v>
          </cell>
          <cell r="AF326">
            <v>42490.208333333299</v>
          </cell>
          <cell r="AG326">
            <v>42501.487880324101</v>
          </cell>
          <cell r="AH326" t="str">
            <v>Consuelo Gaitán</v>
          </cell>
          <cell r="AI326" t="str">
            <v>cggaitan@bibliotecanacional.gov.co</v>
          </cell>
          <cell r="AJ326">
            <v>10</v>
          </cell>
          <cell r="AK326">
            <v>0</v>
          </cell>
          <cell r="AL326">
            <v>0</v>
          </cell>
        </row>
        <row r="327">
          <cell r="A327">
            <v>5237</v>
          </cell>
          <cell r="B327" t="str">
            <v>Todos por un Nuevo País</v>
          </cell>
          <cell r="C327" t="str">
            <v>Movilidad social</v>
          </cell>
          <cell r="D327" t="str">
            <v>Cerrar la brecha en el acceso y la calidad de la educación, para mejorar la formación de capital humano, incrementar la movilidad social y fomentar la construcción de ciudadanía.</v>
          </cell>
          <cell r="E327" t="str">
            <v>Cultura</v>
          </cell>
          <cell r="F327" t="str">
            <v>MINCULTURA</v>
          </cell>
          <cell r="G327" t="str">
            <v>Desarrollo del Plan Nacional de Lecto - escritura</v>
          </cell>
          <cell r="H327">
            <v>5237</v>
          </cell>
          <cell r="I327" t="str">
            <v>Talento humano cualificado para la atención integral a la primera infancia (Cultura)</v>
          </cell>
          <cell r="J327" t="str">
            <v>Producto</v>
          </cell>
          <cell r="K327" t="str">
            <v>Transversal</v>
          </cell>
          <cell r="L327" t="str">
            <v>NO</v>
          </cell>
          <cell r="M327" t="str">
            <v>SI</v>
          </cell>
          <cell r="N327" t="str">
            <v>NO</v>
          </cell>
          <cell r="O327" t="str">
            <v>SI</v>
          </cell>
          <cell r="P327" t="str">
            <v>Personas</v>
          </cell>
          <cell r="Q327" t="str">
            <v>Semestral</v>
          </cell>
          <cell r="R327" t="str">
            <v>Acumulado</v>
          </cell>
          <cell r="S327">
            <v>4334</v>
          </cell>
          <cell r="T327">
            <v>1000</v>
          </cell>
          <cell r="U327">
            <v>500</v>
          </cell>
          <cell r="V327">
            <v>500</v>
          </cell>
          <cell r="W327">
            <v>500</v>
          </cell>
          <cell r="X327">
            <v>2500</v>
          </cell>
          <cell r="Y327">
            <v>0</v>
          </cell>
          <cell r="Z327">
            <v>0</v>
          </cell>
          <cell r="AA327">
            <v>0</v>
          </cell>
          <cell r="AB327">
            <v>0</v>
          </cell>
          <cell r="AC327">
            <v>0</v>
          </cell>
          <cell r="AD327">
            <v>0</v>
          </cell>
          <cell r="AE327" t="str">
            <v>El Grupo de Atención Integral a la Primera Infancia del Ministerio de Cultura firmo convenio número 2057/2016 con la Fundación Matarile el cual será el operador que realizara el proceso de formación en Cuerpo Sonoro y Expresiones Artísticas y Primera Infa</v>
          </cell>
          <cell r="AF327">
            <v>42490.208333333299</v>
          </cell>
          <cell r="AG327">
            <v>42495.607868286999</v>
          </cell>
          <cell r="AH327" t="str">
            <v>Guiomar Acevedo Gómez</v>
          </cell>
          <cell r="AI327" t="str">
            <v>gacevedo@mincultura.gov.co</v>
          </cell>
          <cell r="AJ327">
            <v>30</v>
          </cell>
          <cell r="AK327">
            <v>0</v>
          </cell>
          <cell r="AL327">
            <v>0</v>
          </cell>
        </row>
        <row r="328">
          <cell r="A328">
            <v>5239</v>
          </cell>
          <cell r="B328" t="str">
            <v>Todos por un Nuevo País</v>
          </cell>
          <cell r="C328" t="str">
            <v>Movilidad social</v>
          </cell>
          <cell r="D328" t="str">
            <v>Cerrar la brecha en el acceso y la calidad de la educación, para mejorar la formación de capital humano, incrementar la movilidad social y fomentar la construcción de ciudadanía.</v>
          </cell>
          <cell r="E328" t="str">
            <v>Cultura</v>
          </cell>
          <cell r="F328" t="str">
            <v>MINCULTURA</v>
          </cell>
          <cell r="G328" t="str">
            <v>Desarrollo del Plan Nacional de Lecto - escritura</v>
          </cell>
          <cell r="H328">
            <v>5239</v>
          </cell>
          <cell r="I328" t="str">
            <v>Libros y/o material audiovisual adquirido y producido para la primera infancia</v>
          </cell>
          <cell r="J328" t="str">
            <v>Producto</v>
          </cell>
          <cell r="K328" t="str">
            <v>Transversal</v>
          </cell>
          <cell r="L328" t="str">
            <v>NO</v>
          </cell>
          <cell r="M328" t="str">
            <v>NO</v>
          </cell>
          <cell r="N328" t="str">
            <v>NO</v>
          </cell>
          <cell r="O328" t="str">
            <v>SI</v>
          </cell>
          <cell r="P328" t="str">
            <v>Libros y/o material audiovisual adquirido</v>
          </cell>
          <cell r="Q328" t="str">
            <v>Trimestral</v>
          </cell>
          <cell r="R328" t="str">
            <v>Acumulado</v>
          </cell>
          <cell r="S328">
            <v>8227618</v>
          </cell>
          <cell r="T328">
            <v>2030000</v>
          </cell>
          <cell r="U328">
            <v>1615000</v>
          </cell>
          <cell r="V328">
            <v>1615000</v>
          </cell>
          <cell r="W328">
            <v>1615000</v>
          </cell>
          <cell r="X328">
            <v>6875000</v>
          </cell>
          <cell r="Y328">
            <v>0</v>
          </cell>
          <cell r="Z328">
            <v>0</v>
          </cell>
          <cell r="AA328">
            <v>2067021</v>
          </cell>
          <cell r="AB328">
            <v>30.065999999999999</v>
          </cell>
          <cell r="AC328">
            <v>42460.208333333299</v>
          </cell>
          <cell r="AD328">
            <v>42501.485494016197</v>
          </cell>
          <cell r="AE328" t="str">
            <v>Colecciones especializadas para la primera infancia y la Serie leer es mi cuento: Actualmente se está surtiendo los trámites requeridos por parte del Departamento administrativo de presidencia de la República (DAPRE), en cuanto a los comités de contrataci</v>
          </cell>
          <cell r="AF328">
            <v>42460.208333333299</v>
          </cell>
          <cell r="AG328">
            <v>42501.485493865701</v>
          </cell>
          <cell r="AH328" t="str">
            <v>Guiomar Acevedo Gómez</v>
          </cell>
          <cell r="AI328" t="str">
            <v>gacevedo@mincultura.gov.co</v>
          </cell>
          <cell r="AJ328">
            <v>0</v>
          </cell>
          <cell r="AK328">
            <v>42551.208333333299</v>
          </cell>
          <cell r="AL328">
            <v>-43</v>
          </cell>
        </row>
        <row r="329">
          <cell r="A329">
            <v>4917</v>
          </cell>
          <cell r="B329" t="str">
            <v>Todos por un Nuevo País</v>
          </cell>
          <cell r="C329" t="str">
            <v>Movilidad social</v>
          </cell>
          <cell r="D329" t="str">
            <v>Cerrar la brecha en el acceso y la calidad de la educación, para mejorar la formación de capital humano, incrementar la movilidad social y fomentar la construcción de ciudadanía.</v>
          </cell>
          <cell r="E329" t="str">
            <v>Cultura</v>
          </cell>
          <cell r="F329" t="str">
            <v>MINCULTURA</v>
          </cell>
          <cell r="G329" t="str">
            <v>Promoción del Sistema Nacional de Cultura</v>
          </cell>
          <cell r="H329">
            <v>4917</v>
          </cell>
          <cell r="I329" t="str">
            <v>Profesores formados en el diplomado de Pedagogía y Didáctica para la Enseñanza del Español como Lengua Extranjera (ELE), de manera presencial y virtual</v>
          </cell>
          <cell r="J329" t="str">
            <v>Producto</v>
          </cell>
          <cell r="K329" t="str">
            <v>Sectorial</v>
          </cell>
          <cell r="L329" t="str">
            <v>SI</v>
          </cell>
          <cell r="M329" t="str">
            <v>SI</v>
          </cell>
          <cell r="N329" t="str">
            <v>NO</v>
          </cell>
          <cell r="O329" t="str">
            <v>SI</v>
          </cell>
          <cell r="P329" t="str">
            <v>Número de profesores</v>
          </cell>
          <cell r="Q329" t="str">
            <v>Semestral</v>
          </cell>
          <cell r="R329" t="str">
            <v>Acumulado</v>
          </cell>
          <cell r="S329">
            <v>96</v>
          </cell>
          <cell r="T329">
            <v>150</v>
          </cell>
          <cell r="U329">
            <v>180</v>
          </cell>
          <cell r="V329">
            <v>220</v>
          </cell>
          <cell r="W329">
            <v>250</v>
          </cell>
          <cell r="X329">
            <v>800</v>
          </cell>
          <cell r="Y329">
            <v>0</v>
          </cell>
          <cell r="Z329">
            <v>0</v>
          </cell>
          <cell r="AA329">
            <v>0</v>
          </cell>
          <cell r="AB329">
            <v>0</v>
          </cell>
          <cell r="AC329">
            <v>0</v>
          </cell>
          <cell r="AD329">
            <v>0</v>
          </cell>
          <cell r="AE329" t="str">
            <v>En el mes de abril, continuaron las clases del Diplomado en Pedagogía y didáctica para la enseñanza de ELE; han avanzado 8 semanas del Diplomado y las clases se desarrollan los viernes de 5:00 a 8:00 p.m. y los sábados de 9:00 a.m. a 4:00 p.m. Continúan a</v>
          </cell>
          <cell r="AF329">
            <v>42490.208333333299</v>
          </cell>
          <cell r="AG329">
            <v>42495.635851886604</v>
          </cell>
          <cell r="AH329" t="str">
            <v>Carmen Millán Benavides</v>
          </cell>
          <cell r="AI329" t="str">
            <v>planeacion@caroycuervo.gov.co</v>
          </cell>
          <cell r="AJ329">
            <v>0</v>
          </cell>
          <cell r="AK329">
            <v>0</v>
          </cell>
          <cell r="AL329">
            <v>0</v>
          </cell>
        </row>
        <row r="330">
          <cell r="A330">
            <v>4782</v>
          </cell>
          <cell r="B330" t="str">
            <v>Todos por un Nuevo País</v>
          </cell>
          <cell r="C330" t="str">
            <v>Movilidad social</v>
          </cell>
          <cell r="D330" t="str">
            <v>Cerrar la brecha en el acceso y la calidad de la educación, para mejorar la formación de capital humano, incrementar la movilidad social y fomentar la construcción de ciudadanía.</v>
          </cell>
          <cell r="E330" t="str">
            <v>Deporte y Recreación</v>
          </cell>
          <cell r="F330" t="str">
            <v>Coldeportes</v>
          </cell>
          <cell r="G330" t="str">
            <v>Formación y preparación de deportistas</v>
          </cell>
          <cell r="H330">
            <v>4782</v>
          </cell>
          <cell r="I330" t="str">
            <v>Medallas en juegos multideportivos del Ciclo Olímpico-Convencional y Ciclo Paralímpico internacional; y número de medallas en campeonatos mundiales juveniles y mayores</v>
          </cell>
          <cell r="J330" t="str">
            <v>Gestión</v>
          </cell>
          <cell r="K330" t="str">
            <v>Sectorial</v>
          </cell>
          <cell r="L330" t="str">
            <v>SI</v>
          </cell>
          <cell r="M330" t="str">
            <v>NO</v>
          </cell>
          <cell r="N330" t="str">
            <v>NO</v>
          </cell>
          <cell r="O330" t="str">
            <v>SI</v>
          </cell>
          <cell r="P330" t="str">
            <v>Medallas</v>
          </cell>
          <cell r="Q330" t="str">
            <v>Mensual</v>
          </cell>
          <cell r="R330" t="str">
            <v>Flujo</v>
          </cell>
          <cell r="S330">
            <v>1349</v>
          </cell>
          <cell r="T330">
            <v>263</v>
          </cell>
          <cell r="U330">
            <v>375</v>
          </cell>
          <cell r="V330">
            <v>1000</v>
          </cell>
          <cell r="W330">
            <v>1650</v>
          </cell>
          <cell r="X330">
            <v>1650</v>
          </cell>
          <cell r="Y330">
            <v>0</v>
          </cell>
          <cell r="Z330">
            <v>0</v>
          </cell>
          <cell r="AA330">
            <v>0</v>
          </cell>
          <cell r="AB330">
            <v>0</v>
          </cell>
          <cell r="AC330">
            <v>0</v>
          </cell>
          <cell r="AD330">
            <v>0</v>
          </cell>
          <cell r="AE330" t="str">
            <v xml:space="preserve">Se registra un avance de 5 medallas asi: 2 en el Ciclo Olimpico en el Campeonato Mundial Ciclismo Pista Mayores (Londres) y 1 en Campeonato Mundial Juijitsu (España) y 3 en el Ciclo paralimpico en Campeonato Mundial Ciclismo Pista (Italia) </v>
          </cell>
          <cell r="AF330">
            <v>42460.208333333299</v>
          </cell>
          <cell r="AG330">
            <v>42468.349410185197</v>
          </cell>
          <cell r="AH330" t="str">
            <v>Afranio Restrepo Villareall</v>
          </cell>
          <cell r="AI330" t="str">
            <v>arestrepo@coldeportes.gov.co</v>
          </cell>
          <cell r="AJ330">
            <v>10</v>
          </cell>
          <cell r="AK330">
            <v>0</v>
          </cell>
          <cell r="AL330">
            <v>0</v>
          </cell>
        </row>
        <row r="331">
          <cell r="A331">
            <v>4787</v>
          </cell>
          <cell r="B331" t="str">
            <v>Todos por un Nuevo País</v>
          </cell>
          <cell r="C331" t="str">
            <v>Movilidad social</v>
          </cell>
          <cell r="D331" t="str">
            <v>Cerrar la brecha en el acceso y la calidad de la educación, para mejorar la formación de capital humano, incrementar la movilidad social y fomentar la construcción de ciudadanía.</v>
          </cell>
          <cell r="E331" t="str">
            <v>Deporte y Recreación</v>
          </cell>
          <cell r="F331" t="str">
            <v>Coldeportes</v>
          </cell>
          <cell r="G331" t="str">
            <v>Formación y preparación de deportistas</v>
          </cell>
          <cell r="H331">
            <v>4787</v>
          </cell>
          <cell r="I331" t="str">
            <v>Niños, niñas, adolescentes y jóvenes vinculados al programa Supérate - Intercolegiados</v>
          </cell>
          <cell r="J331" t="str">
            <v>Resultado</v>
          </cell>
          <cell r="K331" t="str">
            <v>Sectorial</v>
          </cell>
          <cell r="L331" t="str">
            <v>SI</v>
          </cell>
          <cell r="M331" t="str">
            <v>SI</v>
          </cell>
          <cell r="N331" t="str">
            <v>NO</v>
          </cell>
          <cell r="O331" t="str">
            <v>SI</v>
          </cell>
          <cell r="P331" t="str">
            <v>Niños, niñas, adolecentes, y jovenes</v>
          </cell>
          <cell r="Q331" t="str">
            <v>Anual</v>
          </cell>
          <cell r="R331" t="str">
            <v>Capacidad</v>
          </cell>
          <cell r="S331">
            <v>2118657</v>
          </cell>
          <cell r="T331">
            <v>2330522.7000000002</v>
          </cell>
          <cell r="U331">
            <v>2447048.835</v>
          </cell>
          <cell r="V331">
            <v>2569401.2769999998</v>
          </cell>
          <cell r="W331">
            <v>2700000</v>
          </cell>
          <cell r="X331">
            <v>2700000</v>
          </cell>
          <cell r="Y331">
            <v>0</v>
          </cell>
          <cell r="Z331">
            <v>0</v>
          </cell>
          <cell r="AA331">
            <v>0</v>
          </cell>
          <cell r="AB331">
            <v>0</v>
          </cell>
          <cell r="AC331">
            <v>0</v>
          </cell>
          <cell r="AD331">
            <v>0</v>
          </cell>
          <cell r="AE331" t="str">
            <v>Se han inscrito 2.764.940 Niños, niñas, adolescentes y jóvenes hasta el momento de 7.446 instituciones en 1.052 municipios .</v>
          </cell>
          <cell r="AF331">
            <v>42490.208333333299</v>
          </cell>
          <cell r="AG331">
            <v>42501.497976238403</v>
          </cell>
          <cell r="AH331" t="str">
            <v>Afranio Restrepo Villareall</v>
          </cell>
          <cell r="AI331" t="str">
            <v>arestrepo@coldeportes.gov.co</v>
          </cell>
          <cell r="AJ331">
            <v>0</v>
          </cell>
          <cell r="AK331">
            <v>0</v>
          </cell>
          <cell r="AL331">
            <v>0</v>
          </cell>
        </row>
        <row r="332">
          <cell r="A332">
            <v>4788</v>
          </cell>
          <cell r="B332" t="str">
            <v>Todos por un Nuevo País</v>
          </cell>
          <cell r="C332" t="str">
            <v>Movilidad social</v>
          </cell>
          <cell r="D332" t="str">
            <v>Cerrar la brecha en el acceso y la calidad de la educación, para mejorar la formación de capital humano, incrementar la movilidad social y fomentar la construcción de ciudadanía.</v>
          </cell>
          <cell r="E332" t="str">
            <v>Deporte y Recreación</v>
          </cell>
          <cell r="F332" t="str">
            <v>Coldeportes</v>
          </cell>
          <cell r="G332" t="str">
            <v>Formación y preparación de deportistas</v>
          </cell>
          <cell r="H332">
            <v>4788</v>
          </cell>
          <cell r="I332" t="str">
            <v>Instituciones educativas vinculados al programa Supérate-Intercolegiados</v>
          </cell>
          <cell r="J332" t="str">
            <v>Producto</v>
          </cell>
          <cell r="K332" t="str">
            <v>Sectorial</v>
          </cell>
          <cell r="L332" t="str">
            <v>SI</v>
          </cell>
          <cell r="M332" t="str">
            <v>SI</v>
          </cell>
          <cell r="N332" t="str">
            <v>NO</v>
          </cell>
          <cell r="O332" t="str">
            <v>SI</v>
          </cell>
          <cell r="P332" t="str">
            <v>Instituciones educativas</v>
          </cell>
          <cell r="Q332" t="str">
            <v>Anual</v>
          </cell>
          <cell r="R332" t="str">
            <v>Capacidad</v>
          </cell>
          <cell r="S332">
            <v>8968</v>
          </cell>
          <cell r="T332">
            <v>9500</v>
          </cell>
          <cell r="U332">
            <v>9700</v>
          </cell>
          <cell r="V332">
            <v>9800</v>
          </cell>
          <cell r="W332">
            <v>10000</v>
          </cell>
          <cell r="X332">
            <v>10000</v>
          </cell>
          <cell r="Y332">
            <v>0</v>
          </cell>
          <cell r="Z332">
            <v>0</v>
          </cell>
          <cell r="AA332">
            <v>0</v>
          </cell>
          <cell r="AB332">
            <v>0</v>
          </cell>
          <cell r="AC332">
            <v>0</v>
          </cell>
          <cell r="AD332">
            <v>0</v>
          </cell>
          <cell r="AE332" t="str">
            <v>Se han inscrito 2.764.940 Niños, niñas, adolescentes y jóvenes hasta el momento de 7.446 instituciones en 1.052 municipios .</v>
          </cell>
          <cell r="AF332">
            <v>42490.208333333299</v>
          </cell>
          <cell r="AG332">
            <v>42501.5863777431</v>
          </cell>
          <cell r="AH332" t="str">
            <v>Afranio Restrepo Villareall</v>
          </cell>
          <cell r="AI332" t="str">
            <v>arestrepo@coldeportes.gov.co</v>
          </cell>
          <cell r="AJ332">
            <v>0</v>
          </cell>
          <cell r="AK332">
            <v>0</v>
          </cell>
          <cell r="AL332">
            <v>0</v>
          </cell>
        </row>
        <row r="333">
          <cell r="A333">
            <v>4789</v>
          </cell>
          <cell r="B333" t="str">
            <v>Todos por un Nuevo País</v>
          </cell>
          <cell r="C333" t="str">
            <v>Movilidad social</v>
          </cell>
          <cell r="D333" t="str">
            <v>Cerrar la brecha en el acceso y la calidad de la educación, para mejorar la formación de capital humano, incrementar la movilidad social y fomentar la construcción de ciudadanía.</v>
          </cell>
          <cell r="E333" t="str">
            <v>Deporte y Recreación</v>
          </cell>
          <cell r="F333" t="str">
            <v>Coldeportes</v>
          </cell>
          <cell r="G333" t="str">
            <v>Formación y preparación de deportistas</v>
          </cell>
          <cell r="H333">
            <v>4789</v>
          </cell>
          <cell r="I333" t="str">
            <v>Municipios vinculados al programa Supérate-Intercolegiados</v>
          </cell>
          <cell r="J333" t="str">
            <v>Gestión</v>
          </cell>
          <cell r="K333" t="str">
            <v>Sectorial</v>
          </cell>
          <cell r="L333" t="str">
            <v>SI</v>
          </cell>
          <cell r="M333" t="str">
            <v>SI</v>
          </cell>
          <cell r="N333" t="str">
            <v>NO</v>
          </cell>
          <cell r="O333" t="str">
            <v>SI</v>
          </cell>
          <cell r="P333" t="str">
            <v>Municipios</v>
          </cell>
          <cell r="Q333" t="str">
            <v>Anual</v>
          </cell>
          <cell r="R333" t="str">
            <v>Capacidad</v>
          </cell>
          <cell r="S333">
            <v>1092</v>
          </cell>
          <cell r="T333">
            <v>1092</v>
          </cell>
          <cell r="U333">
            <v>1095</v>
          </cell>
          <cell r="V333">
            <v>1100</v>
          </cell>
          <cell r="W333">
            <v>1102</v>
          </cell>
          <cell r="X333">
            <v>1102</v>
          </cell>
          <cell r="Y333">
            <v>0</v>
          </cell>
          <cell r="Z333">
            <v>0</v>
          </cell>
          <cell r="AA333">
            <v>0</v>
          </cell>
          <cell r="AB333">
            <v>0</v>
          </cell>
          <cell r="AC333">
            <v>0</v>
          </cell>
          <cell r="AD333">
            <v>0</v>
          </cell>
          <cell r="AE333" t="str">
            <v>Se han inscrito 2.764.940 Niños, niñas, adolescentes y jóvenes hasta el momento de 7.446 instituciones en 1.052 municipios .</v>
          </cell>
          <cell r="AF333">
            <v>42490.208333333299</v>
          </cell>
          <cell r="AG333">
            <v>42501.498803506896</v>
          </cell>
          <cell r="AH333" t="str">
            <v>Afranio Restrepo Villareall</v>
          </cell>
          <cell r="AI333" t="str">
            <v>arestrepo@coldeportes.gov.co</v>
          </cell>
          <cell r="AJ333">
            <v>0</v>
          </cell>
          <cell r="AK333">
            <v>0</v>
          </cell>
          <cell r="AL333">
            <v>0</v>
          </cell>
        </row>
        <row r="334">
          <cell r="A334">
            <v>4783</v>
          </cell>
          <cell r="B334" t="str">
            <v>Todos por un Nuevo País</v>
          </cell>
          <cell r="C334" t="str">
            <v>Movilidad social</v>
          </cell>
          <cell r="D334" t="str">
            <v>Cerrar la brecha en el acceso y la calidad de la educación, para mejorar la formación de capital humano, incrementar la movilidad social y fomentar la construcción de ciudadanía.</v>
          </cell>
          <cell r="E334" t="str">
            <v>Deporte y Recreación</v>
          </cell>
          <cell r="F334" t="str">
            <v>Coldeportes</v>
          </cell>
          <cell r="G334" t="str">
            <v>Fomento a la recreación la actividad física y el deporte</v>
          </cell>
          <cell r="H334">
            <v>4783</v>
          </cell>
          <cell r="I334" t="str">
            <v>Niños, niñas y adolescentes inscritos en el programa de Escuelas Deportivas</v>
          </cell>
          <cell r="J334" t="str">
            <v>Resultado</v>
          </cell>
          <cell r="K334" t="str">
            <v>Sectorial</v>
          </cell>
          <cell r="L334" t="str">
            <v>SI</v>
          </cell>
          <cell r="M334" t="str">
            <v>SI</v>
          </cell>
          <cell r="N334" t="str">
            <v>NO</v>
          </cell>
          <cell r="O334" t="str">
            <v>SI</v>
          </cell>
          <cell r="P334" t="str">
            <v>Niños</v>
          </cell>
          <cell r="Q334" t="str">
            <v>Anual</v>
          </cell>
          <cell r="R334" t="str">
            <v>Capacidad</v>
          </cell>
          <cell r="S334">
            <v>964453</v>
          </cell>
          <cell r="T334">
            <v>1012676</v>
          </cell>
          <cell r="U334">
            <v>1063309</v>
          </cell>
          <cell r="V334">
            <v>1116475</v>
          </cell>
          <cell r="W334">
            <v>1286977</v>
          </cell>
          <cell r="X334">
            <v>1286977</v>
          </cell>
          <cell r="Y334">
            <v>0</v>
          </cell>
          <cell r="Z334">
            <v>0</v>
          </cell>
          <cell r="AA334">
            <v>0</v>
          </cell>
          <cell r="AB334">
            <v>0</v>
          </cell>
          <cell r="AC334">
            <v>0</v>
          </cell>
          <cell r="AD334">
            <v>0</v>
          </cell>
          <cell r="AE334" t="str">
            <v>Teniendo en cuenta que los reportes se encuentran sujetos a los recursos iva los cuales se realizara la asignación hasta el mes de mayo, frente al programa de convencia y paz, los reportes se comenzaran a partir del mes de mayo.</v>
          </cell>
          <cell r="AF334">
            <v>42490.208333333299</v>
          </cell>
          <cell r="AG334">
            <v>42501.489851273102</v>
          </cell>
          <cell r="AH334" t="str">
            <v>Afranio Restrepo Villareall</v>
          </cell>
          <cell r="AI334" t="str">
            <v>arestrepo@coldeportes.gov.co</v>
          </cell>
          <cell r="AJ334">
            <v>10</v>
          </cell>
          <cell r="AK334">
            <v>0</v>
          </cell>
          <cell r="AL334">
            <v>0</v>
          </cell>
        </row>
        <row r="335">
          <cell r="A335">
            <v>4784</v>
          </cell>
          <cell r="B335" t="str">
            <v>Todos por un Nuevo País</v>
          </cell>
          <cell r="C335" t="str">
            <v>Movilidad social</v>
          </cell>
          <cell r="D335" t="str">
            <v>Cerrar la brecha en el acceso y la calidad de la educación, para mejorar la formación de capital humano, incrementar la movilidad social y fomentar la construcción de ciudadanía.</v>
          </cell>
          <cell r="E335" t="str">
            <v>Deporte y Recreación</v>
          </cell>
          <cell r="F335" t="str">
            <v>Coldeportes</v>
          </cell>
          <cell r="G335" t="str">
            <v>Fomento a la recreación la actividad física y el deporte</v>
          </cell>
          <cell r="H335">
            <v>4784</v>
          </cell>
          <cell r="I335" t="str">
            <v>Municipios con al menos una disciplina en Escuela Deportiva</v>
          </cell>
          <cell r="J335" t="str">
            <v>Producto</v>
          </cell>
          <cell r="K335" t="str">
            <v>Sectorial</v>
          </cell>
          <cell r="L335" t="str">
            <v>SI</v>
          </cell>
          <cell r="M335" t="str">
            <v>SI</v>
          </cell>
          <cell r="N335" t="str">
            <v>NO</v>
          </cell>
          <cell r="O335" t="str">
            <v>SI</v>
          </cell>
          <cell r="P335" t="str">
            <v>Municipios</v>
          </cell>
          <cell r="Q335" t="str">
            <v>Anual</v>
          </cell>
          <cell r="R335" t="str">
            <v>Capacidad</v>
          </cell>
          <cell r="S335">
            <v>200</v>
          </cell>
          <cell r="T335">
            <v>350</v>
          </cell>
          <cell r="U335">
            <v>550</v>
          </cell>
          <cell r="V335">
            <v>850</v>
          </cell>
          <cell r="W335">
            <v>1102</v>
          </cell>
          <cell r="X335">
            <v>1102</v>
          </cell>
          <cell r="Y335">
            <v>0</v>
          </cell>
          <cell r="Z335">
            <v>0</v>
          </cell>
          <cell r="AA335">
            <v>0</v>
          </cell>
          <cell r="AB335">
            <v>0</v>
          </cell>
          <cell r="AC335">
            <v>0</v>
          </cell>
          <cell r="AD335">
            <v>0</v>
          </cell>
          <cell r="AE335" t="str">
            <v>Teniendo en cuenta que los reportes se encuentran sujetos a los recursos iva los cuales se realizara la asignación hasta el mes de mayo, frente al programa de convencia y paz, los reportes se comenzaran a partir del mes de mayo.</v>
          </cell>
          <cell r="AF335">
            <v>42490.208333333299</v>
          </cell>
          <cell r="AG335">
            <v>42501.431870104199</v>
          </cell>
          <cell r="AH335" t="str">
            <v>Afranio Restrepo Villareall</v>
          </cell>
          <cell r="AI335" t="str">
            <v>arestrepo@coldeportes.gov.co</v>
          </cell>
          <cell r="AJ335">
            <v>10</v>
          </cell>
          <cell r="AK335">
            <v>0</v>
          </cell>
          <cell r="AL335">
            <v>0</v>
          </cell>
        </row>
        <row r="336">
          <cell r="A336">
            <v>4785</v>
          </cell>
          <cell r="B336" t="str">
            <v>Todos por un Nuevo País</v>
          </cell>
          <cell r="C336" t="str">
            <v>Movilidad social</v>
          </cell>
          <cell r="D336" t="str">
            <v>Cerrar la brecha en el acceso y la calidad de la educación, para mejorar la formación de capital humano, incrementar la movilidad social y fomentar la construcción de ciudadanía.</v>
          </cell>
          <cell r="E336" t="str">
            <v>Deporte y Recreación</v>
          </cell>
          <cell r="F336" t="str">
            <v>Coldeportes</v>
          </cell>
          <cell r="G336" t="str">
            <v>Fomento a la recreación la actividad física y el deporte</v>
          </cell>
          <cell r="H336">
            <v>4785</v>
          </cell>
          <cell r="I336" t="str">
            <v>Personas que acceden a los servicios deportivos, recreativos y de la actividad física</v>
          </cell>
          <cell r="J336" t="str">
            <v>Gestión</v>
          </cell>
          <cell r="K336" t="str">
            <v>Sectorial</v>
          </cell>
          <cell r="L336" t="str">
            <v>SI</v>
          </cell>
          <cell r="M336" t="str">
            <v>SI</v>
          </cell>
          <cell r="N336" t="str">
            <v>NO</v>
          </cell>
          <cell r="O336" t="str">
            <v>SI</v>
          </cell>
          <cell r="P336" t="str">
            <v>Personas</v>
          </cell>
          <cell r="Q336" t="str">
            <v>Anual</v>
          </cell>
          <cell r="R336" t="str">
            <v>Flujo</v>
          </cell>
          <cell r="S336">
            <v>2754065</v>
          </cell>
          <cell r="T336">
            <v>1000000</v>
          </cell>
          <cell r="U336">
            <v>1200000</v>
          </cell>
          <cell r="V336">
            <v>1400000</v>
          </cell>
          <cell r="W336">
            <v>1600000</v>
          </cell>
          <cell r="X336">
            <v>1600000</v>
          </cell>
          <cell r="Y336">
            <v>0</v>
          </cell>
          <cell r="Z336">
            <v>0</v>
          </cell>
          <cell r="AA336">
            <v>0</v>
          </cell>
          <cell r="AB336">
            <v>0</v>
          </cell>
          <cell r="AC336">
            <v>0</v>
          </cell>
          <cell r="AD336">
            <v>0</v>
          </cell>
          <cell r="AE336" t="str">
            <v>Se registra un avance en el Mes de Marzo, El Laboratorio de Control al dopaje ha atendido 843 personas, el Centro de alto rendimiento 43.686 y la Fería Institucional que se realizo en bolivar conto con 215 personas lo cual nos da un avance de 44.744 perso</v>
          </cell>
          <cell r="AF336">
            <v>42460.208333333299</v>
          </cell>
          <cell r="AG336">
            <v>42468.356092210597</v>
          </cell>
          <cell r="AH336" t="str">
            <v>Afranio Restrepo Villareall</v>
          </cell>
          <cell r="AI336" t="str">
            <v>arestrepo@coldeportes.gov.co</v>
          </cell>
          <cell r="AJ336">
            <v>10</v>
          </cell>
          <cell r="AK336">
            <v>0</v>
          </cell>
          <cell r="AL336">
            <v>0</v>
          </cell>
        </row>
        <row r="337">
          <cell r="A337">
            <v>4786</v>
          </cell>
          <cell r="B337" t="str">
            <v>Todos por un Nuevo País</v>
          </cell>
          <cell r="C337" t="str">
            <v>Movilidad social</v>
          </cell>
          <cell r="D337" t="str">
            <v>Cerrar la brecha en el acceso y la calidad de la educación, para mejorar la formación de capital humano, incrementar la movilidad social y fomentar la construcción de ciudadanía.</v>
          </cell>
          <cell r="E337" t="str">
            <v>Deporte y Recreación</v>
          </cell>
          <cell r="F337" t="str">
            <v>Coldeportes</v>
          </cell>
          <cell r="G337" t="str">
            <v>Fomento a la recreación la actividad física y el deporte</v>
          </cell>
          <cell r="H337">
            <v>4786</v>
          </cell>
          <cell r="I337" t="str">
            <v>Municipios implementando programas de recreación, actividad física y deporte social comunitario</v>
          </cell>
          <cell r="J337" t="str">
            <v>Gestión</v>
          </cell>
          <cell r="K337" t="str">
            <v>Sectorial</v>
          </cell>
          <cell r="L337" t="str">
            <v>SI</v>
          </cell>
          <cell r="M337" t="str">
            <v>SI</v>
          </cell>
          <cell r="N337" t="str">
            <v>NO</v>
          </cell>
          <cell r="O337" t="str">
            <v>SI</v>
          </cell>
          <cell r="P337" t="str">
            <v>Municipios</v>
          </cell>
          <cell r="Q337" t="str">
            <v>Anual</v>
          </cell>
          <cell r="R337" t="str">
            <v>Capacidad</v>
          </cell>
          <cell r="S337">
            <v>670</v>
          </cell>
          <cell r="T337">
            <v>600</v>
          </cell>
          <cell r="U337">
            <v>640</v>
          </cell>
          <cell r="V337">
            <v>680</v>
          </cell>
          <cell r="W337">
            <v>710</v>
          </cell>
          <cell r="X337">
            <v>710</v>
          </cell>
          <cell r="Y337">
            <v>0</v>
          </cell>
          <cell r="Z337">
            <v>0</v>
          </cell>
          <cell r="AA337">
            <v>0</v>
          </cell>
          <cell r="AB337">
            <v>0</v>
          </cell>
          <cell r="AC337">
            <v>0</v>
          </cell>
          <cell r="AD337">
            <v>0</v>
          </cell>
          <cell r="AE337" t="str">
            <v>Se atendio el Municipio de Isla Fuerte Bolivar con la Feria Institucional donde se conto con la participacion de 250 personas, y con el progrma de convivencia y paz 79 municipios para un total de avance de 80 municipios</v>
          </cell>
          <cell r="AF337">
            <v>42460.208333333299</v>
          </cell>
          <cell r="AG337">
            <v>42468.374747766196</v>
          </cell>
          <cell r="AH337" t="str">
            <v>Afranio Restrepo Villareall</v>
          </cell>
          <cell r="AI337" t="str">
            <v>arestrepo@coldeportes.gov.co</v>
          </cell>
          <cell r="AJ337">
            <v>0</v>
          </cell>
          <cell r="AK337">
            <v>0</v>
          </cell>
          <cell r="AL337">
            <v>0</v>
          </cell>
        </row>
        <row r="338">
          <cell r="A338">
            <v>5236</v>
          </cell>
          <cell r="B338" t="str">
            <v>Todos por un Nuevo País</v>
          </cell>
          <cell r="C338" t="str">
            <v>Movilidad social</v>
          </cell>
          <cell r="D338" t="str">
            <v>Cerrar la brecha en el acceso y la calidad de la educación, para mejorar la formación de capital humano, incrementar la movilidad social y fomentar la construcción de ciudadanía.</v>
          </cell>
          <cell r="E338" t="str">
            <v>Deporte y Recreación</v>
          </cell>
          <cell r="F338" t="str">
            <v>Coldeportes</v>
          </cell>
          <cell r="G338" t="str">
            <v>Fomento a la recreación la actividad física y el deporte</v>
          </cell>
          <cell r="H338">
            <v>5236</v>
          </cell>
          <cell r="I338" t="str">
            <v>Talento humano cualificado para la atención integral a la primera infancia (Coldeportes)</v>
          </cell>
          <cell r="J338" t="str">
            <v>Producto</v>
          </cell>
          <cell r="K338" t="str">
            <v>Transversal</v>
          </cell>
          <cell r="L338" t="str">
            <v>NO</v>
          </cell>
          <cell r="M338" t="str">
            <v>SI</v>
          </cell>
          <cell r="N338" t="str">
            <v>NO</v>
          </cell>
          <cell r="O338" t="str">
            <v>SI</v>
          </cell>
          <cell r="P338" t="str">
            <v xml:space="preserve">Personas </v>
          </cell>
          <cell r="Q338" t="str">
            <v>Semestral</v>
          </cell>
          <cell r="R338" t="str">
            <v>Acumulado</v>
          </cell>
          <cell r="S338">
            <v>1795</v>
          </cell>
          <cell r="T338">
            <v>2000</v>
          </cell>
          <cell r="U338">
            <v>3500</v>
          </cell>
          <cell r="V338">
            <v>3500</v>
          </cell>
          <cell r="W338">
            <v>3000</v>
          </cell>
          <cell r="X338">
            <v>12000</v>
          </cell>
          <cell r="Y338">
            <v>0</v>
          </cell>
          <cell r="Z338">
            <v>0</v>
          </cell>
          <cell r="AA338">
            <v>0</v>
          </cell>
          <cell r="AB338">
            <v>0</v>
          </cell>
          <cell r="AC338">
            <v>0</v>
          </cell>
          <cell r="AD338">
            <v>0</v>
          </cell>
          <cell r="AE338" t="str">
            <v>En el marco de la mesa técnica de sistemas de información en la que se presentó y analizó el reporte del SSNN con corte a diciembre de 2015, se estableció como compromiso agendar una reunión intersectorial con el DNP en la cual se pudieran revisar las fic</v>
          </cell>
          <cell r="AF338">
            <v>42460.208333333299</v>
          </cell>
          <cell r="AG338">
            <v>42501.431275115698</v>
          </cell>
          <cell r="AH338" t="str">
            <v>Afranio Restrepo</v>
          </cell>
          <cell r="AI338" t="str">
            <v>arestrepo@coldeportes.gov.co</v>
          </cell>
          <cell r="AJ338">
            <v>30</v>
          </cell>
          <cell r="AK338">
            <v>0</v>
          </cell>
          <cell r="AL338">
            <v>0</v>
          </cell>
        </row>
        <row r="339">
          <cell r="A339">
            <v>4776</v>
          </cell>
          <cell r="B339" t="str">
            <v>Todos por un Nuevo País</v>
          </cell>
          <cell r="C339" t="str">
            <v>Movilidad social</v>
          </cell>
          <cell r="D339" t="str">
            <v>Cerrar la brecha en el acceso y la calidad de la educación, para mejorar la formación de capital humano, incrementar la movilidad social y fomentar la construcción de ciudadanía.</v>
          </cell>
          <cell r="E339" t="str">
            <v>Deporte y Recreación</v>
          </cell>
          <cell r="F339" t="str">
            <v>Coldeportes</v>
          </cell>
          <cell r="G339" t="str">
            <v>Generación y mejoramiento de infraestructura deportiva y recreativa</v>
          </cell>
          <cell r="H339">
            <v>4776</v>
          </cell>
          <cell r="I339" t="str">
            <v>Escenarios deportivos requeridos para el desarrollo de eventos deportivos nacionales e internacionales</v>
          </cell>
          <cell r="J339" t="str">
            <v>Gestión</v>
          </cell>
          <cell r="K339" t="str">
            <v>Sectorial</v>
          </cell>
          <cell r="L339" t="str">
            <v>SI</v>
          </cell>
          <cell r="M339" t="str">
            <v>NO</v>
          </cell>
          <cell r="N339" t="str">
            <v>NO</v>
          </cell>
          <cell r="O339" t="str">
            <v>SI</v>
          </cell>
          <cell r="P339" t="str">
            <v>Escenarios Deportivos</v>
          </cell>
          <cell r="Q339" t="str">
            <v>Semestral</v>
          </cell>
          <cell r="R339" t="str">
            <v>Capacidad</v>
          </cell>
          <cell r="S339">
            <v>33</v>
          </cell>
          <cell r="T339">
            <v>0</v>
          </cell>
          <cell r="U339">
            <v>0</v>
          </cell>
          <cell r="V339">
            <v>0</v>
          </cell>
          <cell r="W339">
            <v>0</v>
          </cell>
          <cell r="X339">
            <v>0</v>
          </cell>
          <cell r="Y339">
            <v>0</v>
          </cell>
          <cell r="Z339">
            <v>0</v>
          </cell>
          <cell r="AA339">
            <v>0</v>
          </cell>
          <cell r="AB339">
            <v>0</v>
          </cell>
          <cell r="AC339">
            <v>0</v>
          </cell>
          <cell r="AD339">
            <v>0</v>
          </cell>
          <cell r="AE339" t="str">
            <v>Se registra un avance para el Mes Marzo de 12 escenarios con un avance de obra del 100%.</v>
          </cell>
          <cell r="AF339">
            <v>42460.208333333299</v>
          </cell>
          <cell r="AG339">
            <v>42471.719147106502</v>
          </cell>
          <cell r="AH339" t="str">
            <v>Afranio Restrepo Villareall</v>
          </cell>
          <cell r="AI339" t="str">
            <v>arestrepo@coldeportes.gov.co</v>
          </cell>
          <cell r="AJ339">
            <v>0</v>
          </cell>
          <cell r="AK339">
            <v>0</v>
          </cell>
          <cell r="AL339">
            <v>0</v>
          </cell>
        </row>
        <row r="340">
          <cell r="A340">
            <v>4777</v>
          </cell>
          <cell r="B340" t="str">
            <v>Todos por un Nuevo País</v>
          </cell>
          <cell r="C340" t="str">
            <v>Movilidad social</v>
          </cell>
          <cell r="D340" t="str">
            <v>Cerrar la brecha en el acceso y la calidad de la educación, para mejorar la formación de capital humano, incrementar la movilidad social y fomentar la construcción de ciudadanía.</v>
          </cell>
          <cell r="E340" t="str">
            <v>Deporte y Recreación</v>
          </cell>
          <cell r="F340" t="str">
            <v>Coldeportes</v>
          </cell>
          <cell r="G340" t="str">
            <v>Generación y mejoramiento de infraestructura deportiva y recreativa</v>
          </cell>
          <cell r="H340">
            <v>4777</v>
          </cell>
          <cell r="I340" t="str">
            <v>Escenarios deportivos construidos, adecuados y mejorados para el desarrollo de eventos del Ciclo Olímpico</v>
          </cell>
          <cell r="J340" t="str">
            <v>Gestión</v>
          </cell>
          <cell r="K340" t="str">
            <v>Sectorial</v>
          </cell>
          <cell r="L340" t="str">
            <v>SI</v>
          </cell>
          <cell r="M340" t="str">
            <v>NO</v>
          </cell>
          <cell r="N340" t="str">
            <v>NO</v>
          </cell>
          <cell r="O340" t="str">
            <v>SI</v>
          </cell>
          <cell r="P340" t="str">
            <v>Escenarios Deportivos</v>
          </cell>
          <cell r="Q340" t="str">
            <v>Semestral</v>
          </cell>
          <cell r="R340" t="str">
            <v>Capacidad</v>
          </cell>
          <cell r="S340">
            <v>29</v>
          </cell>
          <cell r="T340">
            <v>23</v>
          </cell>
          <cell r="U340">
            <v>23</v>
          </cell>
          <cell r="V340">
            <v>33</v>
          </cell>
          <cell r="W340">
            <v>35</v>
          </cell>
          <cell r="X340">
            <v>35</v>
          </cell>
          <cell r="Y340">
            <v>0</v>
          </cell>
          <cell r="Z340">
            <v>0</v>
          </cell>
          <cell r="AA340">
            <v>0</v>
          </cell>
          <cell r="AB340">
            <v>0</v>
          </cell>
          <cell r="AC340">
            <v>0</v>
          </cell>
          <cell r="AD340">
            <v>0</v>
          </cell>
          <cell r="AE340" t="str">
            <v>Se registra un avance para el Mes Marzo de 12 escenarios con un avance de obra del 100%.</v>
          </cell>
          <cell r="AF340">
            <v>42460.208333333299</v>
          </cell>
          <cell r="AG340">
            <v>42471.699477858798</v>
          </cell>
          <cell r="AH340" t="str">
            <v>Afranio Restrepo Villareall</v>
          </cell>
          <cell r="AI340" t="str">
            <v>arestrepo@coldeportes.gov.co</v>
          </cell>
          <cell r="AJ340">
            <v>0</v>
          </cell>
          <cell r="AK340">
            <v>0</v>
          </cell>
          <cell r="AL340">
            <v>0</v>
          </cell>
        </row>
        <row r="341">
          <cell r="A341">
            <v>4778</v>
          </cell>
          <cell r="B341" t="str">
            <v>Todos por un Nuevo País</v>
          </cell>
          <cell r="C341" t="str">
            <v>Movilidad social</v>
          </cell>
          <cell r="D341" t="str">
            <v>Cerrar la brecha en el acceso y la calidad de la educación, para mejorar la formación de capital humano, incrementar la movilidad social y fomentar la construcción de ciudadanía.</v>
          </cell>
          <cell r="E341" t="str">
            <v>Deporte y Recreación</v>
          </cell>
          <cell r="F341" t="str">
            <v>Coldeportes</v>
          </cell>
          <cell r="G341" t="str">
            <v>Generación y mejoramiento de infraestructura deportiva y recreativa</v>
          </cell>
          <cell r="H341">
            <v>4778</v>
          </cell>
          <cell r="I341" t="str">
            <v>Escenarios deportivos construidos, adecuados y mejorados para el desarrollo de eventos internacionales con sede en Colombia</v>
          </cell>
          <cell r="J341" t="str">
            <v>Gestión</v>
          </cell>
          <cell r="K341" t="str">
            <v>Sectorial</v>
          </cell>
          <cell r="L341" t="str">
            <v>SI</v>
          </cell>
          <cell r="M341" t="str">
            <v>NO</v>
          </cell>
          <cell r="N341" t="str">
            <v>NO</v>
          </cell>
          <cell r="O341" t="str">
            <v>SI</v>
          </cell>
          <cell r="P341" t="str">
            <v>Escenarios Deportivos</v>
          </cell>
          <cell r="Q341" t="str">
            <v>Semestral</v>
          </cell>
          <cell r="R341" t="str">
            <v>Capacidad</v>
          </cell>
          <cell r="S341">
            <v>10</v>
          </cell>
          <cell r="T341">
            <v>0</v>
          </cell>
          <cell r="U341">
            <v>5</v>
          </cell>
          <cell r="V341">
            <v>10</v>
          </cell>
          <cell r="W341">
            <v>15</v>
          </cell>
          <cell r="X341">
            <v>15</v>
          </cell>
          <cell r="Y341">
            <v>0</v>
          </cell>
          <cell r="Z341">
            <v>0</v>
          </cell>
          <cell r="AA341">
            <v>0</v>
          </cell>
          <cell r="AB341">
            <v>0</v>
          </cell>
          <cell r="AC341">
            <v>0</v>
          </cell>
          <cell r="AD341">
            <v>0</v>
          </cell>
          <cell r="AE341" t="str">
            <v>Se mantiene la información del mes anterior.Coldeportes firmo convenios con las sedes de los juegos</v>
          </cell>
          <cell r="AF341">
            <v>42460.208333333299</v>
          </cell>
          <cell r="AG341">
            <v>42471.718050960597</v>
          </cell>
          <cell r="AH341" t="str">
            <v>Afranio Restrepo Villareall</v>
          </cell>
          <cell r="AI341" t="str">
            <v>arestrepo@coldeportes.gov.co</v>
          </cell>
          <cell r="AJ341">
            <v>0</v>
          </cell>
          <cell r="AK341">
            <v>0</v>
          </cell>
          <cell r="AL341">
            <v>0</v>
          </cell>
        </row>
        <row r="342">
          <cell r="A342">
            <v>4779</v>
          </cell>
          <cell r="B342" t="str">
            <v>Todos por un Nuevo País</v>
          </cell>
          <cell r="C342" t="str">
            <v>Movilidad social</v>
          </cell>
          <cell r="D342" t="str">
            <v>Cerrar la brecha en el acceso y la calidad de la educación, para mejorar la formación de capital humano, incrementar la movilidad social y fomentar la construcción de ciudadanía.</v>
          </cell>
          <cell r="E342" t="str">
            <v>Deporte y Recreación</v>
          </cell>
          <cell r="F342" t="str">
            <v>Coldeportes</v>
          </cell>
          <cell r="G342" t="str">
            <v>Generación y mejoramiento de infraestructura deportiva y recreativa</v>
          </cell>
          <cell r="H342">
            <v>4779</v>
          </cell>
          <cell r="I342" t="str">
            <v>Escenarios recreo-deportivos construidos, mejorados y adecuados</v>
          </cell>
          <cell r="J342" t="str">
            <v>Gestión</v>
          </cell>
          <cell r="K342" t="str">
            <v>Sectorial</v>
          </cell>
          <cell r="L342" t="str">
            <v>SI</v>
          </cell>
          <cell r="M342" t="str">
            <v>NO</v>
          </cell>
          <cell r="N342" t="str">
            <v>NO</v>
          </cell>
          <cell r="O342" t="str">
            <v>SI</v>
          </cell>
          <cell r="P342" t="str">
            <v>Escenarios Deportivos</v>
          </cell>
          <cell r="Q342" t="str">
            <v>Semestral</v>
          </cell>
          <cell r="R342" t="str">
            <v>Capacidad</v>
          </cell>
          <cell r="S342">
            <v>167</v>
          </cell>
          <cell r="T342">
            <v>139</v>
          </cell>
          <cell r="U342">
            <v>175</v>
          </cell>
          <cell r="V342">
            <v>212</v>
          </cell>
          <cell r="W342">
            <v>300</v>
          </cell>
          <cell r="X342">
            <v>300</v>
          </cell>
          <cell r="Y342">
            <v>0</v>
          </cell>
          <cell r="Z342">
            <v>0</v>
          </cell>
          <cell r="AA342">
            <v>0</v>
          </cell>
          <cell r="AB342">
            <v>0</v>
          </cell>
          <cell r="AC342">
            <v>0</v>
          </cell>
          <cell r="AD342">
            <v>0</v>
          </cell>
          <cell r="AE342" t="str">
            <v>SE regitra un avance de 87 escenarios con un avance de obra del 100%</v>
          </cell>
          <cell r="AF342">
            <v>42460.208333333299</v>
          </cell>
          <cell r="AG342">
            <v>42471.7234753472</v>
          </cell>
          <cell r="AH342" t="str">
            <v>Afranio Restrepo Villareall</v>
          </cell>
          <cell r="AI342" t="str">
            <v>arestrepo@coldeportes.gov.co</v>
          </cell>
          <cell r="AJ342">
            <v>0</v>
          </cell>
          <cell r="AK342">
            <v>0</v>
          </cell>
          <cell r="AL342">
            <v>0</v>
          </cell>
        </row>
        <row r="343">
          <cell r="A343">
            <v>4780</v>
          </cell>
          <cell r="B343" t="str">
            <v>Todos por un Nuevo País</v>
          </cell>
          <cell r="C343" t="str">
            <v>Movilidad social</v>
          </cell>
          <cell r="D343" t="str">
            <v>Cerrar la brecha en el acceso y la calidad de la educación, para mejorar la formación de capital humano, incrementar la movilidad social y fomentar la construcción de ciudadanía.</v>
          </cell>
          <cell r="E343" t="str">
            <v>Deporte y Recreación</v>
          </cell>
          <cell r="F343" t="str">
            <v>Coldeportes</v>
          </cell>
          <cell r="G343" t="str">
            <v>Generación y mejoramiento de infraestructura deportiva y recreativa</v>
          </cell>
          <cell r="H343">
            <v>4780</v>
          </cell>
          <cell r="I343" t="str">
            <v>Escenarios recreo-deportivos construidos, para el desarrollo de programas de recreación, actividad física y deporte</v>
          </cell>
          <cell r="J343" t="str">
            <v>Gestión</v>
          </cell>
          <cell r="K343" t="str">
            <v>Sectorial</v>
          </cell>
          <cell r="L343" t="str">
            <v>SI</v>
          </cell>
          <cell r="M343" t="str">
            <v>NO</v>
          </cell>
          <cell r="N343" t="str">
            <v>NO</v>
          </cell>
          <cell r="O343" t="str">
            <v>SI</v>
          </cell>
          <cell r="P343" t="str">
            <v>Escenarios Deportivos</v>
          </cell>
          <cell r="Q343" t="str">
            <v>Semestral</v>
          </cell>
          <cell r="R343" t="str">
            <v>Capacidad</v>
          </cell>
          <cell r="S343">
            <v>66</v>
          </cell>
          <cell r="T343">
            <v>92</v>
          </cell>
          <cell r="U343">
            <v>101</v>
          </cell>
          <cell r="V343">
            <v>110</v>
          </cell>
          <cell r="W343">
            <v>120</v>
          </cell>
          <cell r="X343">
            <v>120</v>
          </cell>
          <cell r="Y343">
            <v>0</v>
          </cell>
          <cell r="Z343">
            <v>0</v>
          </cell>
          <cell r="AA343">
            <v>0</v>
          </cell>
          <cell r="AB343">
            <v>0</v>
          </cell>
          <cell r="AC343">
            <v>0</v>
          </cell>
          <cell r="AD343">
            <v>0</v>
          </cell>
          <cell r="AE343" t="str">
            <v>Se mantiene a información registrada en el Mes de Febrero con un avance de 52 escenarios construido con un avance dde obra del 100%</v>
          </cell>
          <cell r="AF343">
            <v>42460.208333333299</v>
          </cell>
          <cell r="AG343">
            <v>42468.462038310201</v>
          </cell>
          <cell r="AH343" t="str">
            <v>Afranio Restrepo Villareall</v>
          </cell>
          <cell r="AI343" t="str">
            <v>arestrepo@coldeportes.gov.co</v>
          </cell>
          <cell r="AJ343">
            <v>0</v>
          </cell>
          <cell r="AK343">
            <v>0</v>
          </cell>
          <cell r="AL343">
            <v>0</v>
          </cell>
        </row>
        <row r="344">
          <cell r="A344">
            <v>4781</v>
          </cell>
          <cell r="B344" t="str">
            <v>Todos por un Nuevo País</v>
          </cell>
          <cell r="C344" t="str">
            <v>Movilidad social</v>
          </cell>
          <cell r="D344" t="str">
            <v>Cerrar la brecha en el acceso y la calidad de la educación, para mejorar la formación de capital humano, incrementar la movilidad social y fomentar la construcción de ciudadanía.</v>
          </cell>
          <cell r="E344" t="str">
            <v>Deporte y Recreación</v>
          </cell>
          <cell r="F344" t="str">
            <v>Coldeportes</v>
          </cell>
          <cell r="G344" t="str">
            <v>Generación y mejoramiento de infraestructura deportiva y recreativa</v>
          </cell>
          <cell r="H344">
            <v>4781</v>
          </cell>
          <cell r="I344" t="str">
            <v>Escenarios recreo-deportivos mejorados y/o adecuados para el desarrollo de programas de recreación, actividad física y deporte</v>
          </cell>
          <cell r="J344" t="str">
            <v>Gestión</v>
          </cell>
          <cell r="K344" t="str">
            <v>Sectorial</v>
          </cell>
          <cell r="L344" t="str">
            <v>SI</v>
          </cell>
          <cell r="M344" t="str">
            <v>NO</v>
          </cell>
          <cell r="N344" t="str">
            <v>NO</v>
          </cell>
          <cell r="O344" t="str">
            <v>SI</v>
          </cell>
          <cell r="P344" t="str">
            <v>Escenarios Deportivos</v>
          </cell>
          <cell r="Q344" t="str">
            <v>Semestral</v>
          </cell>
          <cell r="R344" t="str">
            <v>Capacidad</v>
          </cell>
          <cell r="S344">
            <v>101</v>
          </cell>
          <cell r="T344">
            <v>47</v>
          </cell>
          <cell r="U344">
            <v>74</v>
          </cell>
          <cell r="V344">
            <v>102</v>
          </cell>
          <cell r="W344">
            <v>180</v>
          </cell>
          <cell r="X344">
            <v>180</v>
          </cell>
          <cell r="Y344">
            <v>0</v>
          </cell>
          <cell r="Z344">
            <v>0</v>
          </cell>
          <cell r="AA344">
            <v>0</v>
          </cell>
          <cell r="AB344">
            <v>0</v>
          </cell>
          <cell r="AC344">
            <v>0</v>
          </cell>
          <cell r="AD344">
            <v>0</v>
          </cell>
          <cell r="AE344" t="str">
            <v>Se mantiene la informacion de 35 escenarios en el 100% de avance</v>
          </cell>
          <cell r="AF344">
            <v>42460.208333333299</v>
          </cell>
          <cell r="AG344">
            <v>42468.464137650502</v>
          </cell>
          <cell r="AH344" t="str">
            <v>Afranio Restrepo Villareall</v>
          </cell>
          <cell r="AI344" t="str">
            <v>arestrepo@coldeportes.gov.co</v>
          </cell>
          <cell r="AJ344">
            <v>0</v>
          </cell>
          <cell r="AK344">
            <v>0</v>
          </cell>
          <cell r="AL344">
            <v>0</v>
          </cell>
        </row>
        <row r="345">
          <cell r="A345">
            <v>5345</v>
          </cell>
          <cell r="B345" t="str">
            <v>Todos por un Nuevo País</v>
          </cell>
          <cell r="C345" t="str">
            <v>Movilidad social</v>
          </cell>
          <cell r="D345" t="str">
            <v>Cerrar la brecha en el acceso y la calidad de la educación, para mejorar la formación de capital humano, incrementar la movilidad social y fomentar la construcción de ciudadanía.</v>
          </cell>
          <cell r="E345" t="str">
            <v>Deporte y Recreación</v>
          </cell>
          <cell r="F345" t="str">
            <v>Coldeportes</v>
          </cell>
          <cell r="G345" t="str">
            <v>Grupos Étnicos - Deporte</v>
          </cell>
          <cell r="H345">
            <v>5345</v>
          </cell>
          <cell r="I345" t="str">
            <v>Personas de los pueblos y comunidades indígenas que participan de los programas y proyectos de deporte, recreación y actividad física.</v>
          </cell>
          <cell r="J345" t="str">
            <v>Gestión</v>
          </cell>
          <cell r="K345" t="str">
            <v>Sectorial</v>
          </cell>
          <cell r="L345" t="str">
            <v>NO</v>
          </cell>
          <cell r="M345" t="str">
            <v>NO</v>
          </cell>
          <cell r="N345" t="str">
            <v>SI</v>
          </cell>
          <cell r="O345" t="str">
            <v>SI</v>
          </cell>
          <cell r="P345" t="str">
            <v>Habitantes</v>
          </cell>
          <cell r="Q345" t="str">
            <v>Trimestral</v>
          </cell>
          <cell r="R345" t="str">
            <v>Capacidad</v>
          </cell>
          <cell r="S345">
            <v>0</v>
          </cell>
          <cell r="T345">
            <v>250</v>
          </cell>
          <cell r="U345">
            <v>750</v>
          </cell>
          <cell r="V345">
            <v>1500</v>
          </cell>
          <cell r="W345">
            <v>3000</v>
          </cell>
          <cell r="X345">
            <v>3000</v>
          </cell>
          <cell r="Y345">
            <v>0</v>
          </cell>
          <cell r="Z345">
            <v>0</v>
          </cell>
          <cell r="AA345">
            <v>0</v>
          </cell>
          <cell r="AB345">
            <v>0</v>
          </cell>
          <cell r="AC345">
            <v>0</v>
          </cell>
          <cell r="AD345">
            <v>0</v>
          </cell>
          <cell r="AE345" t="str">
            <v>Actualmente Coldeportes dio inicio de los convenios con las entidades territoriales para el desarrollo de las actividades, de las cuales y los programas en desarrollo son los componentes que nos permiten establecer este indicador</v>
          </cell>
          <cell r="AF345">
            <v>42490.208333333299</v>
          </cell>
          <cell r="AG345">
            <v>42501.441599999998</v>
          </cell>
          <cell r="AH345" t="str">
            <v>Afranio Restrepo</v>
          </cell>
          <cell r="AI345" t="str">
            <v>arestrepo@coldeportes.gov.co</v>
          </cell>
          <cell r="AJ345">
            <v>10</v>
          </cell>
          <cell r="AK345">
            <v>0</v>
          </cell>
          <cell r="AL345">
            <v>0</v>
          </cell>
        </row>
        <row r="346">
          <cell r="A346">
            <v>5428</v>
          </cell>
          <cell r="B346" t="str">
            <v>Todos por un Nuevo País</v>
          </cell>
          <cell r="C346" t="str">
            <v>Movilidad social</v>
          </cell>
          <cell r="D346" t="str">
            <v>Cerrar la brecha en el acceso y la calidad de la educación, para mejorar la formación de capital humano, incrementar la movilidad social y fomentar la construcción de ciudadanía.</v>
          </cell>
          <cell r="E346" t="str">
            <v>Deporte y Recreación</v>
          </cell>
          <cell r="F346" t="str">
            <v>Coldeportes</v>
          </cell>
          <cell r="G346" t="str">
            <v>Grupos Étnicos - Deporte</v>
          </cell>
          <cell r="H346">
            <v>5428</v>
          </cell>
          <cell r="I346" t="str">
            <v>Lineamientos de política pública para el fomento de juegos tradicionales autoctonos, popúlares, actividades deportivas y deporte convencional consultado y concertado en la mesa permanente de concertación</v>
          </cell>
          <cell r="J346" t="str">
            <v>Gestión</v>
          </cell>
          <cell r="K346" t="str">
            <v>Mixto</v>
          </cell>
          <cell r="L346" t="str">
            <v>SI</v>
          </cell>
          <cell r="M346" t="str">
            <v>NO</v>
          </cell>
          <cell r="N346" t="str">
            <v>NO</v>
          </cell>
          <cell r="O346" t="str">
            <v>SI</v>
          </cell>
          <cell r="P346" t="str">
            <v>Porcentaje</v>
          </cell>
          <cell r="Q346" t="str">
            <v>Trimestral</v>
          </cell>
          <cell r="R346" t="str">
            <v>Capacidad</v>
          </cell>
          <cell r="S346">
            <v>0</v>
          </cell>
          <cell r="T346">
            <v>50</v>
          </cell>
          <cell r="U346">
            <v>100</v>
          </cell>
          <cell r="V346">
            <v>0</v>
          </cell>
          <cell r="W346">
            <v>0</v>
          </cell>
          <cell r="X346">
            <v>100</v>
          </cell>
          <cell r="Y346">
            <v>0</v>
          </cell>
          <cell r="Z346">
            <v>0</v>
          </cell>
          <cell r="AA346">
            <v>0</v>
          </cell>
          <cell r="AB346">
            <v>0</v>
          </cell>
          <cell r="AC346">
            <v>0</v>
          </cell>
          <cell r="AD346">
            <v>0</v>
          </cell>
          <cell r="AE346" t="str">
            <v>Desde la formulacion de este indicador y hasta el mes de mayo, se han venido realizando reuniones preparatorias de recursos y concertación para la construcción de indicadores y metas de las acciones a cargo de Coldeportes. Igualmente la construcción de la</v>
          </cell>
          <cell r="AF346">
            <v>42400.208333333299</v>
          </cell>
          <cell r="AG346">
            <v>42501.441230092598</v>
          </cell>
          <cell r="AH346" t="str">
            <v>Afranio Restrepo</v>
          </cell>
          <cell r="AI346" t="str">
            <v>arestrepo@coldeportes.gov.co</v>
          </cell>
          <cell r="AJ346">
            <v>0</v>
          </cell>
          <cell r="AK346">
            <v>0</v>
          </cell>
          <cell r="AL346">
            <v>0</v>
          </cell>
        </row>
        <row r="347">
          <cell r="A347">
            <v>5429</v>
          </cell>
          <cell r="B347" t="str">
            <v>Todos por un Nuevo País</v>
          </cell>
          <cell r="C347" t="str">
            <v>Movilidad social</v>
          </cell>
          <cell r="D347" t="str">
            <v>Cerrar la brecha en el acceso y la calidad de la educación, para mejorar la formación de capital humano, incrementar la movilidad social y fomentar la construcción de ciudadanía.</v>
          </cell>
          <cell r="E347" t="str">
            <v>Deporte y Recreación</v>
          </cell>
          <cell r="F347" t="str">
            <v>Coldeportes</v>
          </cell>
          <cell r="G347" t="str">
            <v>Grupos Étnicos - Deporte</v>
          </cell>
          <cell r="H347">
            <v>5429</v>
          </cell>
          <cell r="I347" t="str">
            <v>Encuentros recreo deportivos implementados en territorios indigenas según lineamientos de política pública concertada y expedida</v>
          </cell>
          <cell r="J347" t="str">
            <v>Gestión</v>
          </cell>
          <cell r="K347" t="str">
            <v>Mixto</v>
          </cell>
          <cell r="L347" t="str">
            <v>SI</v>
          </cell>
          <cell r="M347" t="str">
            <v>SI</v>
          </cell>
          <cell r="N347" t="str">
            <v>NO</v>
          </cell>
          <cell r="O347" t="str">
            <v>SI</v>
          </cell>
          <cell r="P347" t="str">
            <v>Porcentaje</v>
          </cell>
          <cell r="Q347" t="str">
            <v>Anual</v>
          </cell>
          <cell r="R347" t="str">
            <v>Flujo</v>
          </cell>
          <cell r="S347">
            <v>100</v>
          </cell>
          <cell r="T347">
            <v>0</v>
          </cell>
          <cell r="U347">
            <v>100</v>
          </cell>
          <cell r="V347">
            <v>100</v>
          </cell>
          <cell r="W347">
            <v>100</v>
          </cell>
          <cell r="X347">
            <v>100</v>
          </cell>
          <cell r="Y347">
            <v>0</v>
          </cell>
          <cell r="Z347">
            <v>0</v>
          </cell>
          <cell r="AA347">
            <v>0</v>
          </cell>
          <cell r="AB347">
            <v>0</v>
          </cell>
          <cell r="AC347">
            <v>0</v>
          </cell>
          <cell r="AD347">
            <v>0</v>
          </cell>
          <cell r="AE347">
            <v>0</v>
          </cell>
          <cell r="AF347">
            <v>0</v>
          </cell>
          <cell r="AG347">
            <v>0</v>
          </cell>
          <cell r="AH347" t="str">
            <v>Afranio Restrepo</v>
          </cell>
          <cell r="AI347" t="str">
            <v>arestrepo@coldeportes.gov.co</v>
          </cell>
          <cell r="AJ347">
            <v>0</v>
          </cell>
          <cell r="AK347">
            <v>0</v>
          </cell>
          <cell r="AL347">
            <v>0</v>
          </cell>
        </row>
        <row r="348">
          <cell r="A348">
            <v>4435</v>
          </cell>
          <cell r="B348" t="str">
            <v>Todos por un Nuevo País</v>
          </cell>
          <cell r="C348" t="str">
            <v>Movilidad social</v>
          </cell>
          <cell r="D348" t="str">
            <v>Cerrar la brecha en el acceso y la calidad de la educación, para mejorar la formación de capital humano, incrementar la movilidad social y fomentar la construcción de ciudadanía.</v>
          </cell>
          <cell r="E348" t="str">
            <v>Educación</v>
          </cell>
          <cell r="F348" t="str">
            <v>MINEDUCACION</v>
          </cell>
          <cell r="G348" t="str">
            <v>Mejoramiento de la Calidad en educación primaria, básica y media</v>
          </cell>
          <cell r="H348">
            <v>4435</v>
          </cell>
          <cell r="I348" t="str">
            <v>Porcentaje de la población evaluada en el sector oficial en las pruebas Saber 5 que sube de nivel de logro respecto a la línea base</v>
          </cell>
          <cell r="J348" t="str">
            <v>Gestión</v>
          </cell>
          <cell r="K348" t="str">
            <v>Sectorial</v>
          </cell>
          <cell r="L348" t="str">
            <v>NO</v>
          </cell>
          <cell r="M348" t="str">
            <v>SI</v>
          </cell>
          <cell r="N348" t="str">
            <v>SI</v>
          </cell>
          <cell r="O348" t="str">
            <v>SI</v>
          </cell>
          <cell r="P348" t="str">
            <v>Porcentaje</v>
          </cell>
          <cell r="Q348" t="str">
            <v>Anual</v>
          </cell>
          <cell r="R348" t="str">
            <v>Capacidad</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t="str">
            <v>Victor Javier Saavedra Mercado</v>
          </cell>
          <cell r="AI348" t="str">
            <v>planeacion@mineducacion.gov.co</v>
          </cell>
          <cell r="AJ348">
            <v>0</v>
          </cell>
          <cell r="AK348">
            <v>0</v>
          </cell>
          <cell r="AL348">
            <v>0</v>
          </cell>
        </row>
        <row r="349">
          <cell r="A349">
            <v>4436</v>
          </cell>
          <cell r="B349" t="str">
            <v>Todos por un Nuevo País</v>
          </cell>
          <cell r="C349" t="str">
            <v>Movilidad social</v>
          </cell>
          <cell r="D349" t="str">
            <v>Cerrar la brecha en el acceso y la calidad de la educación, para mejorar la formación de capital humano, incrementar la movilidad social y fomentar la construcción de ciudadanía.</v>
          </cell>
          <cell r="E349" t="str">
            <v>Educación</v>
          </cell>
          <cell r="F349" t="str">
            <v>MINEDUCACION</v>
          </cell>
          <cell r="G349" t="str">
            <v>Mejoramiento de la Calidad en educación primaria, básica y media</v>
          </cell>
          <cell r="H349">
            <v>4436</v>
          </cell>
          <cell r="I349" t="str">
            <v>Porcentaje de estudiantes en establecimientos focalizados por el Programa Todos a Aprender con niveles Satisfactorio y Avanzado en pruebas de Lenguaje SABER 5</v>
          </cell>
          <cell r="J349" t="str">
            <v>Resultado</v>
          </cell>
          <cell r="K349" t="str">
            <v>Sectorial</v>
          </cell>
          <cell r="L349" t="str">
            <v>SI</v>
          </cell>
          <cell r="M349" t="str">
            <v>SI</v>
          </cell>
          <cell r="N349" t="str">
            <v>NO</v>
          </cell>
          <cell r="O349" t="str">
            <v>SI</v>
          </cell>
          <cell r="P349" t="str">
            <v>Porcentaje</v>
          </cell>
          <cell r="Q349" t="str">
            <v>Anual</v>
          </cell>
          <cell r="R349" t="str">
            <v>Capacidad</v>
          </cell>
          <cell r="S349">
            <v>27.7</v>
          </cell>
          <cell r="T349">
            <v>28.5</v>
          </cell>
          <cell r="U349">
            <v>29.3</v>
          </cell>
          <cell r="V349">
            <v>30.1</v>
          </cell>
          <cell r="W349">
            <v>30.9</v>
          </cell>
          <cell r="X349">
            <v>30.9</v>
          </cell>
          <cell r="Y349">
            <v>0</v>
          </cell>
          <cell r="Z349">
            <v>0</v>
          </cell>
          <cell r="AA349">
            <v>0</v>
          </cell>
          <cell r="AB349">
            <v>0</v>
          </cell>
          <cell r="AC349">
            <v>0</v>
          </cell>
          <cell r="AD349">
            <v>0</v>
          </cell>
          <cell r="AE349" t="str">
            <v xml:space="preserve">Se evidencia una disminución de 0,6 puntos porcentuales respecto a la línea base. Se está avanzando en el análisis de las causas de este decrecimiento, así como en la formulación de acciones para potenciar el efecto del programa sobre este indicador. Los </v>
          </cell>
          <cell r="AF349">
            <v>42490.208333333299</v>
          </cell>
          <cell r="AG349">
            <v>42500.745953587997</v>
          </cell>
          <cell r="AH349" t="str">
            <v>Beatriz Helena Vallejo Reyes</v>
          </cell>
          <cell r="AI349" t="str">
            <v>bvallejo@mineducacion.gov.co</v>
          </cell>
          <cell r="AJ349">
            <v>180</v>
          </cell>
          <cell r="AK349">
            <v>0</v>
          </cell>
          <cell r="AL349">
            <v>0</v>
          </cell>
        </row>
        <row r="350">
          <cell r="A350">
            <v>4437</v>
          </cell>
          <cell r="B350" t="str">
            <v>Todos por un Nuevo País</v>
          </cell>
          <cell r="C350" t="str">
            <v>Movilidad social</v>
          </cell>
          <cell r="D350" t="str">
            <v>Cerrar la brecha en el acceso y la calidad de la educación, para mejorar la formación de capital humano, incrementar la movilidad social y fomentar la construcción de ciudadanía.</v>
          </cell>
          <cell r="E350" t="str">
            <v>Educación</v>
          </cell>
          <cell r="F350" t="str">
            <v>MINEDUCACION</v>
          </cell>
          <cell r="G350" t="str">
            <v>Mejoramiento de la Calidad en educación primaria, básica y media</v>
          </cell>
          <cell r="H350">
            <v>4437</v>
          </cell>
          <cell r="I350" t="str">
            <v>Porcentaje de estudiantes en establecimientos focalizados por el Programa Todos a Aprender en niveles Satisfactorio y Avanzado en pruebas de Matemáticas SABER 5</v>
          </cell>
          <cell r="J350" t="str">
            <v>Gestión</v>
          </cell>
          <cell r="K350" t="str">
            <v>Sectorial</v>
          </cell>
          <cell r="L350" t="str">
            <v>SI</v>
          </cell>
          <cell r="M350" t="str">
            <v>SI</v>
          </cell>
          <cell r="N350" t="str">
            <v>NO</v>
          </cell>
          <cell r="O350" t="str">
            <v>SI</v>
          </cell>
          <cell r="P350" t="str">
            <v>Porcentaje</v>
          </cell>
          <cell r="Q350" t="str">
            <v>Anual</v>
          </cell>
          <cell r="R350" t="str">
            <v>Capacidad</v>
          </cell>
          <cell r="S350">
            <v>21.7</v>
          </cell>
          <cell r="T350">
            <v>23.8</v>
          </cell>
          <cell r="U350">
            <v>25.8</v>
          </cell>
          <cell r="V350">
            <v>27.9</v>
          </cell>
          <cell r="W350">
            <v>29.9</v>
          </cell>
          <cell r="X350">
            <v>29.9</v>
          </cell>
          <cell r="Y350">
            <v>0</v>
          </cell>
          <cell r="Z350">
            <v>0</v>
          </cell>
          <cell r="AA350">
            <v>0</v>
          </cell>
          <cell r="AB350">
            <v>0</v>
          </cell>
          <cell r="AC350">
            <v>0</v>
          </cell>
          <cell r="AD350">
            <v>0</v>
          </cell>
          <cell r="AE350" t="str">
            <v>Se evidencia un incremento respecto a la línea base de 2,23 puntos porcentuales. Con respecto a la meta, se evidencia un cumplimiento superior en 0,1 puntos respecto a la meta establecida para 2015. No se reporta en la plataforma reporte cuantitativo porq</v>
          </cell>
          <cell r="AF350">
            <v>42490.208333333299</v>
          </cell>
          <cell r="AG350">
            <v>42500.744328784698</v>
          </cell>
          <cell r="AH350" t="str">
            <v>Beatriz Helena Vallejo Reyes</v>
          </cell>
          <cell r="AI350" t="str">
            <v>bvallejo@mineducacion.gov.co</v>
          </cell>
          <cell r="AJ350">
            <v>0</v>
          </cell>
          <cell r="AK350">
            <v>0</v>
          </cell>
          <cell r="AL350">
            <v>0</v>
          </cell>
        </row>
        <row r="351">
          <cell r="A351">
            <v>4438</v>
          </cell>
          <cell r="B351" t="str">
            <v>Todos por un Nuevo País</v>
          </cell>
          <cell r="C351" t="str">
            <v>Movilidad social</v>
          </cell>
          <cell r="D351" t="str">
            <v>Cerrar la brecha en el acceso y la calidad de la educación, para mejorar la formación de capital humano, incrementar la movilidad social y fomentar la construcción de ciudadanía.</v>
          </cell>
          <cell r="E351" t="str">
            <v>Educación</v>
          </cell>
          <cell r="F351" t="str">
            <v>MINEDUCACION</v>
          </cell>
          <cell r="G351" t="str">
            <v>Mejoramiento de la Calidad en educación primaria, básica y media</v>
          </cell>
          <cell r="H351">
            <v>4438</v>
          </cell>
          <cell r="I351" t="str">
            <v>Docentes por tutor en el programa Todos a Aprender</v>
          </cell>
          <cell r="J351" t="str">
            <v>Resultado</v>
          </cell>
          <cell r="K351" t="str">
            <v>Sectorial</v>
          </cell>
          <cell r="L351" t="str">
            <v>SI</v>
          </cell>
          <cell r="M351" t="str">
            <v>SI</v>
          </cell>
          <cell r="N351" t="str">
            <v>NO</v>
          </cell>
          <cell r="O351" t="str">
            <v>SI</v>
          </cell>
          <cell r="P351" t="str">
            <v>Razon</v>
          </cell>
          <cell r="Q351" t="str">
            <v>Anual</v>
          </cell>
          <cell r="R351" t="str">
            <v>Reducción</v>
          </cell>
          <cell r="S351">
            <v>27</v>
          </cell>
          <cell r="T351">
            <v>26</v>
          </cell>
          <cell r="U351">
            <v>24</v>
          </cell>
          <cell r="V351">
            <v>22</v>
          </cell>
          <cell r="W351">
            <v>20</v>
          </cell>
          <cell r="X351">
            <v>20</v>
          </cell>
          <cell r="Y351">
            <v>0</v>
          </cell>
          <cell r="Z351">
            <v>0</v>
          </cell>
          <cell r="AA351">
            <v>0</v>
          </cell>
          <cell r="AB351">
            <v>0</v>
          </cell>
          <cell r="AC351">
            <v>0</v>
          </cell>
          <cell r="AD351">
            <v>0</v>
          </cell>
          <cell r="AE351" t="str">
            <v>Con respecto al corte anterior, el número de docentes por tutor se redujo dado que se culminó el proceso de vinculación de tutores. En este momento, el programa cuenta con el 99% de los tutores aprobados, cumpliendo con la meta establecida para este indic</v>
          </cell>
          <cell r="AF351">
            <v>42460.208333333299</v>
          </cell>
          <cell r="AG351">
            <v>42472.986115821797</v>
          </cell>
          <cell r="AH351" t="str">
            <v>Beatriz Helena Vallejo Reyes</v>
          </cell>
          <cell r="AI351" t="str">
            <v>bvallejo@mineducacion.gov.co</v>
          </cell>
          <cell r="AJ351">
            <v>0</v>
          </cell>
          <cell r="AK351">
            <v>0</v>
          </cell>
          <cell r="AL351">
            <v>0</v>
          </cell>
        </row>
        <row r="352">
          <cell r="A352">
            <v>4445</v>
          </cell>
          <cell r="B352" t="str">
            <v>Todos por un Nuevo País</v>
          </cell>
          <cell r="C352" t="str">
            <v>Movilidad social</v>
          </cell>
          <cell r="D352" t="str">
            <v>Cerrar la brecha en el acceso y la calidad de la educación, para mejorar la formación de capital humano, incrementar la movilidad social y fomentar la construcción de ciudadanía.</v>
          </cell>
          <cell r="E352" t="str">
            <v>Educación</v>
          </cell>
          <cell r="F352" t="str">
            <v>MINEDUCACION</v>
          </cell>
          <cell r="G352" t="str">
            <v>Mejoramiento de la Calidad en educación primaria, básica y media</v>
          </cell>
          <cell r="H352">
            <v>4445</v>
          </cell>
          <cell r="I352" t="str">
            <v>Porcentaje de docentes que entran al magisterio que se encuentran en los quintiles superiores (4 y 5) de las pruebas SABER PRO en Razonamiento Cuantitativo</v>
          </cell>
          <cell r="J352" t="str">
            <v>Resultado</v>
          </cell>
          <cell r="K352" t="str">
            <v>Sectorial</v>
          </cell>
          <cell r="L352" t="str">
            <v>SI</v>
          </cell>
          <cell r="M352" t="str">
            <v>SI</v>
          </cell>
          <cell r="N352" t="str">
            <v>NO</v>
          </cell>
          <cell r="O352" t="str">
            <v>SI</v>
          </cell>
          <cell r="P352" t="str">
            <v>Porcentaje</v>
          </cell>
          <cell r="Q352" t="str">
            <v>Anual</v>
          </cell>
          <cell r="R352" t="str">
            <v>Capacidad</v>
          </cell>
          <cell r="S352">
            <v>37.1</v>
          </cell>
          <cell r="T352">
            <v>38.853999999999999</v>
          </cell>
          <cell r="U352">
            <v>40.622999999999998</v>
          </cell>
          <cell r="V352">
            <v>42.392000000000003</v>
          </cell>
          <cell r="W352">
            <v>45</v>
          </cell>
          <cell r="X352">
            <v>45</v>
          </cell>
          <cell r="Y352">
            <v>0</v>
          </cell>
          <cell r="Z352">
            <v>0</v>
          </cell>
          <cell r="AA352">
            <v>0</v>
          </cell>
          <cell r="AB352">
            <v>0</v>
          </cell>
          <cell r="AC352">
            <v>0</v>
          </cell>
          <cell r="AD352">
            <v>0</v>
          </cell>
          <cell r="AE352"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2">
            <v>42490.208333333299</v>
          </cell>
          <cell r="AG352">
            <v>42494.758092361102</v>
          </cell>
          <cell r="AH352" t="str">
            <v>Hector Julio Flechas</v>
          </cell>
          <cell r="AI352" t="str">
            <v>HFlechas@mineducacion.gov.co</v>
          </cell>
          <cell r="AJ352">
            <v>180</v>
          </cell>
          <cell r="AK352">
            <v>0</v>
          </cell>
          <cell r="AL352">
            <v>0</v>
          </cell>
        </row>
        <row r="353">
          <cell r="A353">
            <v>4446</v>
          </cell>
          <cell r="B353" t="str">
            <v>Todos por un Nuevo País</v>
          </cell>
          <cell r="C353" t="str">
            <v>Movilidad social</v>
          </cell>
          <cell r="D353" t="str">
            <v>Cerrar la brecha en el acceso y la calidad de la educación, para mejorar la formación de capital humano, incrementar la movilidad social y fomentar la construcción de ciudadanía.</v>
          </cell>
          <cell r="E353" t="str">
            <v>Educación</v>
          </cell>
          <cell r="F353" t="str">
            <v>MINEDUCACION</v>
          </cell>
          <cell r="G353" t="str">
            <v>Mejoramiento de la Calidad en educación primaria, básica y media</v>
          </cell>
          <cell r="H353">
            <v>4446</v>
          </cell>
          <cell r="I353" t="str">
            <v>Porcentaje de docentes que entran al magisterio que se encuentran en los quintiles superiores (4 y 5) de las pruebas SABER PRO en Lectura Crítica</v>
          </cell>
          <cell r="J353" t="str">
            <v>Resultado</v>
          </cell>
          <cell r="K353" t="str">
            <v>Sectorial</v>
          </cell>
          <cell r="L353" t="str">
            <v>SI</v>
          </cell>
          <cell r="M353" t="str">
            <v>SI</v>
          </cell>
          <cell r="N353" t="str">
            <v>NO</v>
          </cell>
          <cell r="O353" t="str">
            <v>SI</v>
          </cell>
          <cell r="P353" t="str">
            <v>Porcentaje</v>
          </cell>
          <cell r="Q353" t="str">
            <v>Anual</v>
          </cell>
          <cell r="R353" t="str">
            <v>Capacidad</v>
          </cell>
          <cell r="S353">
            <v>35.700000000000003</v>
          </cell>
          <cell r="T353">
            <v>37.384999999999998</v>
          </cell>
          <cell r="U353">
            <v>39.087000000000003</v>
          </cell>
          <cell r="V353">
            <v>40.789000000000001</v>
          </cell>
          <cell r="W353">
            <v>42</v>
          </cell>
          <cell r="X353">
            <v>42</v>
          </cell>
          <cell r="Y353">
            <v>0</v>
          </cell>
          <cell r="Z353">
            <v>0</v>
          </cell>
          <cell r="AA353">
            <v>0</v>
          </cell>
          <cell r="AB353">
            <v>0</v>
          </cell>
          <cell r="AC353">
            <v>0</v>
          </cell>
          <cell r="AD353">
            <v>0</v>
          </cell>
          <cell r="AE353"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3">
            <v>42490.208333333299</v>
          </cell>
          <cell r="AG353">
            <v>42494.757832638898</v>
          </cell>
          <cell r="AH353" t="str">
            <v>Hector Julio Flechas</v>
          </cell>
          <cell r="AI353" t="str">
            <v>HFlechas@mineducacion.gov.co</v>
          </cell>
          <cell r="AJ353">
            <v>180</v>
          </cell>
          <cell r="AK353">
            <v>0</v>
          </cell>
          <cell r="AL353">
            <v>0</v>
          </cell>
        </row>
        <row r="354">
          <cell r="A354">
            <v>5163</v>
          </cell>
          <cell r="B354" t="str">
            <v>Todos por un Nuevo País</v>
          </cell>
          <cell r="C354" t="str">
            <v>Movilidad social</v>
          </cell>
          <cell r="D354" t="str">
            <v>Cerrar la brecha en el acceso y la calidad de la educación, para mejorar la formación de capital humano, incrementar la movilidad social y fomentar la construcción de ciudadanía.</v>
          </cell>
          <cell r="E354" t="str">
            <v>Educación</v>
          </cell>
          <cell r="F354" t="str">
            <v>MINEDUCACION</v>
          </cell>
          <cell r="G354" t="str">
            <v>Mejoramiento de la Calidad en educación primaria, básica y media</v>
          </cell>
          <cell r="H354">
            <v>5163</v>
          </cell>
          <cell r="I354" t="str">
            <v>Número de estudiantes en el sector oficial con jornada única</v>
          </cell>
          <cell r="J354" t="str">
            <v>Producto</v>
          </cell>
          <cell r="K354" t="str">
            <v>Sectorial</v>
          </cell>
          <cell r="L354" t="str">
            <v>NO</v>
          </cell>
          <cell r="M354" t="str">
            <v>SI</v>
          </cell>
          <cell r="N354" t="str">
            <v>NO</v>
          </cell>
          <cell r="O354" t="str">
            <v>SI</v>
          </cell>
          <cell r="P354" t="str">
            <v>Estudiantes</v>
          </cell>
          <cell r="Q354" t="str">
            <v>Trimestral</v>
          </cell>
          <cell r="R354" t="str">
            <v>Capacidad</v>
          </cell>
          <cell r="S354">
            <v>0</v>
          </cell>
          <cell r="T354">
            <v>305516.08</v>
          </cell>
          <cell r="U354">
            <v>687411.18</v>
          </cell>
          <cell r="V354">
            <v>1527580.4</v>
          </cell>
          <cell r="W354">
            <v>2300000</v>
          </cell>
          <cell r="X354">
            <v>2300000</v>
          </cell>
          <cell r="Y354">
            <v>0</v>
          </cell>
          <cell r="Z354">
            <v>0</v>
          </cell>
          <cell r="AA354">
            <v>0</v>
          </cell>
          <cell r="AB354">
            <v>0</v>
          </cell>
          <cell r="AC354">
            <v>42460.208333333299</v>
          </cell>
          <cell r="AD354">
            <v>42500.486558912002</v>
          </cell>
          <cell r="AE354" t="str">
            <v>Se realizó el lanzamiento de la segunda convocatoria para la implementación de la Jornada Única donde se invitó a los alcaldes, gobernadores y rectores de los establecimientos educativos a participar de manera activa, presentando propuestas para implement</v>
          </cell>
          <cell r="AF354">
            <v>42460.208333333299</v>
          </cell>
          <cell r="AG354">
            <v>42500.4865587616</v>
          </cell>
          <cell r="AH354" t="str">
            <v>Beatriz Helena Vallejo Reyes</v>
          </cell>
          <cell r="AI354" t="str">
            <v>bvallejo@mineducacion.gov.co</v>
          </cell>
          <cell r="AJ354">
            <v>180</v>
          </cell>
          <cell r="AK354">
            <v>42551.208333333299</v>
          </cell>
          <cell r="AL354">
            <v>-223</v>
          </cell>
        </row>
        <row r="355">
          <cell r="A355">
            <v>4452</v>
          </cell>
          <cell r="B355" t="str">
            <v>Todos por un Nuevo País</v>
          </cell>
          <cell r="C355" t="str">
            <v>Movilidad social</v>
          </cell>
          <cell r="D355" t="str">
            <v>Cerrar la brecha en el acceso y la calidad de la educación, para mejorar la formación de capital humano, incrementar la movilidad social y fomentar la construcción de ciudadanía.</v>
          </cell>
          <cell r="E355" t="str">
            <v>Educación</v>
          </cell>
          <cell r="F355" t="str">
            <v>MINEDUCACION</v>
          </cell>
          <cell r="G355" t="str">
            <v>Mejoramiento de la Calidad en educación primaria, básica y media</v>
          </cell>
          <cell r="H355">
            <v>4452</v>
          </cell>
          <cell r="I355" t="str">
            <v>Porcentaje de docentes oficiales de educación preescolar, básica y media con formación de postgrado</v>
          </cell>
          <cell r="J355" t="str">
            <v>Producto</v>
          </cell>
          <cell r="K355" t="str">
            <v>Sectorial</v>
          </cell>
          <cell r="L355" t="str">
            <v>SI</v>
          </cell>
          <cell r="M355" t="str">
            <v>SI</v>
          </cell>
          <cell r="N355" t="str">
            <v>NO</v>
          </cell>
          <cell r="O355" t="str">
            <v>SI</v>
          </cell>
          <cell r="P355" t="str">
            <v>Porcentaje</v>
          </cell>
          <cell r="Q355" t="str">
            <v>Anual</v>
          </cell>
          <cell r="R355" t="str">
            <v>Capacidad</v>
          </cell>
          <cell r="S355">
            <v>316</v>
          </cell>
          <cell r="T355">
            <v>32</v>
          </cell>
          <cell r="U355">
            <v>33</v>
          </cell>
          <cell r="V355">
            <v>36.6</v>
          </cell>
          <cell r="W355">
            <v>38</v>
          </cell>
          <cell r="X355">
            <v>38</v>
          </cell>
          <cell r="Y355">
            <v>0</v>
          </cell>
          <cell r="Z355">
            <v>0</v>
          </cell>
          <cell r="AA355">
            <v>0</v>
          </cell>
          <cell r="AB355">
            <v>0</v>
          </cell>
          <cell r="AC355">
            <v>0</v>
          </cell>
          <cell r="AD355">
            <v>0</v>
          </cell>
          <cell r="AE355" t="str">
            <v>El Ministerio de Educación, en desarrollo del Programa Becas para Excelencia, a través de la Convocatoria 2016-II, registró 8660 docentes candidatos para acceder a formación de postgrado.</v>
          </cell>
          <cell r="AF355">
            <v>42490.208333333299</v>
          </cell>
          <cell r="AG355">
            <v>42496.488977048597</v>
          </cell>
          <cell r="AH355" t="str">
            <v>Beatriz Helena Vallejo Reyes</v>
          </cell>
          <cell r="AI355" t="str">
            <v>bvallejo@mineducacion.gov.co</v>
          </cell>
          <cell r="AJ355">
            <v>180</v>
          </cell>
          <cell r="AK355">
            <v>0</v>
          </cell>
          <cell r="AL355">
            <v>0</v>
          </cell>
        </row>
        <row r="356">
          <cell r="A356">
            <v>4467</v>
          </cell>
          <cell r="B356" t="str">
            <v>Todos por un Nuevo País</v>
          </cell>
          <cell r="C356" t="str">
            <v>Movilidad social</v>
          </cell>
          <cell r="D356" t="str">
            <v>Cerrar la brecha en el acceso y la calidad de la educación, para mejorar la formación de capital humano, incrementar la movilidad social y fomentar la construcción de ciudadanía.</v>
          </cell>
          <cell r="E356" t="str">
            <v>Educación</v>
          </cell>
          <cell r="F356" t="str">
            <v>MINEDUCACION</v>
          </cell>
          <cell r="G356" t="str">
            <v>Mejoramiento de la Calidad en educación primaria, básica y media</v>
          </cell>
          <cell r="H356">
            <v>4467</v>
          </cell>
          <cell r="I356" t="str">
            <v>Docentes de inglés del sector oficial evaluados con nivel B2 o superior de acuerdo a los niveles del Marco Común Europeo de Referencia</v>
          </cell>
          <cell r="J356" t="str">
            <v>Gestión</v>
          </cell>
          <cell r="K356" t="str">
            <v>Sectorial</v>
          </cell>
          <cell r="L356" t="str">
            <v>SI</v>
          </cell>
          <cell r="M356" t="str">
            <v>SI</v>
          </cell>
          <cell r="N356" t="str">
            <v>NO</v>
          </cell>
          <cell r="O356" t="str">
            <v>SI</v>
          </cell>
          <cell r="P356" t="str">
            <v>Porcentaje</v>
          </cell>
          <cell r="Q356" t="str">
            <v>Anual</v>
          </cell>
          <cell r="R356" t="str">
            <v>Capacidad</v>
          </cell>
          <cell r="S356">
            <v>0</v>
          </cell>
          <cell r="T356">
            <v>5</v>
          </cell>
          <cell r="U356">
            <v>9</v>
          </cell>
          <cell r="V356">
            <v>15</v>
          </cell>
          <cell r="W356">
            <v>22</v>
          </cell>
          <cell r="X356">
            <v>22</v>
          </cell>
          <cell r="Y356">
            <v>0</v>
          </cell>
          <cell r="Z356">
            <v>0</v>
          </cell>
          <cell r="AA356">
            <v>0</v>
          </cell>
          <cell r="AB356">
            <v>0</v>
          </cell>
          <cell r="AC356">
            <v>0</v>
          </cell>
          <cell r="AD356">
            <v>0</v>
          </cell>
          <cell r="AE356" t="str">
            <v>Durante el mes de Abril, se crearon 1.289 Licencias para las Pruebas APTIS 1.289 para docentes de inglés del sector oficial. Se programaron 537 pruebas en total, presentadas durante las tres primeras semanas del mes. Se presentó el 73% y el 27% se registr</v>
          </cell>
          <cell r="AF356">
            <v>42490.208333333299</v>
          </cell>
          <cell r="AG356">
            <v>42494.448359641203</v>
          </cell>
          <cell r="AH356" t="str">
            <v>Beatriz Helena Vallejo Reyes</v>
          </cell>
          <cell r="AI356" t="str">
            <v>bvallejo@mineducacion.gov.co</v>
          </cell>
          <cell r="AJ356">
            <v>90</v>
          </cell>
          <cell r="AK356">
            <v>0</v>
          </cell>
          <cell r="AL356">
            <v>0</v>
          </cell>
        </row>
        <row r="357">
          <cell r="A357">
            <v>4468</v>
          </cell>
          <cell r="B357" t="str">
            <v>Todos por un Nuevo País</v>
          </cell>
          <cell r="C357" t="str">
            <v>Movilidad social</v>
          </cell>
          <cell r="D357" t="str">
            <v>Cerrar la brecha en el acceso y la calidad de la educación, para mejorar la formación de capital humano, incrementar la movilidad social y fomentar la construcción de ciudadanía.</v>
          </cell>
          <cell r="E357" t="str">
            <v>Educación</v>
          </cell>
          <cell r="F357" t="str">
            <v>MINEDUCACION</v>
          </cell>
          <cell r="G357" t="str">
            <v>Mejoramiento de la Calidad en educación primaria, básica y media</v>
          </cell>
          <cell r="H357">
            <v>4468</v>
          </cell>
          <cell r="I357" t="str">
            <v>Docentes formados en inglés</v>
          </cell>
          <cell r="J357" t="str">
            <v>Producto</v>
          </cell>
          <cell r="K357" t="str">
            <v>Sectorial</v>
          </cell>
          <cell r="L357" t="str">
            <v>SI</v>
          </cell>
          <cell r="M357" t="str">
            <v>SI</v>
          </cell>
          <cell r="N357" t="str">
            <v>NO</v>
          </cell>
          <cell r="O357" t="str">
            <v>SI</v>
          </cell>
          <cell r="P357" t="str">
            <v>Docentes</v>
          </cell>
          <cell r="Q357" t="str">
            <v>Anual</v>
          </cell>
          <cell r="R357" t="str">
            <v>Acumulado</v>
          </cell>
          <cell r="S357">
            <v>4293</v>
          </cell>
          <cell r="T357">
            <v>1000</v>
          </cell>
          <cell r="U357">
            <v>2335</v>
          </cell>
          <cell r="V357">
            <v>2367</v>
          </cell>
          <cell r="W357">
            <v>2298</v>
          </cell>
          <cell r="X357">
            <v>8000</v>
          </cell>
          <cell r="Y357">
            <v>0</v>
          </cell>
          <cell r="Z357">
            <v>0</v>
          </cell>
          <cell r="AA357">
            <v>0</v>
          </cell>
          <cell r="AB357">
            <v>0</v>
          </cell>
          <cell r="AC357">
            <v>0</v>
          </cell>
          <cell r="AD357">
            <v>0</v>
          </cell>
          <cell r="AE357" t="str">
            <v>En el mes de abril se realizaron 10 talleres de encuentros regionales del programa Formadores Nativos Extranjeros a los cuales asistieron 924 personas (501 Nativos y 410 Docentes de inglés) pertenecientes a las 42 Secretarías de Educación focalizadas. Est</v>
          </cell>
          <cell r="AF357">
            <v>42490.208333333299</v>
          </cell>
          <cell r="AG357">
            <v>42494.441545983798</v>
          </cell>
          <cell r="AH357" t="str">
            <v>Beatriz Helena Vallejo Reyes</v>
          </cell>
          <cell r="AI357" t="str">
            <v>bvallejo@mineducacion.gov.co</v>
          </cell>
          <cell r="AJ357">
            <v>0</v>
          </cell>
          <cell r="AK357">
            <v>0</v>
          </cell>
          <cell r="AL357">
            <v>0</v>
          </cell>
        </row>
        <row r="358">
          <cell r="A358">
            <v>5158</v>
          </cell>
          <cell r="B358" t="str">
            <v>Todos por un Nuevo País</v>
          </cell>
          <cell r="C358" t="str">
            <v>Movilidad social</v>
          </cell>
          <cell r="D358" t="str">
            <v>Cerrar la brecha en el acceso y la calidad de la educación, para mejorar la formación de capital humano, incrementar la movilidad social y fomentar la construcción de ciudadanía.</v>
          </cell>
          <cell r="E358" t="str">
            <v>Educación</v>
          </cell>
          <cell r="F358" t="str">
            <v>MINEDUCACION</v>
          </cell>
          <cell r="G358" t="str">
            <v>Mejoramiento de la Calidad en educación primaria, básica y media</v>
          </cell>
          <cell r="H358">
            <v>5158</v>
          </cell>
          <cell r="I358" t="str">
            <v>Tutores vinculados al Programa Todos a Aprender 2.0</v>
          </cell>
          <cell r="J358" t="str">
            <v>Producto</v>
          </cell>
          <cell r="K358" t="str">
            <v>Sectorial</v>
          </cell>
          <cell r="L358" t="str">
            <v>NO</v>
          </cell>
          <cell r="M358" t="str">
            <v>NO</v>
          </cell>
          <cell r="N358" t="str">
            <v>NO</v>
          </cell>
          <cell r="O358" t="str">
            <v>SI</v>
          </cell>
          <cell r="P358" t="str">
            <v>Tutores</v>
          </cell>
          <cell r="Q358" t="str">
            <v>Bimestral</v>
          </cell>
          <cell r="R358" t="str">
            <v>Capacidad</v>
          </cell>
          <cell r="S358">
            <v>2889</v>
          </cell>
          <cell r="T358">
            <v>3400</v>
          </cell>
          <cell r="U358">
            <v>3700</v>
          </cell>
          <cell r="V358">
            <v>4000</v>
          </cell>
          <cell r="W358">
            <v>4350</v>
          </cell>
          <cell r="X358">
            <v>4350</v>
          </cell>
          <cell r="Y358">
            <v>3972</v>
          </cell>
          <cell r="Z358">
            <v>100</v>
          </cell>
          <cell r="AA358">
            <v>3972</v>
          </cell>
          <cell r="AB358">
            <v>74.126999999999995</v>
          </cell>
          <cell r="AC358">
            <v>42429.208333333299</v>
          </cell>
          <cell r="AD358">
            <v>42500.485415972202</v>
          </cell>
          <cell r="AE358" t="str">
            <v>El programa culminó el proceso de vinculación de tutores. Las vinculaciones futuras serán marginales y en ningún caso superaran un techo de 4.000. Las vinculaciones marginales están atadas al proceso de rotación normal del programa.</v>
          </cell>
          <cell r="AF358">
            <v>42490.208333333299</v>
          </cell>
          <cell r="AG358">
            <v>42494.417075463003</v>
          </cell>
          <cell r="AH358" t="str">
            <v>Beatriz Helena Vallejo Reyes</v>
          </cell>
          <cell r="AI358" t="str">
            <v>bvallejo@mineducacion.gov.co</v>
          </cell>
          <cell r="AJ358">
            <v>0</v>
          </cell>
          <cell r="AK358">
            <v>42489.208333333299</v>
          </cell>
          <cell r="AL358">
            <v>18</v>
          </cell>
        </row>
        <row r="359">
          <cell r="A359">
            <v>5160</v>
          </cell>
          <cell r="B359" t="str">
            <v>Todos por un Nuevo País</v>
          </cell>
          <cell r="C359" t="str">
            <v>Movilidad social</v>
          </cell>
          <cell r="D359" t="str">
            <v>Cerrar la brecha en el acceso y la calidad de la educación, para mejorar la formación de capital humano, incrementar la movilidad social y fomentar la construcción de ciudadanía.</v>
          </cell>
          <cell r="E359" t="str">
            <v>Educación</v>
          </cell>
          <cell r="F359" t="str">
            <v>MINEDUCACION</v>
          </cell>
          <cell r="G359" t="str">
            <v>Mejoramiento de la Calidad en educación primaria, básica y media</v>
          </cell>
          <cell r="H359">
            <v>5160</v>
          </cell>
          <cell r="I359" t="str">
            <v>Índice sintético de calidad educativa Primaria</v>
          </cell>
          <cell r="J359" t="str">
            <v>Resultado</v>
          </cell>
          <cell r="K359" t="str">
            <v>Sectorial</v>
          </cell>
          <cell r="L359" t="str">
            <v>NO</v>
          </cell>
          <cell r="M359" t="str">
            <v>NO</v>
          </cell>
          <cell r="N359" t="str">
            <v>NO</v>
          </cell>
          <cell r="O359" t="str">
            <v>SI</v>
          </cell>
          <cell r="P359" t="str">
            <v>Índice</v>
          </cell>
          <cell r="Q359" t="str">
            <v>Anual</v>
          </cell>
          <cell r="R359" t="str">
            <v>Capacidad</v>
          </cell>
          <cell r="S359">
            <v>5.07</v>
          </cell>
          <cell r="T359">
            <v>5.0709999999999997</v>
          </cell>
          <cell r="U359">
            <v>5.2450000000000001</v>
          </cell>
          <cell r="V359">
            <v>5.4009999999999998</v>
          </cell>
          <cell r="W359">
            <v>5.609</v>
          </cell>
          <cell r="X359">
            <v>5.609</v>
          </cell>
          <cell r="Y359">
            <v>0</v>
          </cell>
          <cell r="Z359">
            <v>0</v>
          </cell>
          <cell r="AA359">
            <v>0</v>
          </cell>
          <cell r="AB359">
            <v>0</v>
          </cell>
          <cell r="AC359">
            <v>0</v>
          </cell>
          <cell r="AD359">
            <v>0</v>
          </cell>
          <cell r="AE359" t="str">
            <v>El resultado del ISCE Primaria correspondiente a las pruebas presentadas durante 2016 que aún no se encuentran disponibles, estas se publican en 2017. Los resultados cuantitativos de 2015 ya fueron registrados a diciembre de ese año con un total de 5,42 s</v>
          </cell>
          <cell r="AF359">
            <v>42490.208333333299</v>
          </cell>
          <cell r="AG359">
            <v>42500.744860300903</v>
          </cell>
          <cell r="AH359" t="str">
            <v>Beatriz Helena Vallejo Reyes</v>
          </cell>
          <cell r="AI359" t="str">
            <v>bvallejo@mineducacion.gov.co</v>
          </cell>
          <cell r="AJ359">
            <v>0</v>
          </cell>
          <cell r="AK359">
            <v>0</v>
          </cell>
          <cell r="AL359">
            <v>0</v>
          </cell>
        </row>
        <row r="360">
          <cell r="A360">
            <v>5162</v>
          </cell>
          <cell r="B360" t="str">
            <v>Todos por un Nuevo País</v>
          </cell>
          <cell r="C360" t="str">
            <v>Movilidad social</v>
          </cell>
          <cell r="D360" t="str">
            <v>Cerrar la brecha en el acceso y la calidad de la educación, para mejorar la formación de capital humano, incrementar la movilidad social y fomentar la construcción de ciudadanía.</v>
          </cell>
          <cell r="E360" t="str">
            <v>Educación</v>
          </cell>
          <cell r="F360" t="str">
            <v>MINEDUCACION</v>
          </cell>
          <cell r="G360" t="str">
            <v>Mejoramiento de la Calidad en educación primaria, básica y media</v>
          </cell>
          <cell r="H360">
            <v>5162</v>
          </cell>
          <cell r="I360" t="str">
            <v>Número de colegios oficiales en las categorias A+, A y B en las pruebas SABER 11</v>
          </cell>
          <cell r="J360" t="str">
            <v>Resultado</v>
          </cell>
          <cell r="K360" t="str">
            <v>Sectorial</v>
          </cell>
          <cell r="L360" t="str">
            <v>NO</v>
          </cell>
          <cell r="M360" t="str">
            <v>SI</v>
          </cell>
          <cell r="N360" t="str">
            <v>NO</v>
          </cell>
          <cell r="O360" t="str">
            <v>SI</v>
          </cell>
          <cell r="P360" t="str">
            <v>Colegios oficiales</v>
          </cell>
          <cell r="Q360" t="str">
            <v>Anual</v>
          </cell>
          <cell r="R360" t="str">
            <v>Capacidad</v>
          </cell>
          <cell r="S360">
            <v>2012</v>
          </cell>
          <cell r="T360">
            <v>2109</v>
          </cell>
          <cell r="U360">
            <v>2230</v>
          </cell>
          <cell r="V360">
            <v>2545</v>
          </cell>
          <cell r="W360">
            <v>2720</v>
          </cell>
          <cell r="X360">
            <v>2720</v>
          </cell>
          <cell r="Y360">
            <v>0</v>
          </cell>
          <cell r="Z360">
            <v>0</v>
          </cell>
          <cell r="AA360">
            <v>0</v>
          </cell>
          <cell r="AB360">
            <v>0</v>
          </cell>
          <cell r="AC360">
            <v>0</v>
          </cell>
          <cell r="AD360">
            <v>0</v>
          </cell>
          <cell r="AE360" t="str">
            <v xml:space="preserve">El 13 de marzo se realizó la aplicación de Calendario B, la cual refiere al 20% de la población que se evaluará en el 2016. Se contará con estos resultados aproximadamente al inicio de mayo. </v>
          </cell>
          <cell r="AF360">
            <v>42460.208333333299</v>
          </cell>
          <cell r="AG360">
            <v>42494.395392013903</v>
          </cell>
          <cell r="AH360" t="str">
            <v>Beatriz Helena Vallejo Reyes</v>
          </cell>
          <cell r="AI360" t="str">
            <v>bvallejo@mineducacion.gov.co</v>
          </cell>
          <cell r="AJ360">
            <v>180</v>
          </cell>
          <cell r="AK360">
            <v>0</v>
          </cell>
          <cell r="AL360">
            <v>0</v>
          </cell>
        </row>
        <row r="361">
          <cell r="A361">
            <v>4448</v>
          </cell>
          <cell r="B361" t="str">
            <v>Todos por un Nuevo País</v>
          </cell>
          <cell r="C361" t="str">
            <v>Movilidad social</v>
          </cell>
          <cell r="D361" t="str">
            <v>Cerrar la brecha en el acceso y la calidad de la educación, para mejorar la formación de capital humano, incrementar la movilidad social y fomentar la construcción de ciudadanía.</v>
          </cell>
          <cell r="E361" t="str">
            <v>Educación</v>
          </cell>
          <cell r="F361" t="str">
            <v>MINEDUCACION</v>
          </cell>
          <cell r="G361" t="str">
            <v>Mejoramiento de la Calidad en educación superior</v>
          </cell>
          <cell r="H361">
            <v>4448</v>
          </cell>
          <cell r="I361" t="str">
            <v>Porcentaje de programas de licenciatura con acreditación de alta calidad</v>
          </cell>
          <cell r="J361" t="str">
            <v>Gestión</v>
          </cell>
          <cell r="K361" t="str">
            <v>Sectorial</v>
          </cell>
          <cell r="L361" t="str">
            <v>SI</v>
          </cell>
          <cell r="M361" t="str">
            <v>NO</v>
          </cell>
          <cell r="N361" t="str">
            <v>NO</v>
          </cell>
          <cell r="O361" t="str">
            <v>SI</v>
          </cell>
          <cell r="P361" t="str">
            <v>Porcentaje</v>
          </cell>
          <cell r="Q361" t="str">
            <v>Trimestral</v>
          </cell>
          <cell r="R361" t="str">
            <v>Capacidad</v>
          </cell>
          <cell r="S361">
            <v>16.5</v>
          </cell>
          <cell r="T361">
            <v>25</v>
          </cell>
          <cell r="U361">
            <v>40</v>
          </cell>
          <cell r="V361">
            <v>60</v>
          </cell>
          <cell r="W361">
            <v>90</v>
          </cell>
          <cell r="X361">
            <v>90</v>
          </cell>
          <cell r="Y361">
            <v>17</v>
          </cell>
          <cell r="Z361">
            <v>2.1280000000000001</v>
          </cell>
          <cell r="AA361">
            <v>17</v>
          </cell>
          <cell r="AB361">
            <v>0.68</v>
          </cell>
          <cell r="AC361">
            <v>42460.208333333299</v>
          </cell>
          <cell r="AD361">
            <v>42500.676852083299</v>
          </cell>
          <cell r="AE361" t="str">
            <v>A la fecha de corte se tienen 88 programas acreditados sobre 494 de oferta total, lo que da un porcentaje de 17,8%. Adicionalmente hay 8 programas con concepto de acreditación (evaluados entre enero y abril) pendientes de resolución. El 9 de mayo vence la</v>
          </cell>
          <cell r="AF361">
            <v>42490.208333333299</v>
          </cell>
          <cell r="AG361">
            <v>42500.690728668997</v>
          </cell>
          <cell r="AH361" t="str">
            <v>Javier Andrés Rubio Saenz</v>
          </cell>
          <cell r="AI361" t="str">
            <v>jrubio@mineducacion.gov.co</v>
          </cell>
          <cell r="AJ361">
            <v>180</v>
          </cell>
          <cell r="AK361">
            <v>42551.208333333299</v>
          </cell>
          <cell r="AL361">
            <v>-223</v>
          </cell>
        </row>
        <row r="362">
          <cell r="A362">
            <v>4449</v>
          </cell>
          <cell r="B362" t="str">
            <v>Todos por un Nuevo País</v>
          </cell>
          <cell r="C362" t="str">
            <v>Movilidad social</v>
          </cell>
          <cell r="D362" t="str">
            <v>Cerrar la brecha en el acceso y la calidad de la educación, para mejorar la formación de capital humano, incrementar la movilidad social y fomentar la construcción de ciudadanía.</v>
          </cell>
          <cell r="E362" t="str">
            <v>Educación</v>
          </cell>
          <cell r="F362" t="str">
            <v>MINEDUCACION</v>
          </cell>
          <cell r="G362" t="str">
            <v>Mejoramiento de la Calidad en educación superior</v>
          </cell>
          <cell r="H362">
            <v>4449</v>
          </cell>
          <cell r="I362" t="str">
            <v>Porcentaje de estudiantes de licenciatura en nivel de desempeño alto (nivel 3) en pruebas de razonamiento cuantitativo de SABER PRO</v>
          </cell>
          <cell r="J362" t="str">
            <v>Resultado</v>
          </cell>
          <cell r="K362" t="str">
            <v>Sectorial</v>
          </cell>
          <cell r="L362" t="str">
            <v>SI</v>
          </cell>
          <cell r="M362" t="str">
            <v>SI</v>
          </cell>
          <cell r="N362" t="str">
            <v>NO</v>
          </cell>
          <cell r="O362" t="str">
            <v>SI</v>
          </cell>
          <cell r="P362" t="str">
            <v>Porcentaje</v>
          </cell>
          <cell r="Q362" t="str">
            <v>Anual</v>
          </cell>
          <cell r="R362" t="str">
            <v>Capacidad</v>
          </cell>
          <cell r="S362">
            <v>3.4</v>
          </cell>
          <cell r="T362">
            <v>4</v>
          </cell>
          <cell r="U362">
            <v>6</v>
          </cell>
          <cell r="V362">
            <v>9</v>
          </cell>
          <cell r="W362">
            <v>13.2</v>
          </cell>
          <cell r="X362">
            <v>13.2</v>
          </cell>
          <cell r="Y362">
            <v>0</v>
          </cell>
          <cell r="Z362">
            <v>0</v>
          </cell>
          <cell r="AA362">
            <v>0</v>
          </cell>
          <cell r="AB362">
            <v>0</v>
          </cell>
          <cell r="AC362">
            <v>0</v>
          </cell>
          <cell r="AD362">
            <v>0</v>
          </cell>
          <cell r="AE362">
            <v>0</v>
          </cell>
          <cell r="AF362">
            <v>0</v>
          </cell>
          <cell r="AG362">
            <v>0</v>
          </cell>
          <cell r="AH362" t="str">
            <v>Javier Andrés Rubio Saenz</v>
          </cell>
          <cell r="AI362" t="str">
            <v>jrubio@mineducacion.gov.co</v>
          </cell>
          <cell r="AJ362">
            <v>180</v>
          </cell>
          <cell r="AK362">
            <v>0</v>
          </cell>
          <cell r="AL362">
            <v>0</v>
          </cell>
        </row>
        <row r="363">
          <cell r="A363">
            <v>4450</v>
          </cell>
          <cell r="B363" t="str">
            <v>Todos por un Nuevo País</v>
          </cell>
          <cell r="C363" t="str">
            <v>Movilidad social</v>
          </cell>
          <cell r="D363" t="str">
            <v>Cerrar la brecha en el acceso y la calidad de la educación, para mejorar la formación de capital humano, incrementar la movilidad social y fomentar la construcción de ciudadanía.</v>
          </cell>
          <cell r="E363" t="str">
            <v>Educación</v>
          </cell>
          <cell r="F363" t="str">
            <v>MINEDUCACION</v>
          </cell>
          <cell r="G363" t="str">
            <v>Mejoramiento de la Calidad en educación superior</v>
          </cell>
          <cell r="H363">
            <v>4450</v>
          </cell>
          <cell r="I363" t="str">
            <v>Porcentaje de estudiantes de licenciatura en nivel de desempeño alto (nivel 3) en pruebas de lectura crítica de SABER PRO</v>
          </cell>
          <cell r="J363" t="str">
            <v>Resultado</v>
          </cell>
          <cell r="K363" t="str">
            <v>Sectorial</v>
          </cell>
          <cell r="L363" t="str">
            <v>SI</v>
          </cell>
          <cell r="M363" t="str">
            <v>SI</v>
          </cell>
          <cell r="N363" t="str">
            <v>NO</v>
          </cell>
          <cell r="O363" t="str">
            <v>SI</v>
          </cell>
          <cell r="P363" t="str">
            <v>Porcentaje</v>
          </cell>
          <cell r="Q363" t="str">
            <v>Anual</v>
          </cell>
          <cell r="R363" t="str">
            <v>Capacidad</v>
          </cell>
          <cell r="S363">
            <v>9.3000000000000007</v>
          </cell>
          <cell r="T363">
            <v>10.5</v>
          </cell>
          <cell r="U363">
            <v>12</v>
          </cell>
          <cell r="V363">
            <v>13</v>
          </cell>
          <cell r="W363">
            <v>14.7</v>
          </cell>
          <cell r="X363">
            <v>14.7</v>
          </cell>
          <cell r="Y363">
            <v>0</v>
          </cell>
          <cell r="Z363">
            <v>0</v>
          </cell>
          <cell r="AA363">
            <v>0</v>
          </cell>
          <cell r="AB363">
            <v>0</v>
          </cell>
          <cell r="AC363">
            <v>0</v>
          </cell>
          <cell r="AD363">
            <v>0</v>
          </cell>
          <cell r="AE363">
            <v>0</v>
          </cell>
          <cell r="AF363">
            <v>0</v>
          </cell>
          <cell r="AG363">
            <v>0</v>
          </cell>
          <cell r="AH363" t="str">
            <v>Javier Andrés Rubio Saenz</v>
          </cell>
          <cell r="AI363" t="str">
            <v>jrubio@mineducacion.gov.co</v>
          </cell>
          <cell r="AJ363">
            <v>180</v>
          </cell>
          <cell r="AK363">
            <v>0</v>
          </cell>
          <cell r="AL363">
            <v>0</v>
          </cell>
        </row>
        <row r="364">
          <cell r="A364">
            <v>4451</v>
          </cell>
          <cell r="B364" t="str">
            <v>Todos por un Nuevo País</v>
          </cell>
          <cell r="C364" t="str">
            <v>Movilidad social</v>
          </cell>
          <cell r="D364" t="str">
            <v>Cerrar la brecha en el acceso y la calidad de la educación, para mejorar la formación de capital humano, incrementar la movilidad social y fomentar la construcción de ciudadanía.</v>
          </cell>
          <cell r="E364" t="str">
            <v>Educación</v>
          </cell>
          <cell r="F364" t="str">
            <v>MINEDUCACION</v>
          </cell>
          <cell r="G364" t="str">
            <v>Mejoramiento de la Calidad en educación superior</v>
          </cell>
          <cell r="H364">
            <v>4451</v>
          </cell>
          <cell r="I364" t="str">
            <v>Porcentaje de personas que ingresan a programas de licenciatura que están entre los puestos del 1 a 400 de la prueba SABER 11</v>
          </cell>
          <cell r="J364" t="str">
            <v>Resultado</v>
          </cell>
          <cell r="K364" t="str">
            <v>Sectorial</v>
          </cell>
          <cell r="L364" t="str">
            <v>SI</v>
          </cell>
          <cell r="M364" t="str">
            <v>SI</v>
          </cell>
          <cell r="N364" t="str">
            <v>NO</v>
          </cell>
          <cell r="O364" t="str">
            <v>SI</v>
          </cell>
          <cell r="P364" t="str">
            <v>Porcentaje</v>
          </cell>
          <cell r="Q364" t="str">
            <v>Anual</v>
          </cell>
          <cell r="R364" t="str">
            <v>Capacidad</v>
          </cell>
          <cell r="S364">
            <v>53.1</v>
          </cell>
          <cell r="T364">
            <v>58.6</v>
          </cell>
          <cell r="U364">
            <v>64.099999999999994</v>
          </cell>
          <cell r="V364">
            <v>69.599999999999994</v>
          </cell>
          <cell r="W364">
            <v>75</v>
          </cell>
          <cell r="X364">
            <v>75</v>
          </cell>
          <cell r="Y364">
            <v>0</v>
          </cell>
          <cell r="Z364">
            <v>0</v>
          </cell>
          <cell r="AA364">
            <v>0</v>
          </cell>
          <cell r="AB364">
            <v>0</v>
          </cell>
          <cell r="AC364">
            <v>0</v>
          </cell>
          <cell r="AD364">
            <v>0</v>
          </cell>
          <cell r="AE364" t="str">
            <v>La base definitiva de personas que ingresan a programas de licenciatura del año 2015 estuvo lista el 31 de marzo y en este momento se está realizando el cruce de ésta con los resultados de SABER 11 (el cruce lo realiza Tecnología). El equipo de Planeación</v>
          </cell>
          <cell r="AF364">
            <v>42460.208333333299</v>
          </cell>
          <cell r="AG364">
            <v>42472.620845104197</v>
          </cell>
          <cell r="AH364" t="str">
            <v>Beatriz Helena Vallejo Reyes</v>
          </cell>
          <cell r="AI364" t="str">
            <v>bvallejo@mineducacion.gov.co</v>
          </cell>
          <cell r="AJ364">
            <v>180</v>
          </cell>
          <cell r="AK364">
            <v>0</v>
          </cell>
          <cell r="AL364">
            <v>0</v>
          </cell>
        </row>
        <row r="365">
          <cell r="A365">
            <v>4460</v>
          </cell>
          <cell r="B365" t="str">
            <v>Todos por un Nuevo País</v>
          </cell>
          <cell r="C365" t="str">
            <v>Movilidad social</v>
          </cell>
          <cell r="D365" t="str">
            <v>Cerrar la brecha en el acceso y la calidad de la educación, para mejorar la formación de capital humano, incrementar la movilidad social y fomentar la construcción de ciudadanía.</v>
          </cell>
          <cell r="E365" t="str">
            <v>Educación</v>
          </cell>
          <cell r="F365" t="str">
            <v>MINEDUCACION</v>
          </cell>
          <cell r="G365" t="str">
            <v>Mejoramiento de la Calidad en educación superior</v>
          </cell>
          <cell r="H365">
            <v>4460</v>
          </cell>
          <cell r="I365" t="str">
            <v>Porcentaje de estudiantes que mejora en el nivel de desempeño de las pruebas SABER PRO</v>
          </cell>
          <cell r="J365" t="str">
            <v>Resultado</v>
          </cell>
          <cell r="K365" t="str">
            <v>Sectorial</v>
          </cell>
          <cell r="L365" t="str">
            <v>SI</v>
          </cell>
          <cell r="M365" t="str">
            <v>SI</v>
          </cell>
          <cell r="N365" t="str">
            <v>NO</v>
          </cell>
          <cell r="O365" t="str">
            <v>SI</v>
          </cell>
          <cell r="P365" t="str">
            <v>Porcentaje</v>
          </cell>
          <cell r="Q365" t="str">
            <v>Anual</v>
          </cell>
          <cell r="R365" t="str">
            <v>Capacidad</v>
          </cell>
          <cell r="S365">
            <v>0</v>
          </cell>
          <cell r="T365">
            <v>3</v>
          </cell>
          <cell r="U365">
            <v>6</v>
          </cell>
          <cell r="V365">
            <v>9</v>
          </cell>
          <cell r="W365">
            <v>12</v>
          </cell>
          <cell r="X365">
            <v>12</v>
          </cell>
          <cell r="Y365">
            <v>0</v>
          </cell>
          <cell r="Z365">
            <v>0</v>
          </cell>
          <cell r="AA365">
            <v>0</v>
          </cell>
          <cell r="AB365">
            <v>0</v>
          </cell>
          <cell r="AC365">
            <v>0</v>
          </cell>
          <cell r="AD365">
            <v>0</v>
          </cell>
          <cell r="AE365"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5">
            <v>42490.208333333299</v>
          </cell>
          <cell r="AG365">
            <v>42496.506267245401</v>
          </cell>
          <cell r="AH365" t="str">
            <v>Luis Bernardo Carrillo</v>
          </cell>
          <cell r="AI365" t="str">
            <v>LCarrillo@mineducacion.gov.co</v>
          </cell>
          <cell r="AJ365">
            <v>180</v>
          </cell>
          <cell r="AK365">
            <v>0</v>
          </cell>
          <cell r="AL365">
            <v>0</v>
          </cell>
        </row>
        <row r="366">
          <cell r="A366">
            <v>4463</v>
          </cell>
          <cell r="B366" t="str">
            <v>Todos por un Nuevo País</v>
          </cell>
          <cell r="C366" t="str">
            <v>Movilidad social</v>
          </cell>
          <cell r="D366" t="str">
            <v>Cerrar la brecha en el acceso y la calidad de la educación, para mejorar la formación de capital humano, incrementar la movilidad social y fomentar la construcción de ciudadanía.</v>
          </cell>
          <cell r="E366" t="str">
            <v>Educación</v>
          </cell>
          <cell r="F366" t="str">
            <v>MINEDUCACION</v>
          </cell>
          <cell r="G366" t="str">
            <v>Mejoramiento de la Calidad en educación superior</v>
          </cell>
          <cell r="H366">
            <v>4463</v>
          </cell>
          <cell r="I366" t="str">
            <v>Docentes de educación superior con formación doctoral</v>
          </cell>
          <cell r="J366" t="str">
            <v>Producto</v>
          </cell>
          <cell r="K366" t="str">
            <v>Sectorial</v>
          </cell>
          <cell r="L366" t="str">
            <v>SI</v>
          </cell>
          <cell r="M366" t="str">
            <v>SI</v>
          </cell>
          <cell r="N366" t="str">
            <v>NO</v>
          </cell>
          <cell r="O366" t="str">
            <v>SI</v>
          </cell>
          <cell r="P366" t="str">
            <v>Docentes</v>
          </cell>
          <cell r="Q366" t="str">
            <v>Anual</v>
          </cell>
          <cell r="R366" t="str">
            <v>Capacidad</v>
          </cell>
          <cell r="S366">
            <v>7573</v>
          </cell>
          <cell r="T366">
            <v>8180</v>
          </cell>
          <cell r="U366">
            <v>8790</v>
          </cell>
          <cell r="V366">
            <v>9400</v>
          </cell>
          <cell r="W366">
            <v>10000</v>
          </cell>
          <cell r="X366">
            <v>10000</v>
          </cell>
          <cell r="Y366">
            <v>0</v>
          </cell>
          <cell r="Z366">
            <v>0</v>
          </cell>
          <cell r="AA366">
            <v>0</v>
          </cell>
          <cell r="AB366">
            <v>0</v>
          </cell>
          <cell r="AC366">
            <v>0</v>
          </cell>
          <cell r="AD366">
            <v>0</v>
          </cell>
          <cell r="AE366"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6">
            <v>42490.208333333299</v>
          </cell>
          <cell r="AG366">
            <v>42495.664365705998</v>
          </cell>
          <cell r="AH366" t="str">
            <v>Luis Bernardo Carrillo</v>
          </cell>
          <cell r="AI366" t="str">
            <v>LCarrillo@mineducacion.gov.co</v>
          </cell>
          <cell r="AJ366">
            <v>180</v>
          </cell>
          <cell r="AK366">
            <v>0</v>
          </cell>
          <cell r="AL366">
            <v>0</v>
          </cell>
        </row>
        <row r="367">
          <cell r="A367">
            <v>4464</v>
          </cell>
          <cell r="B367" t="str">
            <v>Todos por un Nuevo País</v>
          </cell>
          <cell r="C367" t="str">
            <v>Movilidad social</v>
          </cell>
          <cell r="D367" t="str">
            <v>Cerrar la brecha en el acceso y la calidad de la educación, para mejorar la formación de capital humano, incrementar la movilidad social y fomentar la construcción de ciudadanía.</v>
          </cell>
          <cell r="E367" t="str">
            <v>Educación</v>
          </cell>
          <cell r="F367" t="str">
            <v>MINEDUCACION</v>
          </cell>
          <cell r="G367" t="str">
            <v>Mejoramiento de la Calidad en educación superior</v>
          </cell>
          <cell r="H367">
            <v>4464</v>
          </cell>
          <cell r="I367" t="str">
            <v>Ganancias en puestos de universidades colombianas en ranking internacional</v>
          </cell>
          <cell r="J367" t="str">
            <v>Producto</v>
          </cell>
          <cell r="K367" t="str">
            <v>Sectorial</v>
          </cell>
          <cell r="L367" t="str">
            <v>SI</v>
          </cell>
          <cell r="M367" t="str">
            <v>NO</v>
          </cell>
          <cell r="N367" t="str">
            <v>NO</v>
          </cell>
          <cell r="O367" t="str">
            <v>SI</v>
          </cell>
          <cell r="P367" t="str">
            <v>Puestos</v>
          </cell>
          <cell r="Q367" t="str">
            <v>Anual</v>
          </cell>
          <cell r="R367" t="str">
            <v>Capacidad</v>
          </cell>
          <cell r="S367">
            <v>0</v>
          </cell>
          <cell r="T367">
            <v>4</v>
          </cell>
          <cell r="U367">
            <v>12</v>
          </cell>
          <cell r="V367">
            <v>20</v>
          </cell>
          <cell r="W367">
            <v>25</v>
          </cell>
          <cell r="X367">
            <v>25</v>
          </cell>
          <cell r="Y367">
            <v>0</v>
          </cell>
          <cell r="Z367">
            <v>0</v>
          </cell>
          <cell r="AA367">
            <v>0</v>
          </cell>
          <cell r="AB367">
            <v>0</v>
          </cell>
          <cell r="AC367">
            <v>0</v>
          </cell>
          <cell r="AD367">
            <v>0</v>
          </cell>
          <cell r="AE367" t="str">
            <v>Fueron aprobados los términos de referencia de la convocatoria para los estudiantes a la Escuela internacional de Verano.</v>
          </cell>
          <cell r="AF367">
            <v>42490.208333333299</v>
          </cell>
          <cell r="AG367">
            <v>42500.776460879599</v>
          </cell>
          <cell r="AH367" t="str">
            <v>Luis Bernardo Carrillo</v>
          </cell>
          <cell r="AI367" t="str">
            <v>LCarrillo@mineducacion.gov.co</v>
          </cell>
          <cell r="AJ367">
            <v>180</v>
          </cell>
          <cell r="AK367">
            <v>0</v>
          </cell>
          <cell r="AL367">
            <v>0</v>
          </cell>
        </row>
        <row r="368">
          <cell r="A368">
            <v>4443</v>
          </cell>
          <cell r="B368" t="str">
            <v>Todos por un Nuevo País</v>
          </cell>
          <cell r="C368" t="str">
            <v>Movilidad social</v>
          </cell>
          <cell r="D368" t="str">
            <v>Cerrar la brecha en el acceso y la calidad de la educación, para mejorar la formación de capital humano, incrementar la movilidad social y fomentar la construcción de ciudadanía.</v>
          </cell>
          <cell r="E368" t="str">
            <v>Educación</v>
          </cell>
          <cell r="F368" t="str">
            <v>MINEDUCACION</v>
          </cell>
          <cell r="G368" t="str">
            <v>Infraestructura Educativa Primaria, Basica y Media</v>
          </cell>
          <cell r="H368">
            <v>4443</v>
          </cell>
          <cell r="I368" t="str">
            <v>Tasa de cobertura bruta en educación media en la zona rural</v>
          </cell>
          <cell r="J368" t="str">
            <v>Resultado</v>
          </cell>
          <cell r="K368" t="str">
            <v>Sectorial</v>
          </cell>
          <cell r="L368" t="str">
            <v>SI</v>
          </cell>
          <cell r="M368" t="str">
            <v>NO</v>
          </cell>
          <cell r="N368" t="str">
            <v>NO</v>
          </cell>
          <cell r="O368" t="str">
            <v>SI</v>
          </cell>
          <cell r="P368" t="str">
            <v>Tasa</v>
          </cell>
          <cell r="Q368" t="str">
            <v>Anual</v>
          </cell>
          <cell r="R368" t="str">
            <v>Capacidad</v>
          </cell>
          <cell r="S368">
            <v>62.1</v>
          </cell>
          <cell r="T368">
            <v>63.277999999999999</v>
          </cell>
          <cell r="U368">
            <v>65.626999999999995</v>
          </cell>
          <cell r="V368">
            <v>67.975999999999999</v>
          </cell>
          <cell r="W368">
            <v>69</v>
          </cell>
          <cell r="X368">
            <v>69</v>
          </cell>
          <cell r="Y368">
            <v>0</v>
          </cell>
          <cell r="Z368">
            <v>0</v>
          </cell>
          <cell r="AA368">
            <v>0</v>
          </cell>
          <cell r="AB368">
            <v>0</v>
          </cell>
          <cell r="AC368">
            <v>0</v>
          </cell>
          <cell r="AD368">
            <v>0</v>
          </cell>
          <cell r="AE368"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368">
            <v>42490.208333333299</v>
          </cell>
          <cell r="AG368">
            <v>42495.643380636597</v>
          </cell>
          <cell r="AH368" t="str">
            <v>Hector Julio Flechas</v>
          </cell>
          <cell r="AI368" t="str">
            <v>HFlechas@mineducacion.gov.co</v>
          </cell>
          <cell r="AJ368">
            <v>180</v>
          </cell>
          <cell r="AK368">
            <v>0</v>
          </cell>
          <cell r="AL368">
            <v>0</v>
          </cell>
        </row>
        <row r="369">
          <cell r="A369">
            <v>4444</v>
          </cell>
          <cell r="B369" t="str">
            <v>Todos por un Nuevo País</v>
          </cell>
          <cell r="C369" t="str">
            <v>Movilidad social</v>
          </cell>
          <cell r="D369" t="str">
            <v>Cerrar la brecha en el acceso y la calidad de la educación, para mejorar la formación de capital humano, incrementar la movilidad social y fomentar la construcción de ciudadanía.</v>
          </cell>
          <cell r="E369" t="str">
            <v>Educación</v>
          </cell>
          <cell r="F369" t="str">
            <v>MINEDUCACION</v>
          </cell>
          <cell r="G369" t="str">
            <v>Infraestructura Educativa Primaria, Basica y Media</v>
          </cell>
          <cell r="H369">
            <v>4444</v>
          </cell>
          <cell r="I369" t="str">
            <v>Sedes rurales intervenidas con mejoramiento o construcción de infraestructura</v>
          </cell>
          <cell r="J369" t="str">
            <v>Producto</v>
          </cell>
          <cell r="K369" t="str">
            <v>Sectorial</v>
          </cell>
          <cell r="L369" t="str">
            <v>SI</v>
          </cell>
          <cell r="M369" t="str">
            <v>SI</v>
          </cell>
          <cell r="N369" t="str">
            <v>NO</v>
          </cell>
          <cell r="O369" t="str">
            <v>SI</v>
          </cell>
          <cell r="P369" t="str">
            <v>Sedes rurales</v>
          </cell>
          <cell r="Q369" t="str">
            <v>Anual</v>
          </cell>
          <cell r="R369" t="str">
            <v>Acumulado</v>
          </cell>
          <cell r="S369">
            <v>168</v>
          </cell>
          <cell r="T369">
            <v>150</v>
          </cell>
          <cell r="U369">
            <v>300</v>
          </cell>
          <cell r="V369">
            <v>350</v>
          </cell>
          <cell r="W369">
            <v>200</v>
          </cell>
          <cell r="X369">
            <v>1000</v>
          </cell>
          <cell r="Y369">
            <v>0</v>
          </cell>
          <cell r="Z369">
            <v>0</v>
          </cell>
          <cell r="AA369">
            <v>0</v>
          </cell>
          <cell r="AB369">
            <v>0</v>
          </cell>
          <cell r="AC369">
            <v>0</v>
          </cell>
          <cell r="AD369">
            <v>0</v>
          </cell>
          <cell r="AE369" t="str">
            <v>Para el mes de abril se cuenta con una obra de mejoramiento en zona rural, para el departamento de Caqueta para el municipio de San Vicente del Caguan (1)</v>
          </cell>
          <cell r="AF369">
            <v>42490.208333333299</v>
          </cell>
          <cell r="AG369">
            <v>42495.642392326401</v>
          </cell>
          <cell r="AH369" t="str">
            <v>Hector Julio Flechas</v>
          </cell>
          <cell r="AI369" t="str">
            <v>HFlechas@mineducacion.gov.co</v>
          </cell>
          <cell r="AJ369">
            <v>180</v>
          </cell>
          <cell r="AK369">
            <v>0</v>
          </cell>
          <cell r="AL369">
            <v>0</v>
          </cell>
        </row>
        <row r="370">
          <cell r="A370">
            <v>5157</v>
          </cell>
          <cell r="B370" t="str">
            <v>Todos por un Nuevo País</v>
          </cell>
          <cell r="C370" t="str">
            <v>Movilidad social</v>
          </cell>
          <cell r="D370" t="str">
            <v>Cerrar la brecha en el acceso y la calidad de la educación, para mejorar la formación de capital humano, incrementar la movilidad social y fomentar la construcción de ciudadanía.</v>
          </cell>
          <cell r="E370" t="str">
            <v>Educación</v>
          </cell>
          <cell r="F370" t="str">
            <v>MINEDUCACION</v>
          </cell>
          <cell r="G370" t="str">
            <v>Infraestructura Educativa Primaria, Basica y Media</v>
          </cell>
          <cell r="H370">
            <v>5157</v>
          </cell>
          <cell r="I370" t="str">
            <v>Aulas nuevas y ampliadas del Plan de Infraestructura para atender Jornada Única</v>
          </cell>
          <cell r="J370" t="str">
            <v>Producto</v>
          </cell>
          <cell r="K370" t="str">
            <v>Sectorial</v>
          </cell>
          <cell r="L370" t="str">
            <v>NO</v>
          </cell>
          <cell r="M370" t="str">
            <v>SI</v>
          </cell>
          <cell r="N370" t="str">
            <v>NO</v>
          </cell>
          <cell r="O370" t="str">
            <v>SI</v>
          </cell>
          <cell r="P370" t="str">
            <v>Aulas</v>
          </cell>
          <cell r="Q370" t="str">
            <v>Trimestral</v>
          </cell>
          <cell r="R370" t="str">
            <v>Capacidad</v>
          </cell>
          <cell r="S370">
            <v>0</v>
          </cell>
          <cell r="T370">
            <v>1562</v>
          </cell>
          <cell r="U370">
            <v>2722</v>
          </cell>
          <cell r="V370">
            <v>10298</v>
          </cell>
          <cell r="W370">
            <v>30693</v>
          </cell>
          <cell r="X370">
            <v>30693</v>
          </cell>
          <cell r="Y370">
            <v>1918</v>
          </cell>
          <cell r="Z370">
            <v>70.459999999999994</v>
          </cell>
          <cell r="AA370">
            <v>1918</v>
          </cell>
          <cell r="AB370">
            <v>6.25</v>
          </cell>
          <cell r="AC370">
            <v>42460.208333333299</v>
          </cell>
          <cell r="AD370">
            <v>42468.687713310203</v>
          </cell>
          <cell r="AE370" t="str">
            <v>Durante el mes de Abril se han entregado 334 Aulas así: Con recursos MEN Ley 21 en 54405-LOS PATIOS 8 Aulas. Con recursos propios ETC en 13688-SANTA ROSA DEL SUR 36 Aulas. Con recursos Fondo de Adaptación 59 Aulas: 25035-ANAPOIMA 1 Aula; 25386-LA MESA 1 A</v>
          </cell>
          <cell r="AF370">
            <v>42490.208333333299</v>
          </cell>
          <cell r="AG370">
            <v>42496.496346377302</v>
          </cell>
          <cell r="AH370" t="str">
            <v>Hector Julio Flechas</v>
          </cell>
          <cell r="AI370" t="str">
            <v>HFlechas@mineducacion.gov.co</v>
          </cell>
          <cell r="AJ370">
            <v>5</v>
          </cell>
          <cell r="AK370">
            <v>42551.208333333299</v>
          </cell>
          <cell r="AL370">
            <v>-48</v>
          </cell>
        </row>
        <row r="371">
          <cell r="A371">
            <v>5327</v>
          </cell>
          <cell r="B371" t="str">
            <v>Todos por un Nuevo País</v>
          </cell>
          <cell r="C371" t="str">
            <v>Movilidad social</v>
          </cell>
          <cell r="D371" t="str">
            <v>Cerrar la brecha en el acceso y la calidad de la educación, para mejorar la formación de capital humano, incrementar la movilidad social y fomentar la construcción de ciudadanía.</v>
          </cell>
          <cell r="E371" t="str">
            <v>Educación</v>
          </cell>
          <cell r="F371" t="str">
            <v>MINEDUCACION</v>
          </cell>
          <cell r="G371" t="str">
            <v>Atención y asistencia integral a la primera infancia, la infancia, la adolescencia, la juventud y sus familias</v>
          </cell>
          <cell r="H371">
            <v>5327</v>
          </cell>
          <cell r="I371" t="str">
            <v>Porcentaje de niños y niñas atendidos en educación inicial en el marco de la atención integral que cuentan con las 8 atenciones priorizadas</v>
          </cell>
          <cell r="J371" t="str">
            <v>Producto</v>
          </cell>
          <cell r="K371" t="str">
            <v>Transversal</v>
          </cell>
          <cell r="L371" t="str">
            <v>NO</v>
          </cell>
          <cell r="M371" t="str">
            <v>SI</v>
          </cell>
          <cell r="N371" t="str">
            <v>NO</v>
          </cell>
          <cell r="O371" t="str">
            <v>SI</v>
          </cell>
          <cell r="P371" t="str">
            <v>Porcentaje</v>
          </cell>
          <cell r="Q371" t="str">
            <v>Trimestral</v>
          </cell>
          <cell r="R371" t="str">
            <v>Stock</v>
          </cell>
          <cell r="S371">
            <v>0</v>
          </cell>
          <cell r="T371">
            <v>100</v>
          </cell>
          <cell r="U371">
            <v>100</v>
          </cell>
          <cell r="V371">
            <v>100</v>
          </cell>
          <cell r="W371">
            <v>100</v>
          </cell>
          <cell r="X371">
            <v>100</v>
          </cell>
          <cell r="Y371">
            <v>0</v>
          </cell>
          <cell r="Z371">
            <v>0</v>
          </cell>
          <cell r="AA371">
            <v>0</v>
          </cell>
          <cell r="AB371">
            <v>0</v>
          </cell>
          <cell r="AC371">
            <v>0</v>
          </cell>
          <cell r="AD371">
            <v>0</v>
          </cell>
          <cell r="AE371" t="str">
            <v>En concordancia con el compromiso establecido en el marco de la CIPI, la infomación de niños y niñas y atenciones del primer corte de 2016, debió haber sido entregada por el ICBF el 10 de abril, sin embargo dicho compromiso no fue cumplido, por lo cual se</v>
          </cell>
          <cell r="AF371">
            <v>42490.208333333299</v>
          </cell>
          <cell r="AG371">
            <v>42496.493644826398</v>
          </cell>
          <cell r="AH371" t="str">
            <v>Hector Julio Flechas</v>
          </cell>
          <cell r="AI371" t="str">
            <v>HFlechas@mineducacion.gov.co</v>
          </cell>
          <cell r="AJ371">
            <v>30</v>
          </cell>
          <cell r="AK371">
            <v>0</v>
          </cell>
          <cell r="AL371">
            <v>0</v>
          </cell>
        </row>
        <row r="372">
          <cell r="A372">
            <v>5328</v>
          </cell>
          <cell r="B372" t="str">
            <v>Todos por un Nuevo País</v>
          </cell>
          <cell r="C372" t="str">
            <v>Movilidad social</v>
          </cell>
          <cell r="D372" t="str">
            <v>Cerrar la brecha en el acceso y la calidad de la educación, para mejorar la formación de capital humano, incrementar la movilidad social y fomentar la construcción de ciudadanía.</v>
          </cell>
          <cell r="E372" t="str">
            <v>Educación</v>
          </cell>
          <cell r="F372" t="str">
            <v>MINEDUCACION</v>
          </cell>
          <cell r="G372" t="str">
            <v>Atención y asistencia integral a la primera infancia, la infancia, la adolescencia, la juventud y sus familias</v>
          </cell>
          <cell r="H372">
            <v>5328</v>
          </cell>
          <cell r="I372" t="str">
            <v>Porcentaje de mujeres gestantes inscritas en las modalidades de educación inicial en el marco de la atención integral que cuentan con las 3 atenciones priorizadas</v>
          </cell>
          <cell r="J372" t="str">
            <v>Producto</v>
          </cell>
          <cell r="K372" t="str">
            <v>Transversal</v>
          </cell>
          <cell r="L372" t="str">
            <v>NO</v>
          </cell>
          <cell r="M372" t="str">
            <v>SI</v>
          </cell>
          <cell r="N372" t="str">
            <v>NO</v>
          </cell>
          <cell r="O372" t="str">
            <v>SI</v>
          </cell>
          <cell r="P372" t="str">
            <v>Porcentaje</v>
          </cell>
          <cell r="Q372" t="str">
            <v>Trimestral</v>
          </cell>
          <cell r="R372" t="str">
            <v>Stock</v>
          </cell>
          <cell r="S372">
            <v>0</v>
          </cell>
          <cell r="T372">
            <v>100</v>
          </cell>
          <cell r="U372">
            <v>100</v>
          </cell>
          <cell r="V372">
            <v>100</v>
          </cell>
          <cell r="W372">
            <v>100</v>
          </cell>
          <cell r="X372">
            <v>100</v>
          </cell>
          <cell r="Y372">
            <v>0</v>
          </cell>
          <cell r="Z372">
            <v>0</v>
          </cell>
          <cell r="AA372">
            <v>0</v>
          </cell>
          <cell r="AB372">
            <v>0</v>
          </cell>
          <cell r="AC372">
            <v>0</v>
          </cell>
          <cell r="AD372">
            <v>0</v>
          </cell>
          <cell r="AE372">
            <v>0</v>
          </cell>
          <cell r="AF372">
            <v>0</v>
          </cell>
          <cell r="AG372">
            <v>0</v>
          </cell>
          <cell r="AH372" t="str">
            <v>Hector Julio Flechas</v>
          </cell>
          <cell r="AI372" t="str">
            <v>HFlechas@mineducacion.gov.co</v>
          </cell>
          <cell r="AJ372">
            <v>30</v>
          </cell>
          <cell r="AK372">
            <v>0</v>
          </cell>
          <cell r="AL372">
            <v>0</v>
          </cell>
        </row>
        <row r="373">
          <cell r="A373">
            <v>5334</v>
          </cell>
          <cell r="B373" t="str">
            <v>Todos por un Nuevo País</v>
          </cell>
          <cell r="C373" t="str">
            <v>Movilidad social</v>
          </cell>
          <cell r="D373" t="str">
            <v>Cerrar la brecha en el acceso y la calidad de la educación, para mejorar la formación de capital humano, incrementar la movilidad social y fomentar la construcción de ciudadanía.</v>
          </cell>
          <cell r="E373" t="str">
            <v>Educación</v>
          </cell>
          <cell r="F373" t="str">
            <v>MINEDUCACION</v>
          </cell>
          <cell r="G373" t="str">
            <v>Atención y asistencia integral a la primera infancia, la infancia, la adolescencia, la juventud y sus familias</v>
          </cell>
          <cell r="H373">
            <v>5334</v>
          </cell>
          <cell r="I373" t="str">
            <v>Porcentaje de talento humano cualificado vinculado a los servicios educación inicial en el marco de la atención integral.</v>
          </cell>
          <cell r="J373" t="str">
            <v>Producto</v>
          </cell>
          <cell r="K373" t="str">
            <v>Transversal</v>
          </cell>
          <cell r="L373" t="str">
            <v>NO</v>
          </cell>
          <cell r="M373" t="str">
            <v>SI</v>
          </cell>
          <cell r="N373" t="str">
            <v>NO</v>
          </cell>
          <cell r="O373" t="str">
            <v>SI</v>
          </cell>
          <cell r="P373" t="str">
            <v>Porcentaje</v>
          </cell>
          <cell r="Q373" t="str">
            <v>Semestral</v>
          </cell>
          <cell r="R373" t="str">
            <v>Stock</v>
          </cell>
          <cell r="S373">
            <v>0</v>
          </cell>
          <cell r="T373">
            <v>100</v>
          </cell>
          <cell r="U373">
            <v>100</v>
          </cell>
          <cell r="V373">
            <v>100</v>
          </cell>
          <cell r="W373">
            <v>100</v>
          </cell>
          <cell r="X373">
            <v>100</v>
          </cell>
          <cell r="Y373">
            <v>0</v>
          </cell>
          <cell r="Z373">
            <v>0</v>
          </cell>
          <cell r="AA373">
            <v>0</v>
          </cell>
          <cell r="AB373">
            <v>0</v>
          </cell>
          <cell r="AC373">
            <v>0</v>
          </cell>
          <cell r="AD373">
            <v>0</v>
          </cell>
          <cell r="AE373" t="str">
            <v>A la fecha cada una de las entidades responsables están en proceso de contratación de sus respectivos procesos de cualificación al talento humano vinculado a los servicios de educación inicial. El reporte cuantitativo es semestral.</v>
          </cell>
          <cell r="AF373">
            <v>42490.208333333299</v>
          </cell>
          <cell r="AG373">
            <v>42496.491377627302</v>
          </cell>
          <cell r="AH373" t="str">
            <v>Hector Julio Flechas</v>
          </cell>
          <cell r="AI373" t="str">
            <v>HFlechas@mineducacion.gov.co</v>
          </cell>
          <cell r="AJ373">
            <v>30</v>
          </cell>
          <cell r="AK373">
            <v>0</v>
          </cell>
          <cell r="AL373">
            <v>0</v>
          </cell>
        </row>
        <row r="374">
          <cell r="A374">
            <v>5238</v>
          </cell>
          <cell r="B374" t="str">
            <v>Todos por un Nuevo País</v>
          </cell>
          <cell r="C374" t="str">
            <v>Movilidad social</v>
          </cell>
          <cell r="D374" t="str">
            <v>Cerrar la brecha en el acceso y la calidad de la educación, para mejorar la formación de capital humano, incrementar la movilidad social y fomentar la construcción de ciudadanía.</v>
          </cell>
          <cell r="E374" t="str">
            <v>Educación</v>
          </cell>
          <cell r="F374" t="str">
            <v>MINEDUCACION</v>
          </cell>
          <cell r="G374" t="str">
            <v>Atención y asistencia integral a la primera infancia, la infancia, la adolescencia, la juventud y sus familias</v>
          </cell>
          <cell r="H374">
            <v>5238</v>
          </cell>
          <cell r="I374" t="str">
            <v>Talento humano cualificado para la atención integral a la primera infancia (MinEducación)</v>
          </cell>
          <cell r="J374" t="str">
            <v>Producto</v>
          </cell>
          <cell r="K374" t="str">
            <v>Transversal</v>
          </cell>
          <cell r="L374" t="str">
            <v>NO</v>
          </cell>
          <cell r="M374" t="str">
            <v>SI</v>
          </cell>
          <cell r="N374" t="str">
            <v>NO</v>
          </cell>
          <cell r="O374" t="str">
            <v>SI</v>
          </cell>
          <cell r="P374" t="str">
            <v>Personas</v>
          </cell>
          <cell r="Q374" t="str">
            <v>Semestral</v>
          </cell>
          <cell r="R374" t="str">
            <v>Acumulado</v>
          </cell>
          <cell r="S374">
            <v>43429</v>
          </cell>
          <cell r="T374">
            <v>1000</v>
          </cell>
          <cell r="U374">
            <v>15000</v>
          </cell>
          <cell r="V374">
            <v>15000</v>
          </cell>
          <cell r="W374">
            <v>15000</v>
          </cell>
          <cell r="X374">
            <v>46000</v>
          </cell>
          <cell r="Y374">
            <v>0</v>
          </cell>
          <cell r="Z374">
            <v>0</v>
          </cell>
          <cell r="AA374">
            <v>0</v>
          </cell>
          <cell r="AB374">
            <v>0</v>
          </cell>
          <cell r="AC374">
            <v>0</v>
          </cell>
          <cell r="AD374">
            <v>0</v>
          </cell>
          <cell r="AE374" t="str">
            <v>Durante el mes de abril se lorgó perfeccionamiento de la minuta del convenio y firma del acta de inicio por parte de los socios (ICBF, Bancolombia y MEN). Respecto a la gestión territorial para socializar el proceso y realizar acuerdos de implementación c</v>
          </cell>
          <cell r="AF374">
            <v>42490.208333333299</v>
          </cell>
          <cell r="AG374">
            <v>42496.4941819792</v>
          </cell>
          <cell r="AH374" t="str">
            <v>Hector Julio Flechas</v>
          </cell>
          <cell r="AI374" t="str">
            <v>HFlechas@mineducacion.gov.co</v>
          </cell>
          <cell r="AJ374">
            <v>30</v>
          </cell>
          <cell r="AK374">
            <v>0</v>
          </cell>
          <cell r="AL374">
            <v>0</v>
          </cell>
        </row>
        <row r="375">
          <cell r="A375">
            <v>4439</v>
          </cell>
          <cell r="B375" t="str">
            <v>Todos por un Nuevo País</v>
          </cell>
          <cell r="C375" t="str">
            <v>Movilidad social</v>
          </cell>
          <cell r="D375" t="str">
            <v>Cerrar la brecha en el acceso y la calidad de la educación, para mejorar la formación de capital humano, incrementar la movilidad social y fomentar la construcción de ciudadanía.</v>
          </cell>
          <cell r="E375" t="str">
            <v>Educación</v>
          </cell>
          <cell r="F375" t="str">
            <v>MINEDUCACION</v>
          </cell>
          <cell r="G375" t="str">
            <v>Cobertura y Equidad en educación Primaria, Básica y Media</v>
          </cell>
          <cell r="H375">
            <v>4439</v>
          </cell>
          <cell r="I375" t="str">
            <v>Tasa de supervivencia de grado primero a 11</v>
          </cell>
          <cell r="J375" t="str">
            <v>Resultado</v>
          </cell>
          <cell r="K375" t="str">
            <v>Sectorial</v>
          </cell>
          <cell r="L375" t="str">
            <v>SI</v>
          </cell>
          <cell r="M375" t="str">
            <v>SI</v>
          </cell>
          <cell r="N375" t="str">
            <v>NO</v>
          </cell>
          <cell r="O375" t="str">
            <v>SI</v>
          </cell>
          <cell r="P375" t="str">
            <v>Tasa</v>
          </cell>
          <cell r="Q375" t="str">
            <v>Anual</v>
          </cell>
          <cell r="R375" t="str">
            <v>Capacidad</v>
          </cell>
          <cell r="S375">
            <v>37.200000000000003</v>
          </cell>
          <cell r="T375">
            <v>39.22</v>
          </cell>
          <cell r="U375">
            <v>41.15</v>
          </cell>
          <cell r="V375">
            <v>43.01</v>
          </cell>
          <cell r="W375">
            <v>45</v>
          </cell>
          <cell r="X375">
            <v>45</v>
          </cell>
          <cell r="Y375">
            <v>0</v>
          </cell>
          <cell r="Z375">
            <v>0</v>
          </cell>
          <cell r="AA375">
            <v>0</v>
          </cell>
          <cell r="AB375">
            <v>0</v>
          </cell>
          <cell r="AC375">
            <v>0</v>
          </cell>
          <cell r="AD375">
            <v>0</v>
          </cell>
          <cell r="AE375" t="str">
            <v xml:space="preserve">Las Secretarías de Educación realizarón revisión y ajustes a las propuestas de JEC realizadas por las cajas de compensación. Aún no se ha realizado verificación de los beneficiarios de la estrategia. Con relación al servicio de transporte escolar algunas </v>
          </cell>
          <cell r="AF375">
            <v>42490.208333333299</v>
          </cell>
          <cell r="AG375">
            <v>42495.647693437502</v>
          </cell>
          <cell r="AH375" t="str">
            <v>Hector Julio Flechas</v>
          </cell>
          <cell r="AI375" t="str">
            <v>HFlechas@mineducacion.gov.co</v>
          </cell>
          <cell r="AJ375">
            <v>360</v>
          </cell>
          <cell r="AK375">
            <v>0</v>
          </cell>
          <cell r="AL375">
            <v>0</v>
          </cell>
        </row>
        <row r="376">
          <cell r="A376">
            <v>4440</v>
          </cell>
          <cell r="B376" t="str">
            <v>Todos por un Nuevo País</v>
          </cell>
          <cell r="C376" t="str">
            <v>Movilidad social</v>
          </cell>
          <cell r="D376" t="str">
            <v>Cerrar la brecha en el acceso y la calidad de la educación, para mejorar la formación de capital humano, incrementar la movilidad social y fomentar la construcción de ciudadanía.</v>
          </cell>
          <cell r="E376" t="str">
            <v>Educación</v>
          </cell>
          <cell r="F376" t="str">
            <v>MINEDUCACION</v>
          </cell>
          <cell r="G376" t="str">
            <v>Cobertura y Equidad en educación Primaria, Básica y Media</v>
          </cell>
          <cell r="H376">
            <v>4440</v>
          </cell>
          <cell r="I376" t="str">
            <v>Porcentaje de matrícula oficial con conexión a internet</v>
          </cell>
          <cell r="J376" t="str">
            <v>Producto</v>
          </cell>
          <cell r="K376" t="str">
            <v>Sectorial</v>
          </cell>
          <cell r="L376" t="str">
            <v>SI</v>
          </cell>
          <cell r="M376" t="str">
            <v>SI</v>
          </cell>
          <cell r="N376" t="str">
            <v>NO</v>
          </cell>
          <cell r="O376" t="str">
            <v>SI</v>
          </cell>
          <cell r="P376" t="str">
            <v>Porcentaje</v>
          </cell>
          <cell r="Q376" t="str">
            <v>Mensual</v>
          </cell>
          <cell r="R376" t="str">
            <v>Capacidad</v>
          </cell>
          <cell r="S376">
            <v>68</v>
          </cell>
          <cell r="T376">
            <v>70</v>
          </cell>
          <cell r="U376">
            <v>76</v>
          </cell>
          <cell r="V376">
            <v>83</v>
          </cell>
          <cell r="W376">
            <v>90</v>
          </cell>
          <cell r="X376">
            <v>90</v>
          </cell>
          <cell r="Y376">
            <v>54.9</v>
          </cell>
          <cell r="Z376">
            <v>0</v>
          </cell>
          <cell r="AA376">
            <v>54.9</v>
          </cell>
          <cell r="AB376">
            <v>0</v>
          </cell>
          <cell r="AC376">
            <v>42490.208333333299</v>
          </cell>
          <cell r="AD376">
            <v>42496.489592743099</v>
          </cell>
          <cell r="AE376" t="str">
            <v>04/16, indicador aumentó a 54,9%. Cotts conectividad firmados 2° sem/15, terminando.disminución cobertura/desconectar 366 sedes en 7 secretarías. corte abril 13.229 sedes conectadas 30,7%, 4.289.789 est beneficiados(54,9%), 273.660 ests más que en marzo&gt;C</v>
          </cell>
          <cell r="AF376">
            <v>42490.208333333299</v>
          </cell>
          <cell r="AG376">
            <v>42496.489592476901</v>
          </cell>
          <cell r="AH376" t="str">
            <v>Luis Bernardo Carrillo</v>
          </cell>
          <cell r="AI376" t="str">
            <v>LCarrillo@mineducacion.gov.co</v>
          </cell>
          <cell r="AJ376">
            <v>0</v>
          </cell>
          <cell r="AK376">
            <v>42520.208333333299</v>
          </cell>
          <cell r="AL376">
            <v>-13</v>
          </cell>
        </row>
        <row r="377">
          <cell r="A377">
            <v>4441</v>
          </cell>
          <cell r="B377" t="str">
            <v>Todos por un Nuevo País</v>
          </cell>
          <cell r="C377" t="str">
            <v>Movilidad social</v>
          </cell>
          <cell r="D377" t="str">
            <v>Cerrar la brecha en el acceso y la calidad de la educación, para mejorar la formación de capital humano, incrementar la movilidad social y fomentar la construcción de ciudadanía.</v>
          </cell>
          <cell r="E377" t="str">
            <v>Educación</v>
          </cell>
          <cell r="F377" t="str">
            <v>MINEDUCACION</v>
          </cell>
          <cell r="G377" t="str">
            <v>Cobertura y Equidad en educación Primaria, Básica y Media</v>
          </cell>
          <cell r="H377">
            <v>4441</v>
          </cell>
          <cell r="I377" t="str">
            <v>Proporción de niños entre 6 y 16 años en el hogar que asisten al colegio</v>
          </cell>
          <cell r="J377" t="str">
            <v>Resultado</v>
          </cell>
          <cell r="K377" t="str">
            <v>Sectorial</v>
          </cell>
          <cell r="L377" t="str">
            <v>SI</v>
          </cell>
          <cell r="M377" t="str">
            <v>SI</v>
          </cell>
          <cell r="N377" t="str">
            <v>NO</v>
          </cell>
          <cell r="O377" t="str">
            <v>SI</v>
          </cell>
          <cell r="P377" t="str">
            <v>Porcentaje</v>
          </cell>
          <cell r="Q377" t="str">
            <v>Anual</v>
          </cell>
          <cell r="R377" t="str">
            <v>Capacidad</v>
          </cell>
          <cell r="S377">
            <v>87.1</v>
          </cell>
          <cell r="T377">
            <v>89.01</v>
          </cell>
          <cell r="U377">
            <v>91.09</v>
          </cell>
          <cell r="V377">
            <v>91.682000000000002</v>
          </cell>
          <cell r="W377">
            <v>93</v>
          </cell>
          <cell r="X377">
            <v>93</v>
          </cell>
          <cell r="Y377">
            <v>0</v>
          </cell>
          <cell r="Z377">
            <v>0</v>
          </cell>
          <cell r="AA377">
            <v>0</v>
          </cell>
          <cell r="AB377">
            <v>0</v>
          </cell>
          <cell r="AC377">
            <v>0</v>
          </cell>
          <cell r="AD377">
            <v>0</v>
          </cell>
          <cell r="AE377" t="str">
            <v>En el mes de abril las Secretarías de Educación y las cajas de compensación realizan la revisión de los convenios y se empieza a recopilar el número de beneficiarios con JEC. Las entidades territoriales certificadas garantizan la prestación del servicio d</v>
          </cell>
          <cell r="AF377">
            <v>42490.208333333299</v>
          </cell>
          <cell r="AG377">
            <v>42495.645714201397</v>
          </cell>
          <cell r="AH377" t="str">
            <v>Hector Julio Flechas</v>
          </cell>
          <cell r="AI377" t="str">
            <v>HFlechas@mineducacion.gov.co</v>
          </cell>
          <cell r="AJ377">
            <v>150</v>
          </cell>
          <cell r="AK377">
            <v>0</v>
          </cell>
          <cell r="AL377">
            <v>0</v>
          </cell>
        </row>
        <row r="378">
          <cell r="A378">
            <v>4442</v>
          </cell>
          <cell r="B378" t="str">
            <v>Todos por un Nuevo País</v>
          </cell>
          <cell r="C378" t="str">
            <v>Movilidad social</v>
          </cell>
          <cell r="D378" t="str">
            <v>Cerrar la brecha en el acceso y la calidad de la educación, para mejorar la formación de capital humano, incrementar la movilidad social y fomentar la construcción de ciudadanía.</v>
          </cell>
          <cell r="E378" t="str">
            <v>Educación</v>
          </cell>
          <cell r="F378" t="str">
            <v>MINEDUCACION</v>
          </cell>
          <cell r="G378" t="str">
            <v>Cobertura y Equidad en educación Primaria, Básica y Media</v>
          </cell>
          <cell r="H378">
            <v>4442</v>
          </cell>
          <cell r="I378" t="str">
            <v>Tasa de deserción intra-anual de educación preescolar, básica y media</v>
          </cell>
          <cell r="J378" t="str">
            <v>Resultado</v>
          </cell>
          <cell r="K378" t="str">
            <v>Sectorial</v>
          </cell>
          <cell r="L378" t="str">
            <v>SI</v>
          </cell>
          <cell r="M378" t="str">
            <v>SI</v>
          </cell>
          <cell r="N378" t="str">
            <v>NO</v>
          </cell>
          <cell r="O378" t="str">
            <v>SI</v>
          </cell>
          <cell r="P378" t="str">
            <v>Porcentaje</v>
          </cell>
          <cell r="Q378" t="str">
            <v>Anual</v>
          </cell>
          <cell r="R378" t="str">
            <v>Reducción</v>
          </cell>
          <cell r="S378">
            <v>3.1</v>
          </cell>
          <cell r="T378">
            <v>3.03</v>
          </cell>
          <cell r="U378">
            <v>2.95</v>
          </cell>
          <cell r="V378">
            <v>2.88</v>
          </cell>
          <cell r="W378">
            <v>2.5</v>
          </cell>
          <cell r="X378">
            <v>2.5</v>
          </cell>
          <cell r="Y378">
            <v>0</v>
          </cell>
          <cell r="Z378">
            <v>0</v>
          </cell>
          <cell r="AA378">
            <v>0</v>
          </cell>
          <cell r="AB378">
            <v>0</v>
          </cell>
          <cell r="AC378">
            <v>0</v>
          </cell>
          <cell r="AD378">
            <v>0</v>
          </cell>
          <cell r="AE378" t="str">
            <v>La prestación del servicio del transporte escolar debe garantizar el acceso y la permanencia de los estudiantes que habitan en zonas dispersas o lejanas de las instituciones educativas por tal razón las secretarías de educación adelantan acciones de finan</v>
          </cell>
          <cell r="AF378">
            <v>42490.208333333299</v>
          </cell>
          <cell r="AG378">
            <v>42495.645015358801</v>
          </cell>
          <cell r="AH378" t="str">
            <v>Hector Julio Flechas</v>
          </cell>
          <cell r="AI378" t="str">
            <v>HFlechas@mineducacion.gov.co</v>
          </cell>
          <cell r="AJ378">
            <v>180</v>
          </cell>
          <cell r="AK378">
            <v>0</v>
          </cell>
          <cell r="AL378">
            <v>0</v>
          </cell>
        </row>
        <row r="379">
          <cell r="A379">
            <v>4465</v>
          </cell>
          <cell r="B379" t="str">
            <v>Todos por un Nuevo País</v>
          </cell>
          <cell r="C379" t="str">
            <v>Movilidad social</v>
          </cell>
          <cell r="D379" t="str">
            <v>Cerrar la brecha en el acceso y la calidad de la educación, para mejorar la formación de capital humano, incrementar la movilidad social y fomentar la construcción de ciudadanía.</v>
          </cell>
          <cell r="E379" t="str">
            <v>Educación</v>
          </cell>
          <cell r="F379" t="str">
            <v>MINEDUCACION</v>
          </cell>
          <cell r="G379" t="str">
            <v>Cobertura y Equidad en educación Primaria, Básica y Media</v>
          </cell>
          <cell r="H379">
            <v>4465</v>
          </cell>
          <cell r="I379" t="str">
            <v>Tasa de analfabetismo para población de 15 años y más</v>
          </cell>
          <cell r="J379" t="str">
            <v>Resultado</v>
          </cell>
          <cell r="K379" t="str">
            <v>Sectorial</v>
          </cell>
          <cell r="L379" t="str">
            <v>SI</v>
          </cell>
          <cell r="M379" t="str">
            <v>SI</v>
          </cell>
          <cell r="N379" t="str">
            <v>NO</v>
          </cell>
          <cell r="O379" t="str">
            <v>SI</v>
          </cell>
          <cell r="P379" t="str">
            <v>Tasa</v>
          </cell>
          <cell r="Q379" t="str">
            <v>Anual</v>
          </cell>
          <cell r="R379" t="str">
            <v>Reducción</v>
          </cell>
          <cell r="S379">
            <v>5.81</v>
          </cell>
          <cell r="T379">
            <v>5.3540000000000001</v>
          </cell>
          <cell r="U379">
            <v>4.8970000000000002</v>
          </cell>
          <cell r="V379">
            <v>4.4409999999999998</v>
          </cell>
          <cell r="W379">
            <v>3.8</v>
          </cell>
          <cell r="X379">
            <v>3.8</v>
          </cell>
          <cell r="Y379">
            <v>0</v>
          </cell>
          <cell r="Z379">
            <v>0</v>
          </cell>
          <cell r="AA379">
            <v>0</v>
          </cell>
          <cell r="AB379">
            <v>0</v>
          </cell>
          <cell r="AC379">
            <v>0</v>
          </cell>
          <cell r="AD379">
            <v>0</v>
          </cell>
          <cell r="AE379" t="str">
            <v>En el marco de la ejecución de los contratos suscritos entre el Ministerio de Educación Nacional, la Universidad Católica de Oriente y la Fundación para la Reconciliación, se desarrollan acciones preliminares que consisten en la focalización de 52.800 per</v>
          </cell>
          <cell r="AF379">
            <v>42490.208333333299</v>
          </cell>
          <cell r="AG379">
            <v>42495.641349999998</v>
          </cell>
          <cell r="AH379" t="str">
            <v>Hector Julio Flechas</v>
          </cell>
          <cell r="AI379" t="str">
            <v>HFlechas@mineducacion.gov.co</v>
          </cell>
          <cell r="AJ379">
            <v>180</v>
          </cell>
          <cell r="AK379">
            <v>0</v>
          </cell>
          <cell r="AL379">
            <v>0</v>
          </cell>
        </row>
        <row r="380">
          <cell r="A380">
            <v>4466</v>
          </cell>
          <cell r="B380" t="str">
            <v>Todos por un Nuevo País</v>
          </cell>
          <cell r="C380" t="str">
            <v>Movilidad social</v>
          </cell>
          <cell r="D380" t="str">
            <v>Cerrar la brecha en el acceso y la calidad de la educación, para mejorar la formación de capital humano, incrementar la movilidad social y fomentar la construcción de ciudadanía.</v>
          </cell>
          <cell r="E380" t="str">
            <v>Educación</v>
          </cell>
          <cell r="F380" t="str">
            <v>MINEDUCACION</v>
          </cell>
          <cell r="G380" t="str">
            <v>Cobertura y Equidad en educación Primaria, Básica y Media</v>
          </cell>
          <cell r="H380">
            <v>4466</v>
          </cell>
          <cell r="I380" t="str">
            <v>Nuevos jóvenes y adultos alfabetizados</v>
          </cell>
          <cell r="J380" t="str">
            <v>Gestión</v>
          </cell>
          <cell r="K380" t="str">
            <v>Sectorial</v>
          </cell>
          <cell r="L380" t="str">
            <v>SI</v>
          </cell>
          <cell r="M380" t="str">
            <v>SI</v>
          </cell>
          <cell r="N380" t="str">
            <v>NO</v>
          </cell>
          <cell r="O380" t="str">
            <v>SI</v>
          </cell>
          <cell r="P380" t="str">
            <v>Jovenes y adultos</v>
          </cell>
          <cell r="Q380" t="str">
            <v>Anual</v>
          </cell>
          <cell r="R380" t="str">
            <v>Flujo</v>
          </cell>
          <cell r="S380">
            <v>419082</v>
          </cell>
          <cell r="T380">
            <v>121397</v>
          </cell>
          <cell r="U380">
            <v>292218</v>
          </cell>
          <cell r="V380">
            <v>478487</v>
          </cell>
          <cell r="W380">
            <v>676000</v>
          </cell>
          <cell r="X380">
            <v>676000</v>
          </cell>
          <cell r="Y380">
            <v>0</v>
          </cell>
          <cell r="Z380">
            <v>0</v>
          </cell>
          <cell r="AA380">
            <v>0</v>
          </cell>
          <cell r="AB380">
            <v>0</v>
          </cell>
          <cell r="AC380">
            <v>0</v>
          </cell>
          <cell r="AD380">
            <v>0</v>
          </cell>
          <cell r="AE380" t="str">
            <v>En la presente vigencia se está haciendo seguimiento mensual al registro de matrícula, haciendo las consultas correspondientes a la base de datos del corte mensual, seleccionando la población matriculada en el ciclo I de educación de jóvenes y adultos, ve</v>
          </cell>
          <cell r="AF380">
            <v>42490.208333333299</v>
          </cell>
          <cell r="AG380">
            <v>42495.640432557899</v>
          </cell>
          <cell r="AH380" t="str">
            <v>Hector Julio Flechas</v>
          </cell>
          <cell r="AI380" t="str">
            <v>HFlechas@mineducacion.gov.co</v>
          </cell>
          <cell r="AJ380">
            <v>0</v>
          </cell>
          <cell r="AK380">
            <v>0</v>
          </cell>
          <cell r="AL380">
            <v>0</v>
          </cell>
        </row>
        <row r="381">
          <cell r="A381">
            <v>4447</v>
          </cell>
          <cell r="B381" t="str">
            <v>Todos por un Nuevo País</v>
          </cell>
          <cell r="C381" t="str">
            <v>Movilidad social</v>
          </cell>
          <cell r="D381" t="str">
            <v>Cerrar la brecha en el acceso y la calidad de la educación, para mejorar la formación de capital humano, incrementar la movilidad social y fomentar la construcción de ciudadanía.</v>
          </cell>
          <cell r="E381" t="str">
            <v>Educación</v>
          </cell>
          <cell r="F381" t="str">
            <v>MINEDUCACION</v>
          </cell>
          <cell r="G381" t="str">
            <v>Fomento de la Educación Superior</v>
          </cell>
          <cell r="H381">
            <v>4447</v>
          </cell>
          <cell r="I381" t="str">
            <v>Estudiantes beneficiados con créditos condonables para programas profesionales de licenciatura en Instituciones Educativas Certificadas con alta calidad</v>
          </cell>
          <cell r="J381" t="str">
            <v>Producto</v>
          </cell>
          <cell r="K381" t="str">
            <v>Sectorial</v>
          </cell>
          <cell r="L381" t="str">
            <v>SI</v>
          </cell>
          <cell r="M381" t="str">
            <v>SI</v>
          </cell>
          <cell r="N381" t="str">
            <v>NO</v>
          </cell>
          <cell r="O381" t="str">
            <v>SI</v>
          </cell>
          <cell r="P381" t="str">
            <v>Estudiantes</v>
          </cell>
          <cell r="Q381" t="str">
            <v>Semestral</v>
          </cell>
          <cell r="R381" t="str">
            <v>Capacidad</v>
          </cell>
          <cell r="S381">
            <v>117</v>
          </cell>
          <cell r="T381">
            <v>250</v>
          </cell>
          <cell r="U381">
            <v>500</v>
          </cell>
          <cell r="V381">
            <v>1000</v>
          </cell>
          <cell r="W381">
            <v>2000</v>
          </cell>
          <cell r="X381">
            <v>2000</v>
          </cell>
          <cell r="Y381">
            <v>0</v>
          </cell>
          <cell r="Z381">
            <v>0</v>
          </cell>
          <cell r="AA381">
            <v>0</v>
          </cell>
          <cell r="AB381">
            <v>0</v>
          </cell>
          <cell r="AC381">
            <v>0</v>
          </cell>
          <cell r="AD381">
            <v>0</v>
          </cell>
          <cell r="AE381" t="str">
            <v>Durante el mes de marzo el MEN no indicó sobre la realización de un un nuevo convenio, teniendo en cuenta que se destinarán recursos para apoyar el Programa de Ser Pilo Paga dirigido a beneficiarios que deseen iniciar estudios en programas de licenciatura</v>
          </cell>
          <cell r="AF381">
            <v>42460.208333333299</v>
          </cell>
          <cell r="AG381">
            <v>42472.628936574103</v>
          </cell>
          <cell r="AH381" t="str">
            <v>Luis Bernardo Carrillo</v>
          </cell>
          <cell r="AI381" t="str">
            <v>LCarrillo@mineducacion.gov.co</v>
          </cell>
          <cell r="AJ381">
            <v>15</v>
          </cell>
          <cell r="AK381">
            <v>0</v>
          </cell>
          <cell r="AL381">
            <v>0</v>
          </cell>
        </row>
        <row r="382">
          <cell r="A382">
            <v>4453</v>
          </cell>
          <cell r="B382" t="str">
            <v>Todos por un Nuevo País</v>
          </cell>
          <cell r="C382" t="str">
            <v>Movilidad social</v>
          </cell>
          <cell r="D382" t="str">
            <v>Cerrar la brecha en el acceso y la calidad de la educación, para mejorar la formación de capital humano, incrementar la movilidad social y fomentar la construcción de ciudadanía.</v>
          </cell>
          <cell r="E382" t="str">
            <v>Educación</v>
          </cell>
          <cell r="F382" t="str">
            <v>MINEDUCACION</v>
          </cell>
          <cell r="G382" t="str">
            <v>Fomento de la Educación Superior</v>
          </cell>
          <cell r="H382">
            <v>4453</v>
          </cell>
          <cell r="I382" t="str">
            <v>Porcentaje de cupos de educación técnica y tecnológica con acreditación de alta calidad en programas e IES con acreditacion de alta calidad</v>
          </cell>
          <cell r="J382" t="str">
            <v>Resultado</v>
          </cell>
          <cell r="K382" t="str">
            <v>Sectorial</v>
          </cell>
          <cell r="L382" t="str">
            <v>SI</v>
          </cell>
          <cell r="M382" t="str">
            <v>SI</v>
          </cell>
          <cell r="N382" t="str">
            <v>NO</v>
          </cell>
          <cell r="O382" t="str">
            <v>SI</v>
          </cell>
          <cell r="P382" t="str">
            <v>Porcentaje</v>
          </cell>
          <cell r="Q382" t="str">
            <v>Anual</v>
          </cell>
          <cell r="R382" t="str">
            <v>Capacidad</v>
          </cell>
          <cell r="S382">
            <v>10.199999999999999</v>
          </cell>
          <cell r="T382">
            <v>11.2</v>
          </cell>
          <cell r="U382">
            <v>12.4</v>
          </cell>
          <cell r="V382">
            <v>13.7</v>
          </cell>
          <cell r="W382">
            <v>15</v>
          </cell>
          <cell r="X382">
            <v>15</v>
          </cell>
          <cell r="Y382">
            <v>0</v>
          </cell>
          <cell r="Z382">
            <v>0</v>
          </cell>
          <cell r="AA382">
            <v>0</v>
          </cell>
          <cell r="AB382">
            <v>0</v>
          </cell>
          <cell r="AC382">
            <v>0</v>
          </cell>
          <cell r="AD382">
            <v>0</v>
          </cell>
          <cell r="AE382"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2">
            <v>42490.208333333299</v>
          </cell>
          <cell r="AG382">
            <v>42500.472604050898</v>
          </cell>
          <cell r="AH382" t="str">
            <v>Luis Bernardo Carrillo</v>
          </cell>
          <cell r="AI382" t="str">
            <v>LCarrillo@mineducacion.gov.co</v>
          </cell>
          <cell r="AJ382">
            <v>90</v>
          </cell>
          <cell r="AK382">
            <v>0</v>
          </cell>
          <cell r="AL382">
            <v>0</v>
          </cell>
        </row>
        <row r="383">
          <cell r="A383">
            <v>4454</v>
          </cell>
          <cell r="B383" t="str">
            <v>Todos por un Nuevo País</v>
          </cell>
          <cell r="C383" t="str">
            <v>Movilidad social</v>
          </cell>
          <cell r="D383" t="str">
            <v>Cerrar la brecha en el acceso y la calidad de la educación, para mejorar la formación de capital humano, incrementar la movilidad social y fomentar la construcción de ciudadanía.</v>
          </cell>
          <cell r="E383" t="str">
            <v>Educación</v>
          </cell>
          <cell r="F383" t="str">
            <v>MINEDUCACION</v>
          </cell>
          <cell r="G383" t="str">
            <v>Fomento de la Educación Superior</v>
          </cell>
          <cell r="H383">
            <v>4454</v>
          </cell>
          <cell r="I383" t="str">
            <v>Nuevos cupos en educación técnica y tecnológica</v>
          </cell>
          <cell r="J383" t="str">
            <v>Gestión</v>
          </cell>
          <cell r="K383" t="str">
            <v>Sectorial</v>
          </cell>
          <cell r="L383" t="str">
            <v>SI</v>
          </cell>
          <cell r="M383" t="str">
            <v>SI</v>
          </cell>
          <cell r="N383" t="str">
            <v>NO</v>
          </cell>
          <cell r="O383" t="str">
            <v>SI</v>
          </cell>
          <cell r="P383" t="str">
            <v>Cupos</v>
          </cell>
          <cell r="Q383" t="str">
            <v>Anual</v>
          </cell>
          <cell r="R383" t="str">
            <v>Flujo</v>
          </cell>
          <cell r="S383">
            <v>159365</v>
          </cell>
          <cell r="T383">
            <v>36905</v>
          </cell>
          <cell r="U383">
            <v>73810</v>
          </cell>
          <cell r="V383">
            <v>110715</v>
          </cell>
          <cell r="W383">
            <v>150000</v>
          </cell>
          <cell r="X383">
            <v>150000</v>
          </cell>
          <cell r="Y383">
            <v>0</v>
          </cell>
          <cell r="Z383">
            <v>0</v>
          </cell>
          <cell r="AA383">
            <v>0</v>
          </cell>
          <cell r="AB383">
            <v>0</v>
          </cell>
          <cell r="AC383">
            <v>0</v>
          </cell>
          <cell r="AD383">
            <v>0</v>
          </cell>
          <cell r="AE383"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3">
            <v>42490.208333333299</v>
          </cell>
          <cell r="AG383">
            <v>42500.621906909699</v>
          </cell>
          <cell r="AH383" t="str">
            <v>Luis Bernardo Carrillo</v>
          </cell>
          <cell r="AI383" t="str">
            <v>LCarrillo@mineducacion.gov.co</v>
          </cell>
          <cell r="AJ383">
            <v>180</v>
          </cell>
          <cell r="AK383">
            <v>0</v>
          </cell>
          <cell r="AL383">
            <v>0</v>
          </cell>
        </row>
        <row r="384">
          <cell r="A384">
            <v>4455</v>
          </cell>
          <cell r="B384" t="str">
            <v>Todos por un Nuevo País</v>
          </cell>
          <cell r="C384" t="str">
            <v>Movilidad social</v>
          </cell>
          <cell r="D384" t="str">
            <v>Cerrar la brecha en el acceso y la calidad de la educación, para mejorar la formación de capital humano, incrementar la movilidad social y fomentar la construcción de ciudadanía.</v>
          </cell>
          <cell r="E384" t="str">
            <v>Educación</v>
          </cell>
          <cell r="F384" t="str">
            <v>MINEDUCACION</v>
          </cell>
          <cell r="G384" t="str">
            <v>Fomento de la Educación Superior</v>
          </cell>
          <cell r="H384">
            <v>4455</v>
          </cell>
          <cell r="I384" t="str">
            <v>Tasa de deserción anual en educación técnica y tecnológica</v>
          </cell>
          <cell r="J384" t="str">
            <v>Resultado</v>
          </cell>
          <cell r="K384" t="str">
            <v>Sectorial</v>
          </cell>
          <cell r="L384" t="str">
            <v>SI</v>
          </cell>
          <cell r="M384" t="str">
            <v>NO</v>
          </cell>
          <cell r="N384" t="str">
            <v>NO</v>
          </cell>
          <cell r="O384" t="str">
            <v>SI</v>
          </cell>
          <cell r="P384" t="str">
            <v>Tasa</v>
          </cell>
          <cell r="Q384" t="str">
            <v>Anual</v>
          </cell>
          <cell r="R384" t="str">
            <v>Reducción</v>
          </cell>
          <cell r="S384">
            <v>19.399999999999999</v>
          </cell>
          <cell r="T384">
            <v>18.3</v>
          </cell>
          <cell r="U384">
            <v>17.2</v>
          </cell>
          <cell r="V384">
            <v>16.100000000000001</v>
          </cell>
          <cell r="W384">
            <v>15</v>
          </cell>
          <cell r="X384">
            <v>15</v>
          </cell>
          <cell r="Y384">
            <v>0</v>
          </cell>
          <cell r="Z384">
            <v>0</v>
          </cell>
          <cell r="AA384">
            <v>0</v>
          </cell>
          <cell r="AB384">
            <v>0</v>
          </cell>
          <cell r="AC384">
            <v>0</v>
          </cell>
          <cell r="AD384">
            <v>0</v>
          </cell>
          <cell r="AE384"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4">
            <v>42490.208333333299</v>
          </cell>
          <cell r="AG384">
            <v>42496.510426041699</v>
          </cell>
          <cell r="AH384" t="str">
            <v>Luis Bernardo Carrillo</v>
          </cell>
          <cell r="AI384" t="str">
            <v>LCarrillo@mineducacion.gov.co</v>
          </cell>
          <cell r="AJ384">
            <v>180</v>
          </cell>
          <cell r="AK384">
            <v>0</v>
          </cell>
          <cell r="AL384">
            <v>0</v>
          </cell>
        </row>
        <row r="385">
          <cell r="A385">
            <v>4456</v>
          </cell>
          <cell r="B385" t="str">
            <v>Todos por un Nuevo País</v>
          </cell>
          <cell r="C385" t="str">
            <v>Movilidad social</v>
          </cell>
          <cell r="D385" t="str">
            <v>Cerrar la brecha en el acceso y la calidad de la educación, para mejorar la formación de capital humano, incrementar la movilidad social y fomentar la construcción de ciudadanía.</v>
          </cell>
          <cell r="E385" t="str">
            <v>Educación</v>
          </cell>
          <cell r="F385" t="str">
            <v>MINEDUCACION</v>
          </cell>
          <cell r="G385" t="str">
            <v>Fomento de la Educación Superior</v>
          </cell>
          <cell r="H385">
            <v>4456</v>
          </cell>
          <cell r="I385" t="str">
            <v>Tasa de cobertura en educación superior</v>
          </cell>
          <cell r="J385" t="str">
            <v>Resultado</v>
          </cell>
          <cell r="K385" t="str">
            <v>Sectorial</v>
          </cell>
          <cell r="L385" t="str">
            <v>SI</v>
          </cell>
          <cell r="M385" t="str">
            <v>SI</v>
          </cell>
          <cell r="N385" t="str">
            <v>NO</v>
          </cell>
          <cell r="O385" t="str">
            <v>SI</v>
          </cell>
          <cell r="P385" t="str">
            <v>Tasa</v>
          </cell>
          <cell r="Q385" t="str">
            <v>Anual</v>
          </cell>
          <cell r="R385" t="str">
            <v>Capacidad</v>
          </cell>
          <cell r="S385">
            <v>46.1</v>
          </cell>
          <cell r="T385">
            <v>48.9</v>
          </cell>
          <cell r="U385">
            <v>51.6</v>
          </cell>
          <cell r="V385">
            <v>54.3</v>
          </cell>
          <cell r="W385">
            <v>57</v>
          </cell>
          <cell r="X385">
            <v>57</v>
          </cell>
          <cell r="Y385">
            <v>0</v>
          </cell>
          <cell r="Z385">
            <v>0</v>
          </cell>
          <cell r="AA385">
            <v>0</v>
          </cell>
          <cell r="AB385">
            <v>0</v>
          </cell>
          <cell r="AC385">
            <v>0</v>
          </cell>
          <cell r="AD385">
            <v>0</v>
          </cell>
          <cell r="AE385" t="str">
            <v>Mesa Regionalización CESU-ASCUN 15-04-16. Discusión caps 4 y 5 Documento Política y Financiación Regionalización. Discución: Transformar U departamentales en nacionales /eliminar injerencia política departamental en presupuesto de IES públicas. Debate nec</v>
          </cell>
          <cell r="AF385">
            <v>42490.208333333299</v>
          </cell>
          <cell r="AG385">
            <v>42496.509661886601</v>
          </cell>
          <cell r="AH385" t="str">
            <v>Luis Bernardo Carrillo</v>
          </cell>
          <cell r="AI385" t="str">
            <v>LCarrillo@mineducacion.gov.co</v>
          </cell>
          <cell r="AJ385">
            <v>180</v>
          </cell>
          <cell r="AK385">
            <v>0</v>
          </cell>
          <cell r="AL385">
            <v>0</v>
          </cell>
        </row>
        <row r="386">
          <cell r="A386">
            <v>4457</v>
          </cell>
          <cell r="B386" t="str">
            <v>Todos por un Nuevo País</v>
          </cell>
          <cell r="C386" t="str">
            <v>Movilidad social</v>
          </cell>
          <cell r="D386" t="str">
            <v>Cerrar la brecha en el acceso y la calidad de la educación, para mejorar la formación de capital humano, incrementar la movilidad social y fomentar la construcción de ciudadanía.</v>
          </cell>
          <cell r="E386" t="str">
            <v>Educación</v>
          </cell>
          <cell r="F386" t="str">
            <v>MINEDUCACION</v>
          </cell>
          <cell r="G386" t="str">
            <v>Fomento de la Educación Superior</v>
          </cell>
          <cell r="H386">
            <v>4457</v>
          </cell>
          <cell r="I386" t="str">
            <v>Departamentos con tasa de Cobertura en Educación Superior por encima del 20%</v>
          </cell>
          <cell r="J386" t="str">
            <v>Resultado</v>
          </cell>
          <cell r="K386" t="str">
            <v>Sectorial</v>
          </cell>
          <cell r="L386" t="str">
            <v>SI</v>
          </cell>
          <cell r="M386" t="str">
            <v>SI</v>
          </cell>
          <cell r="N386" t="str">
            <v>NO</v>
          </cell>
          <cell r="O386" t="str">
            <v>SI</v>
          </cell>
          <cell r="P386" t="str">
            <v>Departamentos</v>
          </cell>
          <cell r="Q386" t="str">
            <v>Anual</v>
          </cell>
          <cell r="R386" t="str">
            <v>Capacidad</v>
          </cell>
          <cell r="S386">
            <v>25</v>
          </cell>
          <cell r="T386">
            <v>27</v>
          </cell>
          <cell r="U386">
            <v>29</v>
          </cell>
          <cell r="V386">
            <v>31</v>
          </cell>
          <cell r="W386">
            <v>33</v>
          </cell>
          <cell r="X386">
            <v>33</v>
          </cell>
          <cell r="Y386">
            <v>0</v>
          </cell>
          <cell r="Z386">
            <v>0</v>
          </cell>
          <cell r="AA386">
            <v>0</v>
          </cell>
          <cell r="AB386">
            <v>0</v>
          </cell>
          <cell r="AC386">
            <v>0</v>
          </cell>
          <cell r="AD386">
            <v>0</v>
          </cell>
          <cell r="AE386" t="str">
            <v>Mesa Regionalización CESU-ASCUN 15-04-16. Discusión caps 4 y 5 Documento Política y Financiación Regionalización. Discución: Transformar U departamentales en nacionales /eliminar injerencia política departamental en presupuesto de IES públicas. Debate nec</v>
          </cell>
          <cell r="AF386">
            <v>42490.208333333299</v>
          </cell>
          <cell r="AG386">
            <v>42496.510035416701</v>
          </cell>
          <cell r="AH386" t="str">
            <v>Luis Bernardo Carrillo</v>
          </cell>
          <cell r="AI386" t="str">
            <v>LCarrillo@mineducacion.gov.co</v>
          </cell>
          <cell r="AJ386">
            <v>180</v>
          </cell>
          <cell r="AK386">
            <v>0</v>
          </cell>
          <cell r="AL386">
            <v>0</v>
          </cell>
        </row>
        <row r="387">
          <cell r="A387">
            <v>4458</v>
          </cell>
          <cell r="B387" t="str">
            <v>Todos por un Nuevo País</v>
          </cell>
          <cell r="C387" t="str">
            <v>Movilidad social</v>
          </cell>
          <cell r="D387" t="str">
            <v>Cerrar la brecha en el acceso y la calidad de la educación, para mejorar la formación de capital humano, incrementar la movilidad social y fomentar la construcción de ciudadanía.</v>
          </cell>
          <cell r="E387" t="str">
            <v>Educación</v>
          </cell>
          <cell r="F387" t="str">
            <v>MINEDUCACION</v>
          </cell>
          <cell r="G387" t="str">
            <v>Fomento de la Educación Superior</v>
          </cell>
          <cell r="H387">
            <v>4458</v>
          </cell>
          <cell r="I387" t="str">
            <v>Nuevos cupos en educación superior</v>
          </cell>
          <cell r="J387" t="str">
            <v>Gestión</v>
          </cell>
          <cell r="K387" t="str">
            <v>Sectorial</v>
          </cell>
          <cell r="L387" t="str">
            <v>SI</v>
          </cell>
          <cell r="M387" t="str">
            <v>SI</v>
          </cell>
          <cell r="N387" t="str">
            <v>NO</v>
          </cell>
          <cell r="O387" t="str">
            <v>SI</v>
          </cell>
          <cell r="P387" t="str">
            <v>Cupos</v>
          </cell>
          <cell r="Q387" t="str">
            <v>Anual</v>
          </cell>
          <cell r="R387" t="str">
            <v>Flujo</v>
          </cell>
          <cell r="S387">
            <v>464164</v>
          </cell>
          <cell r="T387">
            <v>92888</v>
          </cell>
          <cell r="U387">
            <v>185776</v>
          </cell>
          <cell r="V387">
            <v>278664</v>
          </cell>
          <cell r="W387">
            <v>400000</v>
          </cell>
          <cell r="X387">
            <v>400000</v>
          </cell>
          <cell r="Y387">
            <v>0</v>
          </cell>
          <cell r="Z387">
            <v>0</v>
          </cell>
          <cell r="AA387">
            <v>0</v>
          </cell>
          <cell r="AB387">
            <v>0</v>
          </cell>
          <cell r="AC387">
            <v>0</v>
          </cell>
          <cell r="AD387">
            <v>0</v>
          </cell>
          <cell r="AE387" t="str">
            <v>Mesa Regionalización CESU-ASCUN 15-04-16. Discusión caps 4 y 5 Documento Política y Financiación Regionalización. Discución: Transformar U departamentales en nacionales /eliminar injerencia política departamental en presupuesto de IES públicas. Debate nec</v>
          </cell>
          <cell r="AF387">
            <v>42490.208333333299</v>
          </cell>
          <cell r="AG387">
            <v>42496.506673113399</v>
          </cell>
          <cell r="AH387" t="str">
            <v>Luis Bernardo Carrillo</v>
          </cell>
          <cell r="AI387" t="str">
            <v>LCarrillo@mineducacion.gov.co</v>
          </cell>
          <cell r="AJ387">
            <v>180</v>
          </cell>
          <cell r="AK387">
            <v>0</v>
          </cell>
          <cell r="AL387">
            <v>0</v>
          </cell>
        </row>
        <row r="388">
          <cell r="A388">
            <v>4459</v>
          </cell>
          <cell r="B388" t="str">
            <v>Todos por un Nuevo País</v>
          </cell>
          <cell r="C388" t="str">
            <v>Movilidad social</v>
          </cell>
          <cell r="D388" t="str">
            <v>Cerrar la brecha en el acceso y la calidad de la educación, para mejorar la formación de capital humano, incrementar la movilidad social y fomentar la construcción de ciudadanía.</v>
          </cell>
          <cell r="E388" t="str">
            <v>Educación</v>
          </cell>
          <cell r="F388" t="str">
            <v>MINEDUCACION</v>
          </cell>
          <cell r="G388" t="str">
            <v>Fomento de la Educación Superior</v>
          </cell>
          <cell r="H388">
            <v>4459</v>
          </cell>
          <cell r="I388" t="str">
            <v>Tasa de deserción en educación superior</v>
          </cell>
          <cell r="J388" t="str">
            <v>Resultado</v>
          </cell>
          <cell r="K388" t="str">
            <v>Sectorial</v>
          </cell>
          <cell r="L388" t="str">
            <v>SI</v>
          </cell>
          <cell r="M388" t="str">
            <v>NO</v>
          </cell>
          <cell r="N388" t="str">
            <v>NO</v>
          </cell>
          <cell r="O388" t="str">
            <v>SI</v>
          </cell>
          <cell r="P388" t="str">
            <v>Tasa</v>
          </cell>
          <cell r="Q388" t="str">
            <v>Anual</v>
          </cell>
          <cell r="R388" t="str">
            <v>Reducción</v>
          </cell>
          <cell r="S388">
            <v>10.3</v>
          </cell>
          <cell r="T388">
            <v>9.6999999999999993</v>
          </cell>
          <cell r="U388">
            <v>9.1</v>
          </cell>
          <cell r="V388">
            <v>8.6</v>
          </cell>
          <cell r="W388">
            <v>8</v>
          </cell>
          <cell r="X388">
            <v>8</v>
          </cell>
          <cell r="Y388">
            <v>0</v>
          </cell>
          <cell r="Z388">
            <v>0</v>
          </cell>
          <cell r="AA388">
            <v>0</v>
          </cell>
          <cell r="AB388">
            <v>0</v>
          </cell>
          <cell r="AC388">
            <v>0</v>
          </cell>
          <cell r="AD388">
            <v>0</v>
          </cell>
          <cell r="AE388" t="str">
            <v xml:space="preserve">Se inició el procesamiento de información y análisis de datos para calcular la tasa de deserción 2015. Los delegados de la Ministra se encuentran socializando la guía de permanencia y graduación en los consejos superiores de la IES públicas. </v>
          </cell>
          <cell r="AF388">
            <v>42490.208333333299</v>
          </cell>
          <cell r="AG388">
            <v>42495.665246875004</v>
          </cell>
          <cell r="AH388" t="str">
            <v>Luis Bernardo Carrillo</v>
          </cell>
          <cell r="AI388" t="str">
            <v>LCarrillo@mineducacion.gov.co</v>
          </cell>
          <cell r="AJ388">
            <v>360</v>
          </cell>
          <cell r="AK388">
            <v>0</v>
          </cell>
          <cell r="AL388">
            <v>0</v>
          </cell>
        </row>
        <row r="389">
          <cell r="A389">
            <v>4461</v>
          </cell>
          <cell r="B389" t="str">
            <v>Todos por un Nuevo País</v>
          </cell>
          <cell r="C389" t="str">
            <v>Movilidad social</v>
          </cell>
          <cell r="D389" t="str">
            <v>Cerrar la brecha en el acceso y la calidad de la educación, para mejorar la formación de capital humano, incrementar la movilidad social y fomentar la construcción de ciudadanía.</v>
          </cell>
          <cell r="E389" t="str">
            <v>Educación</v>
          </cell>
          <cell r="F389" t="str">
            <v>MINEDUCACION</v>
          </cell>
          <cell r="G389" t="str">
            <v>Fomento de la Educación Superior</v>
          </cell>
          <cell r="H389">
            <v>4461</v>
          </cell>
          <cell r="I389" t="str">
            <v>Estudiantes beneficiados con nuevos créditos condonables</v>
          </cell>
          <cell r="J389" t="str">
            <v>Producto</v>
          </cell>
          <cell r="K389" t="str">
            <v>Sectorial</v>
          </cell>
          <cell r="L389" t="str">
            <v>SI</v>
          </cell>
          <cell r="M389" t="str">
            <v>SI</v>
          </cell>
          <cell r="N389" t="str">
            <v>NO</v>
          </cell>
          <cell r="O389" t="str">
            <v>SI</v>
          </cell>
          <cell r="P389" t="str">
            <v>Estudiantes</v>
          </cell>
          <cell r="Q389" t="str">
            <v>Semestral</v>
          </cell>
          <cell r="R389" t="str">
            <v>Acumulado</v>
          </cell>
          <cell r="S389">
            <v>23067</v>
          </cell>
          <cell r="T389">
            <v>18347</v>
          </cell>
          <cell r="U389">
            <v>37614</v>
          </cell>
          <cell r="V389">
            <v>36183</v>
          </cell>
          <cell r="W389">
            <v>36183</v>
          </cell>
          <cell r="X389">
            <v>125000</v>
          </cell>
          <cell r="Y389">
            <v>0</v>
          </cell>
          <cell r="Z389">
            <v>0</v>
          </cell>
          <cell r="AA389">
            <v>0</v>
          </cell>
          <cell r="AB389">
            <v>0</v>
          </cell>
          <cell r="AC389">
            <v>0</v>
          </cell>
          <cell r="AD389">
            <v>0</v>
          </cell>
          <cell r="AE389" t="str">
            <v>Hasta el mes de marzo se han girado 14.014 nuevos créditos condonables.</v>
          </cell>
          <cell r="AF389">
            <v>42460.208333333299</v>
          </cell>
          <cell r="AG389">
            <v>42474.487295567102</v>
          </cell>
          <cell r="AH389" t="str">
            <v>Luis Bernardo Carrillo</v>
          </cell>
          <cell r="AI389" t="str">
            <v>LCarrillo@mineducacion.gov.co</v>
          </cell>
          <cell r="AJ389">
            <v>15</v>
          </cell>
          <cell r="AK389">
            <v>0</v>
          </cell>
          <cell r="AL389">
            <v>0</v>
          </cell>
        </row>
        <row r="390">
          <cell r="A390">
            <v>4462</v>
          </cell>
          <cell r="B390" t="str">
            <v>Todos por un Nuevo País</v>
          </cell>
          <cell r="C390" t="str">
            <v>Movilidad social</v>
          </cell>
          <cell r="D390" t="str">
            <v>Cerrar la brecha en el acceso y la calidad de la educación, para mejorar la formación de capital humano, incrementar la movilidad social y fomentar la construcción de ciudadanía.</v>
          </cell>
          <cell r="E390" t="str">
            <v>Educación</v>
          </cell>
          <cell r="F390" t="str">
            <v>MINEDUCACION</v>
          </cell>
          <cell r="G390" t="str">
            <v>Fomento de la Educación Superior</v>
          </cell>
          <cell r="H390">
            <v>4462</v>
          </cell>
          <cell r="I390" t="str">
            <v>Porcentaje de créditos nuevos de pregrado aprobados en Programas o Instituciones Educativas Certificadas con alta calidad</v>
          </cell>
          <cell r="J390" t="str">
            <v>Gestión</v>
          </cell>
          <cell r="K390" t="str">
            <v>Sectorial</v>
          </cell>
          <cell r="L390" t="str">
            <v>SI</v>
          </cell>
          <cell r="M390" t="str">
            <v>NO</v>
          </cell>
          <cell r="N390" t="str">
            <v>NO</v>
          </cell>
          <cell r="O390" t="str">
            <v>SI</v>
          </cell>
          <cell r="P390" t="str">
            <v>Porcentaje</v>
          </cell>
          <cell r="Q390" t="str">
            <v>Semestral</v>
          </cell>
          <cell r="R390" t="str">
            <v>Flujo</v>
          </cell>
          <cell r="S390">
            <v>39</v>
          </cell>
          <cell r="T390">
            <v>45</v>
          </cell>
          <cell r="U390">
            <v>50</v>
          </cell>
          <cell r="V390">
            <v>55</v>
          </cell>
          <cell r="W390">
            <v>60</v>
          </cell>
          <cell r="X390">
            <v>60</v>
          </cell>
          <cell r="Y390">
            <v>0</v>
          </cell>
          <cell r="Z390">
            <v>0</v>
          </cell>
          <cell r="AA390">
            <v>0</v>
          </cell>
          <cell r="AB390">
            <v>0</v>
          </cell>
          <cell r="AC390">
            <v>0</v>
          </cell>
          <cell r="AD390">
            <v>0</v>
          </cell>
          <cell r="AE390" t="str">
            <v>Hasta el mes de marzo se han aprobado 12.604 nuevos créditos de pregrado para estudios en instituciones o programas de alta calidad.</v>
          </cell>
          <cell r="AF390">
            <v>42460.208333333299</v>
          </cell>
          <cell r="AG390">
            <v>42470.923035798602</v>
          </cell>
          <cell r="AH390" t="str">
            <v>Luis Bernardo Carrillo</v>
          </cell>
          <cell r="AI390" t="str">
            <v>LCarrillo@mineducacion.gov.co</v>
          </cell>
          <cell r="AJ390">
            <v>15</v>
          </cell>
          <cell r="AK390">
            <v>0</v>
          </cell>
          <cell r="AL390">
            <v>0</v>
          </cell>
        </row>
        <row r="391">
          <cell r="A391">
            <v>5159</v>
          </cell>
          <cell r="B391" t="str">
            <v>Todos por un Nuevo País</v>
          </cell>
          <cell r="C391" t="str">
            <v>Movilidad social</v>
          </cell>
          <cell r="D391" t="str">
            <v>Cerrar la brecha en el acceso y la calidad de la educación, para mejorar la formación de capital humano, incrementar la movilidad social y fomentar la construcción de ciudadanía.</v>
          </cell>
          <cell r="E391" t="str">
            <v>Educación</v>
          </cell>
          <cell r="F391" t="str">
            <v>MINEDUCACION</v>
          </cell>
          <cell r="G391" t="str">
            <v>Fomento de la Educación Superior</v>
          </cell>
          <cell r="H391">
            <v>5159</v>
          </cell>
          <cell r="I391" t="str">
            <v>Estudiantes beneficiarios del Programa Ser Pilo Paga</v>
          </cell>
          <cell r="J391" t="str">
            <v>Producto</v>
          </cell>
          <cell r="K391" t="str">
            <v>Sectorial</v>
          </cell>
          <cell r="L391" t="str">
            <v>NO</v>
          </cell>
          <cell r="M391" t="str">
            <v>SI</v>
          </cell>
          <cell r="N391" t="str">
            <v>NO</v>
          </cell>
          <cell r="O391" t="str">
            <v>SI</v>
          </cell>
          <cell r="P391" t="str">
            <v>Estudiantes</v>
          </cell>
          <cell r="Q391" t="str">
            <v>Anual</v>
          </cell>
          <cell r="R391" t="str">
            <v>Acumulado</v>
          </cell>
          <cell r="S391">
            <v>0</v>
          </cell>
          <cell r="T391">
            <v>10000</v>
          </cell>
          <cell r="U391">
            <v>10000</v>
          </cell>
          <cell r="V391">
            <v>10000</v>
          </cell>
          <cell r="W391">
            <v>10000</v>
          </cell>
          <cell r="X391">
            <v>40000</v>
          </cell>
          <cell r="Y391">
            <v>0</v>
          </cell>
          <cell r="Z391">
            <v>0</v>
          </cell>
          <cell r="AA391">
            <v>0</v>
          </cell>
          <cell r="AB391">
            <v>0</v>
          </cell>
          <cell r="AC391">
            <v>0</v>
          </cell>
          <cell r="AD391">
            <v>0</v>
          </cell>
          <cell r="AE391" t="str">
            <v>Se ejecuta plan visitas técnicas de seguimiento administrativo al programa. Articula la gestión ICETEX a través de los Amigos Pilos, con la del MEN con los Enlaces, en la verificación de la condición de los beneficiarios en relación con: estudiantes benef</v>
          </cell>
          <cell r="AF391">
            <v>42490.208333333299</v>
          </cell>
          <cell r="AG391">
            <v>42495.663499270799</v>
          </cell>
          <cell r="AH391" t="str">
            <v>Luis Bernardo Carrillo</v>
          </cell>
          <cell r="AI391" t="str">
            <v>LCarrillo@mineducacion.gov.co</v>
          </cell>
          <cell r="AJ391">
            <v>0</v>
          </cell>
          <cell r="AK391">
            <v>0</v>
          </cell>
          <cell r="AL391">
            <v>0</v>
          </cell>
        </row>
        <row r="392">
          <cell r="A392">
            <v>5161</v>
          </cell>
          <cell r="B392" t="str">
            <v>Todos por un Nuevo País</v>
          </cell>
          <cell r="C392" t="str">
            <v>Movilidad social</v>
          </cell>
          <cell r="D392" t="str">
            <v>Cerrar la brecha en el acceso y la calidad de la educación, para mejorar la formación de capital humano, incrementar la movilidad social y fomentar la construcción de ciudadanía.</v>
          </cell>
          <cell r="E392" t="str">
            <v>Educación</v>
          </cell>
          <cell r="F392" t="str">
            <v>MINEDUCACION</v>
          </cell>
          <cell r="G392" t="str">
            <v>Fomento de la Educación Superior</v>
          </cell>
          <cell r="H392">
            <v>5161</v>
          </cell>
          <cell r="I392" t="str">
            <v>Tasa de deserción del Programa Ser Pilo Paga</v>
          </cell>
          <cell r="J392" t="str">
            <v>Resultado</v>
          </cell>
          <cell r="K392" t="str">
            <v>Sectorial</v>
          </cell>
          <cell r="L392" t="str">
            <v>NO</v>
          </cell>
          <cell r="M392" t="str">
            <v>SI</v>
          </cell>
          <cell r="N392" t="str">
            <v>NO</v>
          </cell>
          <cell r="O392" t="str">
            <v>SI</v>
          </cell>
          <cell r="P392" t="str">
            <v>Tasa</v>
          </cell>
          <cell r="Q392" t="str">
            <v>Anual</v>
          </cell>
          <cell r="R392" t="str">
            <v>Stock</v>
          </cell>
          <cell r="S392">
            <v>0</v>
          </cell>
          <cell r="T392">
            <v>5</v>
          </cell>
          <cell r="U392">
            <v>5</v>
          </cell>
          <cell r="V392">
            <v>5</v>
          </cell>
          <cell r="W392">
            <v>5</v>
          </cell>
          <cell r="X392">
            <v>5</v>
          </cell>
          <cell r="Y392">
            <v>0</v>
          </cell>
          <cell r="Z392">
            <v>0</v>
          </cell>
          <cell r="AA392">
            <v>0</v>
          </cell>
          <cell r="AB392">
            <v>0</v>
          </cell>
          <cell r="AC392">
            <v>0</v>
          </cell>
          <cell r="AD392">
            <v>0</v>
          </cell>
          <cell r="AE392" t="str">
            <v>Lanzamientos Sociedad Pilo/estrategia conformación redes benef, 13 IES: USTA USA UDEA UDEM ICESI UAM PUJ Cali UAO UniSABANA UniANDES UniVALLE UPTC y PONAL. 26 líderes y asistentes /relacionamiento con MEN /adelantar proyectos incentivar permanencia. Segui</v>
          </cell>
          <cell r="AF392">
            <v>42490.208333333299</v>
          </cell>
          <cell r="AG392">
            <v>42495.661580590298</v>
          </cell>
          <cell r="AH392" t="str">
            <v>Luis Bernardo Carrillo</v>
          </cell>
          <cell r="AI392" t="str">
            <v>LCarrillo@mineducacion.gov.co</v>
          </cell>
          <cell r="AJ392">
            <v>0</v>
          </cell>
          <cell r="AK392">
            <v>0</v>
          </cell>
          <cell r="AL392">
            <v>0</v>
          </cell>
        </row>
        <row r="393">
          <cell r="A393">
            <v>5358</v>
          </cell>
          <cell r="B393" t="str">
            <v>Todos por un Nuevo País</v>
          </cell>
          <cell r="C393" t="str">
            <v>Movilidad social</v>
          </cell>
          <cell r="D393" t="str">
            <v>Cerrar la brecha en el acceso y la calidad de la educación, para mejorar la formación de capital humano, incrementar la movilidad social y fomentar la construcción de ciudadanía.</v>
          </cell>
          <cell r="E393" t="str">
            <v>Educación</v>
          </cell>
          <cell r="F393" t="str">
            <v>MINEDUCACION</v>
          </cell>
          <cell r="G393" t="str">
            <v>Grupos Étnicos - Educación</v>
          </cell>
          <cell r="H393">
            <v>5358</v>
          </cell>
          <cell r="I393" t="str">
            <v>Sistema Educativo Indígena Propio como política educativa para los pueblos indígenas formulado e implementado</v>
          </cell>
          <cell r="J393" t="str">
            <v>Gestión</v>
          </cell>
          <cell r="K393" t="str">
            <v>Transversal</v>
          </cell>
          <cell r="L393" t="str">
            <v>SI</v>
          </cell>
          <cell r="M393" t="str">
            <v>NO</v>
          </cell>
          <cell r="N393" t="str">
            <v>SI</v>
          </cell>
          <cell r="O393" t="str">
            <v>SI</v>
          </cell>
          <cell r="P393" t="str">
            <v>Porcentaje</v>
          </cell>
          <cell r="Q393" t="str">
            <v>Anual</v>
          </cell>
          <cell r="R393" t="str">
            <v>Capacidad</v>
          </cell>
          <cell r="S393">
            <v>0</v>
          </cell>
          <cell r="T393">
            <v>25</v>
          </cell>
          <cell r="U393">
            <v>50</v>
          </cell>
          <cell r="V393">
            <v>75</v>
          </cell>
          <cell r="W393">
            <v>100</v>
          </cell>
          <cell r="X393">
            <v>100</v>
          </cell>
          <cell r="Y393">
            <v>0</v>
          </cell>
          <cell r="Z393">
            <v>0</v>
          </cell>
          <cell r="AA393">
            <v>0</v>
          </cell>
          <cell r="AB393">
            <v>0</v>
          </cell>
          <cell r="AC393">
            <v>0</v>
          </cell>
          <cell r="AD393">
            <v>0</v>
          </cell>
          <cell r="AE393" t="str">
            <v>En el mes de junio, luego de tener una propuesta de ruta metodológica de la CP SEIP, se empezaron a generar reuniones políticas de concertación con las 5 organizaciones indígenas, para concertar de manera política este proceso y los alcances del mismo.</v>
          </cell>
          <cell r="AF393">
            <v>42551.208333333299</v>
          </cell>
          <cell r="AG393">
            <v>42467.677949421297</v>
          </cell>
          <cell r="AH393" t="str">
            <v>Hector Julio Flechas</v>
          </cell>
          <cell r="AI393" t="str">
            <v>HFlechas@mineducacion.gov.co</v>
          </cell>
          <cell r="AJ393">
            <v>90</v>
          </cell>
          <cell r="AK393">
            <v>0</v>
          </cell>
          <cell r="AL393">
            <v>0</v>
          </cell>
        </row>
        <row r="394">
          <cell r="A394">
            <v>5360</v>
          </cell>
          <cell r="B394" t="str">
            <v>Todos por un Nuevo País</v>
          </cell>
          <cell r="C394" t="str">
            <v>Movilidad social</v>
          </cell>
          <cell r="D394" t="str">
            <v>Cerrar la brecha en el acceso y la calidad de la educación, para mejorar la formación de capital humano, incrementar la movilidad social y fomentar la construcción de ciudadanía.</v>
          </cell>
          <cell r="E394" t="str">
            <v>Educación</v>
          </cell>
          <cell r="F394" t="str">
            <v>MINEDUCACION</v>
          </cell>
          <cell r="G394" t="str">
            <v>Grupos Étnicos - Educación</v>
          </cell>
          <cell r="H394">
            <v>5360</v>
          </cell>
          <cell r="I394" t="str">
            <v>Capacidad instalada en los pueblos indígenas para que sean certificados, implementando el decreto 1953 de 2014</v>
          </cell>
          <cell r="J394" t="str">
            <v>Gestión</v>
          </cell>
          <cell r="K394" t="str">
            <v>Transversal</v>
          </cell>
          <cell r="L394" t="str">
            <v>SI</v>
          </cell>
          <cell r="M394" t="str">
            <v>NO</v>
          </cell>
          <cell r="N394" t="str">
            <v>SI</v>
          </cell>
          <cell r="O394" t="str">
            <v>SI</v>
          </cell>
          <cell r="P394" t="str">
            <v>Porcentaje</v>
          </cell>
          <cell r="Q394" t="str">
            <v>Anual</v>
          </cell>
          <cell r="R394" t="str">
            <v>Capacidad</v>
          </cell>
          <cell r="S394">
            <v>0</v>
          </cell>
          <cell r="T394">
            <v>0</v>
          </cell>
          <cell r="U394">
            <v>40</v>
          </cell>
          <cell r="V394">
            <v>70</v>
          </cell>
          <cell r="W394">
            <v>100</v>
          </cell>
          <cell r="X394">
            <v>100</v>
          </cell>
          <cell r="Y394">
            <v>0</v>
          </cell>
          <cell r="Z394">
            <v>0</v>
          </cell>
          <cell r="AA394">
            <v>0</v>
          </cell>
          <cell r="AB394">
            <v>0</v>
          </cell>
          <cell r="AC394">
            <v>0</v>
          </cell>
          <cell r="AD394">
            <v>0</v>
          </cell>
          <cell r="AE394" t="str">
            <v>Para dar cumplimiento en el mes de enero de 2016, se realizó un plan de trabajo, el cual contiene las acciones a realizar para el 2016 y la asignación presupuestal que se requiere. Dado lo anterior se tiene proyectado realizar un Plan de Acompañamiento Si</v>
          </cell>
          <cell r="AF394">
            <v>42400.208333333299</v>
          </cell>
          <cell r="AG394">
            <v>42438.472121412</v>
          </cell>
          <cell r="AH394" t="str">
            <v>Hector Julio Flechas</v>
          </cell>
          <cell r="AI394" t="str">
            <v>HFlechas@mineducacion.gov.co</v>
          </cell>
          <cell r="AJ394">
            <v>90</v>
          </cell>
          <cell r="AK394">
            <v>0</v>
          </cell>
          <cell r="AL394">
            <v>0</v>
          </cell>
        </row>
        <row r="395">
          <cell r="A395">
            <v>5361</v>
          </cell>
          <cell r="B395" t="str">
            <v>Todos por un Nuevo País</v>
          </cell>
          <cell r="C395" t="str">
            <v>Movilidad social</v>
          </cell>
          <cell r="D395" t="str">
            <v>Cerrar la brecha en el acceso y la calidad de la educación, para mejorar la formación de capital humano, incrementar la movilidad social y fomentar la construcción de ciudadanía.</v>
          </cell>
          <cell r="E395" t="str">
            <v>Educación</v>
          </cell>
          <cell r="F395" t="str">
            <v>MINEDUCACION</v>
          </cell>
          <cell r="G395" t="str">
            <v>Grupos Étnicos - Educación</v>
          </cell>
          <cell r="H395">
            <v>5361</v>
          </cell>
          <cell r="I395" t="str">
            <v>Estudiantes indígenas beneficiarios de créditos del Fondo Alvaro Ulcue Chocue y otros programas de financiación</v>
          </cell>
          <cell r="J395" t="str">
            <v>Producto</v>
          </cell>
          <cell r="K395" t="str">
            <v>Transversal</v>
          </cell>
          <cell r="L395" t="str">
            <v>SI</v>
          </cell>
          <cell r="M395" t="str">
            <v>NO</v>
          </cell>
          <cell r="N395" t="str">
            <v>SI</v>
          </cell>
          <cell r="O395" t="str">
            <v>SI</v>
          </cell>
          <cell r="P395" t="str">
            <v>Estudiantes indígenas</v>
          </cell>
          <cell r="Q395" t="str">
            <v>Anual</v>
          </cell>
          <cell r="R395" t="str">
            <v>Acumulado</v>
          </cell>
          <cell r="S395">
            <v>1300</v>
          </cell>
          <cell r="T395">
            <v>1500</v>
          </cell>
          <cell r="U395">
            <v>2000</v>
          </cell>
          <cell r="V395">
            <v>2000</v>
          </cell>
          <cell r="W395">
            <v>2500</v>
          </cell>
          <cell r="X395">
            <v>8000</v>
          </cell>
          <cell r="Y395">
            <v>0</v>
          </cell>
          <cell r="Z395">
            <v>0</v>
          </cell>
          <cell r="AA395">
            <v>0</v>
          </cell>
          <cell r="AB395">
            <v>0</v>
          </cell>
          <cell r="AC395">
            <v>0</v>
          </cell>
          <cell r="AD395">
            <v>0</v>
          </cell>
          <cell r="AE395" t="str">
            <v xml:space="preserve">El 28 de abril de 2016 se realizó concertación de indicadores con las autoridades indígenas de los compromisos establecidos en el Plan Nacional de Desarrollo. </v>
          </cell>
          <cell r="AF395">
            <v>42490.208333333299</v>
          </cell>
          <cell r="AG395">
            <v>42500.6205435995</v>
          </cell>
          <cell r="AH395" t="str">
            <v>Luis Bernardo Carrillo</v>
          </cell>
          <cell r="AI395" t="str">
            <v>LCarrillo@mineducacion.gov.co</v>
          </cell>
          <cell r="AJ395">
            <v>90</v>
          </cell>
          <cell r="AK395">
            <v>0</v>
          </cell>
          <cell r="AL395">
            <v>0</v>
          </cell>
        </row>
        <row r="396">
          <cell r="A396">
            <v>5391</v>
          </cell>
          <cell r="B396" t="str">
            <v>Todos por un Nuevo País</v>
          </cell>
          <cell r="C396" t="str">
            <v>Movilidad social</v>
          </cell>
          <cell r="D396" t="str">
            <v>Cerrar la brecha en el acceso y la calidad de la educación, para mejorar la formación de capital humano, incrementar la movilidad social y fomentar la construcción de ciudadanía.</v>
          </cell>
          <cell r="E396" t="str">
            <v>Educación</v>
          </cell>
          <cell r="F396" t="str">
            <v>MINEDUCACION</v>
          </cell>
          <cell r="G396" t="str">
            <v>Grupos Étnicos - Educación</v>
          </cell>
          <cell r="H396">
            <v>5391</v>
          </cell>
          <cell r="I396" t="str">
            <v>Programa de formación para adultos del Pueblo Rrom en el marco de usos y costumbres diseñado e implementado</v>
          </cell>
          <cell r="J396" t="str">
            <v>Gestión</v>
          </cell>
          <cell r="K396" t="str">
            <v>Sectorial</v>
          </cell>
          <cell r="L396" t="str">
            <v>SI</v>
          </cell>
          <cell r="M396" t="str">
            <v>NO</v>
          </cell>
          <cell r="N396" t="str">
            <v>NO</v>
          </cell>
          <cell r="O396" t="str">
            <v>SI</v>
          </cell>
          <cell r="P396" t="str">
            <v>Porcentaje</v>
          </cell>
          <cell r="Q396" t="str">
            <v>Anual</v>
          </cell>
          <cell r="R396" t="str">
            <v>Capacidad</v>
          </cell>
          <cell r="S396">
            <v>0</v>
          </cell>
          <cell r="T396">
            <v>5</v>
          </cell>
          <cell r="U396">
            <v>30</v>
          </cell>
          <cell r="V396">
            <v>50</v>
          </cell>
          <cell r="W396">
            <v>100</v>
          </cell>
          <cell r="X396">
            <v>100</v>
          </cell>
          <cell r="Y396">
            <v>0</v>
          </cell>
          <cell r="Z396">
            <v>0</v>
          </cell>
          <cell r="AA396">
            <v>0</v>
          </cell>
          <cell r="AB396">
            <v>0</v>
          </cell>
          <cell r="AC396">
            <v>0</v>
          </cell>
          <cell r="AD396">
            <v>0</v>
          </cell>
          <cell r="AE396"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6">
            <v>42490.208333333299</v>
          </cell>
          <cell r="AG396">
            <v>42496.495285844903</v>
          </cell>
          <cell r="AH396" t="str">
            <v>Hector Julio Flechas</v>
          </cell>
          <cell r="AI396" t="str">
            <v>HFlechas@mineducacion.gov.co</v>
          </cell>
          <cell r="AJ396">
            <v>90</v>
          </cell>
          <cell r="AK396">
            <v>0</v>
          </cell>
          <cell r="AL396">
            <v>0</v>
          </cell>
        </row>
        <row r="397">
          <cell r="A397">
            <v>5393</v>
          </cell>
          <cell r="B397" t="str">
            <v>Todos por un Nuevo País</v>
          </cell>
          <cell r="C397" t="str">
            <v>Movilidad social</v>
          </cell>
          <cell r="D397" t="str">
            <v>Cerrar la brecha en el acceso y la calidad de la educación, para mejorar la formación de capital humano, incrementar la movilidad social y fomentar la construcción de ciudadanía.</v>
          </cell>
          <cell r="E397" t="str">
            <v>Educación</v>
          </cell>
          <cell r="F397" t="str">
            <v>MINEDUCACION</v>
          </cell>
          <cell r="G397" t="str">
            <v>Grupos Étnicos - Educación</v>
          </cell>
          <cell r="H397">
            <v>5393</v>
          </cell>
          <cell r="I397" t="str">
            <v>Entidades territoriales (con presencia de poblacion rrom en sus EE) que cuentan con lineamientos de educación intercultural desde los usos y costumbres del Pueblo Rrom desde la primera infancia hasta la educación superior, diseñados y socializados</v>
          </cell>
          <cell r="J397" t="str">
            <v>Gestión</v>
          </cell>
          <cell r="K397" t="str">
            <v>Sectorial</v>
          </cell>
          <cell r="L397" t="str">
            <v>SI</v>
          </cell>
          <cell r="M397" t="str">
            <v>SI</v>
          </cell>
          <cell r="N397" t="str">
            <v>NO</v>
          </cell>
          <cell r="O397" t="str">
            <v>SI</v>
          </cell>
          <cell r="P397" t="str">
            <v>Porcentaje</v>
          </cell>
          <cell r="Q397" t="str">
            <v>Anual</v>
          </cell>
          <cell r="R397" t="str">
            <v>Capacidad</v>
          </cell>
          <cell r="S397">
            <v>0</v>
          </cell>
          <cell r="T397">
            <v>0</v>
          </cell>
          <cell r="U397">
            <v>35</v>
          </cell>
          <cell r="V397">
            <v>70</v>
          </cell>
          <cell r="W397">
            <v>100</v>
          </cell>
          <cell r="X397">
            <v>100</v>
          </cell>
          <cell r="Y397">
            <v>0</v>
          </cell>
          <cell r="Z397">
            <v>0</v>
          </cell>
          <cell r="AA397">
            <v>0</v>
          </cell>
          <cell r="AB397">
            <v>0</v>
          </cell>
          <cell r="AC397">
            <v>0</v>
          </cell>
          <cell r="AD397">
            <v>0</v>
          </cell>
          <cell r="AE397"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7">
            <v>42490.208333333299</v>
          </cell>
          <cell r="AG397">
            <v>42496.494885798602</v>
          </cell>
          <cell r="AH397" t="str">
            <v>Hector Julio Flechas</v>
          </cell>
          <cell r="AI397" t="str">
            <v>HFlechas@mineducacion.gov.co</v>
          </cell>
          <cell r="AJ397">
            <v>90</v>
          </cell>
          <cell r="AK397">
            <v>0</v>
          </cell>
          <cell r="AL397">
            <v>0</v>
          </cell>
        </row>
        <row r="398">
          <cell r="A398">
            <v>5394</v>
          </cell>
          <cell r="B398" t="str">
            <v>Todos por un Nuevo País</v>
          </cell>
          <cell r="C398" t="str">
            <v>Movilidad social</v>
          </cell>
          <cell r="D398" t="str">
            <v>Cerrar la brecha en el acceso y la calidad de la educación, para mejorar la formación de capital humano, incrementar la movilidad social y fomentar la construcción de ciudadanía.</v>
          </cell>
          <cell r="E398" t="str">
            <v>Educación</v>
          </cell>
          <cell r="F398" t="str">
            <v>MINEDUCACION</v>
          </cell>
          <cell r="G398" t="str">
            <v>Grupos Étnicos - Educación</v>
          </cell>
          <cell r="H398">
            <v>5394</v>
          </cell>
          <cell r="I398" t="str">
            <v xml:space="preserve">Cupos en educación superior para la población del Pueblo Rrom </v>
          </cell>
          <cell r="J398" t="str">
            <v>Producto</v>
          </cell>
          <cell r="K398" t="str">
            <v>Sectorial</v>
          </cell>
          <cell r="L398" t="str">
            <v>SI</v>
          </cell>
          <cell r="M398" t="str">
            <v>NO</v>
          </cell>
          <cell r="N398" t="str">
            <v>NO</v>
          </cell>
          <cell r="O398" t="str">
            <v>SI</v>
          </cell>
          <cell r="P398" t="str">
            <v>Cupos</v>
          </cell>
          <cell r="Q398" t="str">
            <v>Anual</v>
          </cell>
          <cell r="R398" t="str">
            <v>Acumulado</v>
          </cell>
          <cell r="S398">
            <v>0</v>
          </cell>
          <cell r="T398">
            <v>2</v>
          </cell>
          <cell r="U398">
            <v>4</v>
          </cell>
          <cell r="V398">
            <v>6</v>
          </cell>
          <cell r="W398">
            <v>8</v>
          </cell>
          <cell r="X398">
            <v>20</v>
          </cell>
          <cell r="Y398">
            <v>0</v>
          </cell>
          <cell r="Z398">
            <v>0</v>
          </cell>
          <cell r="AA398">
            <v>0</v>
          </cell>
          <cell r="AB398">
            <v>0</v>
          </cell>
          <cell r="AC398">
            <v>0</v>
          </cell>
          <cell r="AD398">
            <v>0</v>
          </cell>
          <cell r="AE398" t="str">
            <v xml:space="preserve">Se realizó reunión con la mesa nacional Rrom en la cual se socializó y aprobó el reglamento del fondo y se definió la participación de un delegado en la junta. Se estima para el mes de mayo definir calendario para apertura de la convocatoria para lo cual </v>
          </cell>
          <cell r="AF398">
            <v>42490.208333333299</v>
          </cell>
          <cell r="AG398">
            <v>42494.6684586806</v>
          </cell>
          <cell r="AH398" t="str">
            <v>Luis Bernardo Carrillo</v>
          </cell>
          <cell r="AI398" t="str">
            <v>LCarrillo@mineducacion.gov.co</v>
          </cell>
          <cell r="AJ398">
            <v>90</v>
          </cell>
          <cell r="AK398">
            <v>0</v>
          </cell>
          <cell r="AL398">
            <v>0</v>
          </cell>
        </row>
        <row r="399">
          <cell r="A399">
            <v>5320</v>
          </cell>
          <cell r="B399" t="str">
            <v>Todos por un Nuevo País</v>
          </cell>
          <cell r="C399" t="str">
            <v>Movilidad social</v>
          </cell>
          <cell r="D399" t="str">
            <v>Cerrar la brecha en el acceso y la calidad de la educación, para mejorar la formación de capital humano, incrementar la movilidad social y fomentar la construcción de ciudadanía.</v>
          </cell>
          <cell r="E399" t="str">
            <v>Inclusión Social y Reconciliación</v>
          </cell>
          <cell r="F399" t="str">
            <v>ICBF</v>
          </cell>
          <cell r="G399" t="str">
            <v>Atención y asistencia integral a la primera infancia, la infancia, la adolescencia, la juventud y sus familias</v>
          </cell>
          <cell r="H399">
            <v>5320</v>
          </cell>
          <cell r="I399" t="str">
            <v>Niños y niñas con educación inicial y cuidado dentro de modalidades de atención tradicional</v>
          </cell>
          <cell r="J399" t="str">
            <v>Producto</v>
          </cell>
          <cell r="K399" t="str">
            <v>Sectorial</v>
          </cell>
          <cell r="L399" t="str">
            <v>NO</v>
          </cell>
          <cell r="M399" t="str">
            <v>SI</v>
          </cell>
          <cell r="N399" t="str">
            <v>NO</v>
          </cell>
          <cell r="O399" t="str">
            <v>SI</v>
          </cell>
          <cell r="P399" t="str">
            <v>Niños y niñas</v>
          </cell>
          <cell r="Q399" t="str">
            <v>Mensual</v>
          </cell>
          <cell r="R399" t="str">
            <v>Reducción anual</v>
          </cell>
          <cell r="S399">
            <v>925529</v>
          </cell>
          <cell r="T399">
            <v>777706</v>
          </cell>
          <cell r="U399">
            <v>814760</v>
          </cell>
          <cell r="V399">
            <v>784558</v>
          </cell>
          <cell r="W399">
            <v>756882</v>
          </cell>
          <cell r="X399">
            <v>756882</v>
          </cell>
          <cell r="Y399">
            <v>0</v>
          </cell>
          <cell r="Z399">
            <v>0</v>
          </cell>
          <cell r="AA399">
            <v>0</v>
          </cell>
          <cell r="AB399">
            <v>0</v>
          </cell>
          <cell r="AC399">
            <v>0</v>
          </cell>
          <cell r="AD399">
            <v>0</v>
          </cell>
          <cell r="AE399" t="str">
            <v>Durante el mes de enero los programas no brindaron la atención a los Niños y niñas con educación inicial y cuidado dentro de modalidades de atención tradicional debido a que realizó el proceso de contratación con las Entidades Administradoras del Servicio</v>
          </cell>
          <cell r="AF399">
            <v>42400.208333333299</v>
          </cell>
          <cell r="AG399">
            <v>42439.700510185197</v>
          </cell>
          <cell r="AH399" t="str">
            <v>Juan Carlos Buitrago</v>
          </cell>
          <cell r="AI399" t="str">
            <v>juan.buitrago@icbf.gov.co</v>
          </cell>
          <cell r="AJ399">
            <v>30</v>
          </cell>
          <cell r="AK399">
            <v>0</v>
          </cell>
          <cell r="AL399">
            <v>0</v>
          </cell>
        </row>
        <row r="400">
          <cell r="A400">
            <v>5321</v>
          </cell>
          <cell r="B400" t="str">
            <v>Todos por un Nuevo País</v>
          </cell>
          <cell r="C400" t="str">
            <v>Movilidad social</v>
          </cell>
          <cell r="D400" t="str">
            <v>Cerrar la brecha en el acceso y la calidad de la educación, para mejorar la formación de capital humano, incrementar la movilidad social y fomentar la construcción de ciudadanía.</v>
          </cell>
          <cell r="E400" t="str">
            <v>Inclusión Social y Reconciliación</v>
          </cell>
          <cell r="F400" t="str">
            <v>ICBF</v>
          </cell>
          <cell r="G400" t="str">
            <v>Atención y asistencia integral a la primera infancia, la infancia, la adolescencia, la juventud y sus familias</v>
          </cell>
          <cell r="H400">
            <v>5321</v>
          </cell>
          <cell r="I400" t="str">
            <v>Porcentaje de niños y niñas atendidos integralmente que cuentan con Registro Civil de Nacimiento</v>
          </cell>
          <cell r="J400" t="str">
            <v>Producto</v>
          </cell>
          <cell r="K400" t="str">
            <v>Sectorial</v>
          </cell>
          <cell r="L400" t="str">
            <v>NO</v>
          </cell>
          <cell r="M400" t="str">
            <v>SI</v>
          </cell>
          <cell r="N400" t="str">
            <v>NO</v>
          </cell>
          <cell r="O400" t="str">
            <v>SI</v>
          </cell>
          <cell r="P400" t="str">
            <v>Porcentaje</v>
          </cell>
          <cell r="Q400" t="str">
            <v>Trimestral</v>
          </cell>
          <cell r="R400" t="str">
            <v>Stock</v>
          </cell>
          <cell r="S400">
            <v>0</v>
          </cell>
          <cell r="T400">
            <v>100</v>
          </cell>
          <cell r="U400">
            <v>100</v>
          </cell>
          <cell r="V400">
            <v>100</v>
          </cell>
          <cell r="W400">
            <v>100</v>
          </cell>
          <cell r="X400">
            <v>100</v>
          </cell>
          <cell r="Y400">
            <v>0</v>
          </cell>
          <cell r="Z400">
            <v>0</v>
          </cell>
          <cell r="AA400">
            <v>0</v>
          </cell>
          <cell r="AB400">
            <v>0</v>
          </cell>
          <cell r="AC400">
            <v>0</v>
          </cell>
          <cell r="AD400">
            <v>0</v>
          </cell>
          <cell r="AE400" t="str">
            <v>Se ha realizado el acompañamiento a las Regionales en el proceso de contratación de la operación las modalidades de atención integral que iniciaron su operación en lo corrido del 2016</v>
          </cell>
          <cell r="AF400">
            <v>42429.208333333299</v>
          </cell>
          <cell r="AG400">
            <v>42471.389036840301</v>
          </cell>
          <cell r="AH400" t="str">
            <v>Juan Carlos Buitrago</v>
          </cell>
          <cell r="AI400" t="str">
            <v>juan.buitrago@icbf.gov.co</v>
          </cell>
          <cell r="AJ400">
            <v>30</v>
          </cell>
          <cell r="AK400">
            <v>0</v>
          </cell>
          <cell r="AL400">
            <v>0</v>
          </cell>
        </row>
        <row r="401">
          <cell r="A401">
            <v>5322</v>
          </cell>
          <cell r="B401" t="str">
            <v>Todos por un Nuevo País</v>
          </cell>
          <cell r="C401" t="str">
            <v>Movilidad social</v>
          </cell>
          <cell r="D401" t="str">
            <v>Cerrar la brecha en el acceso y la calidad de la educación, para mejorar la formación de capital humano, incrementar la movilidad social y fomentar la construcción de ciudadanía.</v>
          </cell>
          <cell r="E401" t="str">
            <v>Inclusión Social y Reconciliación</v>
          </cell>
          <cell r="F401" t="str">
            <v>ICBF</v>
          </cell>
          <cell r="G401" t="str">
            <v>Atención y asistencia integral a la primera infancia, la infancia, la adolescencia, la juventud y sus familias</v>
          </cell>
          <cell r="H401">
            <v>5322</v>
          </cell>
          <cell r="I401" t="str">
            <v>Porcentaje de niños y niñas atendidos integralmente cuyas familias participan en proceso de formación</v>
          </cell>
          <cell r="J401" t="str">
            <v>Producto</v>
          </cell>
          <cell r="K401" t="str">
            <v>Sectorial</v>
          </cell>
          <cell r="L401" t="str">
            <v>NO</v>
          </cell>
          <cell r="M401" t="str">
            <v>SI</v>
          </cell>
          <cell r="N401" t="str">
            <v>NO</v>
          </cell>
          <cell r="O401" t="str">
            <v>SI</v>
          </cell>
          <cell r="P401" t="str">
            <v>Porcentaje</v>
          </cell>
          <cell r="Q401" t="str">
            <v>Trimestral</v>
          </cell>
          <cell r="R401" t="str">
            <v>Stock</v>
          </cell>
          <cell r="S401">
            <v>0</v>
          </cell>
          <cell r="T401">
            <v>100</v>
          </cell>
          <cell r="U401">
            <v>100</v>
          </cell>
          <cell r="V401">
            <v>100</v>
          </cell>
          <cell r="W401">
            <v>100</v>
          </cell>
          <cell r="X401">
            <v>100</v>
          </cell>
          <cell r="Y401">
            <v>0</v>
          </cell>
          <cell r="Z401">
            <v>0</v>
          </cell>
          <cell r="AA401">
            <v>0</v>
          </cell>
          <cell r="AB401">
            <v>0</v>
          </cell>
          <cell r="AC401">
            <v>0</v>
          </cell>
          <cell r="AD401">
            <v>0</v>
          </cell>
          <cell r="AE401" t="str">
            <v>Para el mes de Febrero se ha realizado el acompañamiento a las Regionales en el proceso de contratación de la operación para las diferentes modalidades de atención integral.</v>
          </cell>
          <cell r="AF401">
            <v>42429.208333333299</v>
          </cell>
          <cell r="AG401">
            <v>42471.389182442101</v>
          </cell>
          <cell r="AH401" t="str">
            <v>Juan Carlos Buitrago</v>
          </cell>
          <cell r="AI401" t="str">
            <v>juan.buitrago@icbf.gov.co</v>
          </cell>
          <cell r="AJ401">
            <v>30</v>
          </cell>
          <cell r="AK401">
            <v>0</v>
          </cell>
          <cell r="AL401">
            <v>0</v>
          </cell>
        </row>
        <row r="402">
          <cell r="A402">
            <v>5323</v>
          </cell>
          <cell r="B402" t="str">
            <v>Todos por un Nuevo País</v>
          </cell>
          <cell r="C402" t="str">
            <v>Movilidad social</v>
          </cell>
          <cell r="D402" t="str">
            <v>Cerrar la brecha en el acceso y la calidad de la educación, para mejorar la formación de capital humano, incrementar la movilidad social y fomentar la construcción de ciudadanía.</v>
          </cell>
          <cell r="E402" t="str">
            <v>Inclusión Social y Reconciliación</v>
          </cell>
          <cell r="F402" t="str">
            <v>ICBF</v>
          </cell>
          <cell r="G402" t="str">
            <v>Atención y asistencia integral a la primera infancia, la infancia, la adolescencia, la juventud y sus familias</v>
          </cell>
          <cell r="H402">
            <v>5323</v>
          </cell>
          <cell r="I402" t="str">
            <v>Porcentaje de niños y niñas atendidos integralmente que cuentan con seguimiento nutricional</v>
          </cell>
          <cell r="J402" t="str">
            <v>Producto</v>
          </cell>
          <cell r="K402" t="str">
            <v>Sectorial</v>
          </cell>
          <cell r="L402" t="str">
            <v>NO</v>
          </cell>
          <cell r="M402" t="str">
            <v>SI</v>
          </cell>
          <cell r="N402" t="str">
            <v>NO</v>
          </cell>
          <cell r="O402" t="str">
            <v>SI</v>
          </cell>
          <cell r="P402" t="str">
            <v>Porcentaje</v>
          </cell>
          <cell r="Q402" t="str">
            <v>Trimestral</v>
          </cell>
          <cell r="R402" t="str">
            <v>Stock</v>
          </cell>
          <cell r="S402">
            <v>0</v>
          </cell>
          <cell r="T402">
            <v>100</v>
          </cell>
          <cell r="U402">
            <v>100</v>
          </cell>
          <cell r="V402">
            <v>100</v>
          </cell>
          <cell r="W402">
            <v>100</v>
          </cell>
          <cell r="X402">
            <v>100</v>
          </cell>
          <cell r="Y402">
            <v>0</v>
          </cell>
          <cell r="Z402">
            <v>0</v>
          </cell>
          <cell r="AA402">
            <v>0</v>
          </cell>
          <cell r="AB402">
            <v>0</v>
          </cell>
          <cell r="AC402">
            <v>0</v>
          </cell>
          <cell r="AD402">
            <v>0</v>
          </cell>
          <cell r="AE402" t="str">
            <v>Durante el mes de Febrero se ha realizado el acompañamiento a las Regionales en el proceso de contratación de la operación de las diferentes modalidades de atención integral para la vigencia en curso.</v>
          </cell>
          <cell r="AF402">
            <v>42429.208333333299</v>
          </cell>
          <cell r="AG402">
            <v>42471.389378669002</v>
          </cell>
          <cell r="AH402" t="str">
            <v>Juan Carlos Buitrago</v>
          </cell>
          <cell r="AI402" t="str">
            <v>juan.buitrago@icbf.gov.co</v>
          </cell>
          <cell r="AJ402">
            <v>30</v>
          </cell>
          <cell r="AK402">
            <v>0</v>
          </cell>
          <cell r="AL402">
            <v>0</v>
          </cell>
        </row>
        <row r="403">
          <cell r="A403">
            <v>4344</v>
          </cell>
          <cell r="B403" t="str">
            <v>Todos por un Nuevo País</v>
          </cell>
          <cell r="C403" t="str">
            <v>Movilidad social</v>
          </cell>
          <cell r="D403" t="str">
            <v>Cerrar la brecha en el acceso y la calidad de la educación, para mejorar la formación de capital humano, incrementar la movilidad social y fomentar la construcción de ciudadanía.</v>
          </cell>
          <cell r="E403" t="str">
            <v>Inclusión Social y Reconciliación</v>
          </cell>
          <cell r="F403" t="str">
            <v>ICBF</v>
          </cell>
          <cell r="G403" t="str">
            <v>Atención y asistencia integral a la primera infancia, la infancia, la adolescencia, la juventud y sus familias</v>
          </cell>
          <cell r="H403">
            <v>4344</v>
          </cell>
          <cell r="I403" t="str">
            <v>Niñas y niños menores de 5 años y mujeres gestantes microfocalizados en el marco del Plan de Atención y Mitigación de Riesgo de Desnutrición.</v>
          </cell>
          <cell r="J403" t="str">
            <v>Producto</v>
          </cell>
          <cell r="K403" t="str">
            <v>Sectorial</v>
          </cell>
          <cell r="L403" t="str">
            <v>NO</v>
          </cell>
          <cell r="M403" t="str">
            <v>SI</v>
          </cell>
          <cell r="N403" t="str">
            <v>NO</v>
          </cell>
          <cell r="O403" t="str">
            <v>SI</v>
          </cell>
          <cell r="P403" t="str">
            <v xml:space="preserve"> Niñas y niños menores de 5 años y mujeres gestantes</v>
          </cell>
          <cell r="Q403" t="str">
            <v>Semestral</v>
          </cell>
          <cell r="R403" t="str">
            <v>Acumulado</v>
          </cell>
          <cell r="S403">
            <v>44049</v>
          </cell>
          <cell r="T403">
            <v>40000</v>
          </cell>
          <cell r="U403">
            <v>90000</v>
          </cell>
          <cell r="V403">
            <v>90000</v>
          </cell>
          <cell r="W403">
            <v>156528</v>
          </cell>
          <cell r="X403">
            <v>376528</v>
          </cell>
          <cell r="Y403">
            <v>0</v>
          </cell>
          <cell r="Z403">
            <v>0</v>
          </cell>
          <cell r="AA403">
            <v>0</v>
          </cell>
          <cell r="AB403">
            <v>0</v>
          </cell>
          <cell r="AC403">
            <v>0</v>
          </cell>
          <cell r="AD403">
            <v>0</v>
          </cell>
          <cell r="AE403" t="str">
            <v>_ Continuamos con la "ruta de atención a la desnutrición", con los niños y niñas microfocalizacos ó remitidos por otros actores y por las propias comunidades. La ruta ha permitido que una vez identificado el niño o la niña, de inmediato se verifica su est</v>
          </cell>
          <cell r="AF403">
            <v>42490.208333333299</v>
          </cell>
          <cell r="AG403">
            <v>42501.607904513898</v>
          </cell>
          <cell r="AH403" t="str">
            <v>Jacqueline Londono Gonzalez</v>
          </cell>
          <cell r="AI403" t="str">
            <v>Jacqueline.Londono@icbf.gov.co</v>
          </cell>
          <cell r="AJ403">
            <v>30</v>
          </cell>
          <cell r="AK403">
            <v>0</v>
          </cell>
          <cell r="AL403">
            <v>0</v>
          </cell>
        </row>
        <row r="404">
          <cell r="A404">
            <v>4346</v>
          </cell>
          <cell r="B404" t="str">
            <v>Todos por un Nuevo País</v>
          </cell>
          <cell r="C404" t="str">
            <v>Movilidad social</v>
          </cell>
          <cell r="D404" t="str">
            <v>Cerrar la brecha en el acceso y la calidad de la educación, para mejorar la formación de capital humano, incrementar la movilidad social y fomentar la construcción de ciudadanía.</v>
          </cell>
          <cell r="E404" t="str">
            <v>Inclusión Social y Reconciliación</v>
          </cell>
          <cell r="F404" t="str">
            <v>ICBF</v>
          </cell>
          <cell r="G404" t="str">
            <v>Atención y asistencia integral a la primera infancia, la infancia, la adolescencia, la juventud y sus familias</v>
          </cell>
          <cell r="H404">
            <v>4346</v>
          </cell>
          <cell r="I404" t="str">
            <v>Municipios con asistencia técnica para la implementación de las rutas de atención integral para el Restablecimiento de Derechos de la menor de 14 años embarazada.</v>
          </cell>
          <cell r="J404" t="str">
            <v>Producto</v>
          </cell>
          <cell r="K404" t="str">
            <v>Sectorial</v>
          </cell>
          <cell r="L404" t="str">
            <v>SI</v>
          </cell>
          <cell r="M404" t="str">
            <v>SI</v>
          </cell>
          <cell r="N404" t="str">
            <v>NO</v>
          </cell>
          <cell r="O404" t="str">
            <v>SI</v>
          </cell>
          <cell r="P404" t="str">
            <v>Municipio</v>
          </cell>
          <cell r="Q404" t="str">
            <v>Trimestral</v>
          </cell>
          <cell r="R404" t="str">
            <v>Acumulado</v>
          </cell>
          <cell r="S404">
            <v>20</v>
          </cell>
          <cell r="T404">
            <v>100</v>
          </cell>
          <cell r="U404">
            <v>200</v>
          </cell>
          <cell r="V404">
            <v>200</v>
          </cell>
          <cell r="W404">
            <v>200</v>
          </cell>
          <cell r="X404">
            <v>700</v>
          </cell>
          <cell r="Y404">
            <v>0</v>
          </cell>
          <cell r="Z404">
            <v>0</v>
          </cell>
          <cell r="AA404">
            <v>120</v>
          </cell>
          <cell r="AB404">
            <v>17.143000000000001</v>
          </cell>
          <cell r="AC404">
            <v>42460.208333333299</v>
          </cell>
          <cell r="AD404">
            <v>42500.640983333302</v>
          </cell>
          <cell r="AE404" t="str">
            <v>Durante el mes de Marzo se avanzó en los estudios previos y revisión metodológica para el convenio con profamilia cuyo objeto es socializar la ruta te atención integral a menor de 14 años embarazada o en periodo de lactancia materna y realizar acciones pa</v>
          </cell>
          <cell r="AF404">
            <v>42460.208333333299</v>
          </cell>
          <cell r="AG404">
            <v>42500.640983182901</v>
          </cell>
          <cell r="AH404" t="str">
            <v>Ana María Fergusson</v>
          </cell>
          <cell r="AI404" t="str">
            <v>Ana.Fergusson@icbf.gov.co</v>
          </cell>
          <cell r="AJ404">
            <v>30</v>
          </cell>
          <cell r="AK404">
            <v>42551.208333333299</v>
          </cell>
          <cell r="AL404">
            <v>-73</v>
          </cell>
        </row>
        <row r="405">
          <cell r="A405">
            <v>4761</v>
          </cell>
          <cell r="B405" t="str">
            <v>Todos por un Nuevo País</v>
          </cell>
          <cell r="C405" t="str">
            <v>Movilidad social</v>
          </cell>
          <cell r="D405" t="str">
            <v>Cerrar la brecha en el acceso y la calidad de la educación, para mejorar la formación de capital humano, incrementar la movilidad social y fomentar la construcción de ciudadanía.</v>
          </cell>
          <cell r="E405" t="str">
            <v>Inclusión Social y Reconciliación</v>
          </cell>
          <cell r="F405" t="str">
            <v>ICBF</v>
          </cell>
          <cell r="G405" t="str">
            <v>Atención y asistencia integral a la primera infancia, la infancia, la adolescencia, la juventud y sus familias</v>
          </cell>
          <cell r="H405">
            <v>4761</v>
          </cell>
          <cell r="I405" t="str">
            <v>Municipios con la estrategia de prevención de embarazo en la adolescencia implementada (ICBF)</v>
          </cell>
          <cell r="J405" t="str">
            <v>Gestión</v>
          </cell>
          <cell r="K405" t="str">
            <v>Sectorial</v>
          </cell>
          <cell r="L405" t="str">
            <v>SI</v>
          </cell>
          <cell r="M405" t="str">
            <v>SI</v>
          </cell>
          <cell r="N405" t="str">
            <v>NO</v>
          </cell>
          <cell r="O405" t="str">
            <v>SI</v>
          </cell>
          <cell r="P405" t="str">
            <v>Municipios</v>
          </cell>
          <cell r="Q405" t="str">
            <v>Trimestral</v>
          </cell>
          <cell r="R405" t="str">
            <v>Capacidad</v>
          </cell>
          <cell r="S405">
            <v>0</v>
          </cell>
          <cell r="T405">
            <v>75</v>
          </cell>
          <cell r="U405">
            <v>205</v>
          </cell>
          <cell r="V405">
            <v>335</v>
          </cell>
          <cell r="W405">
            <v>353</v>
          </cell>
          <cell r="X405">
            <v>353</v>
          </cell>
          <cell r="Y405">
            <v>75</v>
          </cell>
          <cell r="Z405">
            <v>36.590000000000003</v>
          </cell>
          <cell r="AA405">
            <v>75</v>
          </cell>
          <cell r="AB405">
            <v>21.25</v>
          </cell>
          <cell r="AC405">
            <v>42460.208333333299</v>
          </cell>
          <cell r="AD405">
            <v>42467.729551122698</v>
          </cell>
          <cell r="AE405" t="str">
            <v>Se elaboraron y aprobaron por el comité nacional de contratación los estudios previos para contratos de aporte para la implementación de la estrategia de prevención de embarazo en la adolescencia Se continúa con la divulgación y socialización de la estrat</v>
          </cell>
          <cell r="AF405">
            <v>42490.208333333299</v>
          </cell>
          <cell r="AG405">
            <v>42500.660623414398</v>
          </cell>
          <cell r="AH405" t="str">
            <v>Ember Estefenn Rodríguez</v>
          </cell>
          <cell r="AI405" t="str">
            <v>Ember.Estefenn@icbf.gov.co</v>
          </cell>
          <cell r="AJ405">
            <v>30</v>
          </cell>
          <cell r="AK405">
            <v>42551.208333333299</v>
          </cell>
          <cell r="AL405">
            <v>-73</v>
          </cell>
        </row>
        <row r="406">
          <cell r="A406">
            <v>4762</v>
          </cell>
          <cell r="B406" t="str">
            <v>Todos por un Nuevo País</v>
          </cell>
          <cell r="C406" t="str">
            <v>Movilidad social</v>
          </cell>
          <cell r="D406" t="str">
            <v>Cerrar la brecha en el acceso y la calidad de la educación, para mejorar la formación de capital humano, incrementar la movilidad social y fomentar la construcción de ciudadanía.</v>
          </cell>
          <cell r="E406" t="str">
            <v>Inclusión Social y Reconciliación</v>
          </cell>
          <cell r="F406" t="str">
            <v>ICBF</v>
          </cell>
          <cell r="G406" t="str">
            <v>Atención y asistencia integral a la primera infancia, la infancia, la adolescencia, la juventud y sus familias</v>
          </cell>
          <cell r="H406">
            <v>4762</v>
          </cell>
          <cell r="I406" t="str">
            <v>Porcentaje de adolescentes con más de seis meses de permanencia en el programa de atención con la garantía de ejercicio de sus derechos (Identidad, salud y educación)</v>
          </cell>
          <cell r="J406" t="str">
            <v>Gestión</v>
          </cell>
          <cell r="K406" t="str">
            <v>Sectorial</v>
          </cell>
          <cell r="L406" t="str">
            <v>SI</v>
          </cell>
          <cell r="M406" t="str">
            <v>NO</v>
          </cell>
          <cell r="N406" t="str">
            <v>NO</v>
          </cell>
          <cell r="O406" t="str">
            <v>SI</v>
          </cell>
          <cell r="P406" t="str">
            <v>Porcentaje</v>
          </cell>
          <cell r="Q406" t="str">
            <v>Semestral</v>
          </cell>
          <cell r="R406" t="str">
            <v>Flujo</v>
          </cell>
          <cell r="S406">
            <v>0</v>
          </cell>
          <cell r="T406">
            <v>25</v>
          </cell>
          <cell r="U406">
            <v>50</v>
          </cell>
          <cell r="V406">
            <v>75</v>
          </cell>
          <cell r="W406">
            <v>100</v>
          </cell>
          <cell r="X406">
            <v>100</v>
          </cell>
          <cell r="Y406">
            <v>0</v>
          </cell>
          <cell r="Z406">
            <v>0</v>
          </cell>
          <cell r="AA406">
            <v>0</v>
          </cell>
          <cell r="AB406">
            <v>0</v>
          </cell>
          <cell r="AC406">
            <v>0</v>
          </cell>
          <cell r="AD406">
            <v>0</v>
          </cell>
          <cell r="AE406" t="str">
            <v>Con el fin de cumplir con la Meta del 100% para la vigencia 2016, la Subdirección de Responsabilidad Penal ha realizado y desarrollado las siguientes actividades: realización de 9 talleres Macro regionales a Nivel Nacional para la puesta en marcha e insta</v>
          </cell>
          <cell r="AF406">
            <v>42460.208333333299</v>
          </cell>
          <cell r="AG406">
            <v>42500.644872881901</v>
          </cell>
          <cell r="AH406" t="str">
            <v>Ana María Fergusson</v>
          </cell>
          <cell r="AI406" t="str">
            <v>Ana.Fergusson@icbf.gov.co</v>
          </cell>
          <cell r="AJ406">
            <v>60</v>
          </cell>
          <cell r="AK406">
            <v>0</v>
          </cell>
          <cell r="AL406">
            <v>0</v>
          </cell>
        </row>
        <row r="407">
          <cell r="A407">
            <v>4763</v>
          </cell>
          <cell r="B407" t="str">
            <v>Todos por un Nuevo País</v>
          </cell>
          <cell r="C407" t="str">
            <v>Movilidad social</v>
          </cell>
          <cell r="D407" t="str">
            <v>Cerrar la brecha en el acceso y la calidad de la educación, para mejorar la formación de capital humano, incrementar la movilidad social y fomentar la construcción de ciudadanía.</v>
          </cell>
          <cell r="E407" t="str">
            <v>Inclusión Social y Reconciliación</v>
          </cell>
          <cell r="F407" t="str">
            <v>ICBF</v>
          </cell>
          <cell r="G407" t="str">
            <v>Atención y asistencia integral a la primera infancia, la infancia, la adolescencia, la juventud y sus familias</v>
          </cell>
          <cell r="H407">
            <v>4763</v>
          </cell>
          <cell r="I407" t="str">
            <v>Porcentaje de adolescentes y jóvenes que egresan el último años del SRPA atendidos con estrategias posegreso o inclusión social</v>
          </cell>
          <cell r="J407" t="str">
            <v>Producto</v>
          </cell>
          <cell r="K407" t="str">
            <v>Sectorial</v>
          </cell>
          <cell r="L407" t="str">
            <v>SI</v>
          </cell>
          <cell r="M407" t="str">
            <v>NO</v>
          </cell>
          <cell r="N407" t="str">
            <v>NO</v>
          </cell>
          <cell r="O407" t="str">
            <v>SI</v>
          </cell>
          <cell r="P407" t="str">
            <v>Porcentaje</v>
          </cell>
          <cell r="Q407" t="str">
            <v>Semestral</v>
          </cell>
          <cell r="R407" t="str">
            <v>Capacidad</v>
          </cell>
          <cell r="S407">
            <v>0</v>
          </cell>
          <cell r="T407">
            <v>12</v>
          </cell>
          <cell r="U407">
            <v>20</v>
          </cell>
          <cell r="V407">
            <v>35</v>
          </cell>
          <cell r="W407">
            <v>50</v>
          </cell>
          <cell r="X407">
            <v>50</v>
          </cell>
          <cell r="Y407">
            <v>0</v>
          </cell>
          <cell r="Z407">
            <v>0</v>
          </cell>
          <cell r="AA407">
            <v>0</v>
          </cell>
          <cell r="AB407">
            <v>0</v>
          </cell>
          <cell r="AC407">
            <v>0</v>
          </cell>
          <cell r="AD407">
            <v>0</v>
          </cell>
          <cell r="AE407" t="str">
            <v>Con el fin de cumplir con la Meta del 55% para la vigencia 2016, la Subdirección de Responsabilidad Penal realizo las siguientes actividades: Se priorizo fortalecer, asesorar, orientar y brindar acompañamiento técnico a 5 Regionales en las 3 nuevas modali</v>
          </cell>
          <cell r="AF407">
            <v>42460.208333333299</v>
          </cell>
          <cell r="AG407">
            <v>42500.638109178202</v>
          </cell>
          <cell r="AH407" t="str">
            <v>Ana María Fergusson</v>
          </cell>
          <cell r="AI407" t="str">
            <v>Ana.Fergusson@icbf.gov.co</v>
          </cell>
          <cell r="AJ407">
            <v>60</v>
          </cell>
          <cell r="AK407">
            <v>0</v>
          </cell>
          <cell r="AL407">
            <v>0</v>
          </cell>
        </row>
        <row r="408">
          <cell r="A408">
            <v>4764</v>
          </cell>
          <cell r="B408" t="str">
            <v>Todos por un Nuevo País</v>
          </cell>
          <cell r="C408" t="str">
            <v>Movilidad social</v>
          </cell>
          <cell r="D408" t="str">
            <v>Cerrar la brecha en el acceso y la calidad de la educación, para mejorar la formación de capital humano, incrementar la movilidad social y fomentar la construcción de ciudadanía.</v>
          </cell>
          <cell r="E408" t="str">
            <v>Inclusión Social y Reconciliación</v>
          </cell>
          <cell r="F408" t="str">
            <v>ICBF</v>
          </cell>
          <cell r="G408" t="str">
            <v>Atención y asistencia integral a la primera infancia, la infancia, la adolescencia, la juventud y sus familias</v>
          </cell>
          <cell r="H408">
            <v>4764</v>
          </cell>
          <cell r="I408" t="str">
            <v>Porcentaje de unidades de Servicio de atención a adolescentes y jóvenes del SRPA con implementación de procesos de formación en prácticas restaurativas.</v>
          </cell>
          <cell r="J408" t="str">
            <v>Producto</v>
          </cell>
          <cell r="K408" t="str">
            <v>Sectorial</v>
          </cell>
          <cell r="L408" t="str">
            <v>SI</v>
          </cell>
          <cell r="M408" t="str">
            <v>NO</v>
          </cell>
          <cell r="N408" t="str">
            <v>NO</v>
          </cell>
          <cell r="O408" t="str">
            <v>SI</v>
          </cell>
          <cell r="P408" t="str">
            <v>Porcentaje</v>
          </cell>
          <cell r="Q408" t="str">
            <v>Trimestral</v>
          </cell>
          <cell r="R408" t="str">
            <v>Flujo</v>
          </cell>
          <cell r="S408">
            <v>30</v>
          </cell>
          <cell r="T408">
            <v>25.25</v>
          </cell>
          <cell r="U408">
            <v>33.835000000000001</v>
          </cell>
          <cell r="V408">
            <v>42.42</v>
          </cell>
          <cell r="W408">
            <v>50.5</v>
          </cell>
          <cell r="X408">
            <v>50.5</v>
          </cell>
          <cell r="Y408">
            <v>52.2</v>
          </cell>
          <cell r="Z408">
            <v>77.91</v>
          </cell>
          <cell r="AA408">
            <v>50</v>
          </cell>
          <cell r="AB408">
            <v>50</v>
          </cell>
          <cell r="AC408">
            <v>42460.208333333299</v>
          </cell>
          <cell r="AD408">
            <v>42500.646500729199</v>
          </cell>
          <cell r="AE408" t="str">
            <v>Con el fin de cumplir con la Meta del 67% para la vigencia 2016, la Subdirección de Responsabilidad Penal realizo en este primer trimestre el proceso de implementación de prácticas restaurativas en 2 unidades de servicio de atención a adolescentes y jóven</v>
          </cell>
          <cell r="AF408">
            <v>42460.208333333299</v>
          </cell>
          <cell r="AG408">
            <v>42500.646500578703</v>
          </cell>
          <cell r="AH408" t="str">
            <v>Ana María Fergusson</v>
          </cell>
          <cell r="AI408" t="str">
            <v>Ana.Fergusson@icbf.gov.co</v>
          </cell>
          <cell r="AJ408">
            <v>30</v>
          </cell>
          <cell r="AK408">
            <v>42551.208333333299</v>
          </cell>
          <cell r="AL408">
            <v>-73</v>
          </cell>
        </row>
        <row r="409">
          <cell r="A409">
            <v>4326</v>
          </cell>
          <cell r="B409" t="str">
            <v>Todos por un Nuevo País</v>
          </cell>
          <cell r="C409" t="str">
            <v>Movilidad social</v>
          </cell>
          <cell r="D409" t="str">
            <v>Cerrar la brecha en el acceso y la calidad de la educación, para mejorar la formación de capital humano, incrementar la movilidad social y fomentar la construcción de ciudadanía.</v>
          </cell>
          <cell r="E409" t="str">
            <v>Inclusión Social y Reconciliación</v>
          </cell>
          <cell r="F409" t="str">
            <v>ICBF</v>
          </cell>
          <cell r="G409" t="str">
            <v>Atención y asistencia integral a la primera infancia, la infancia, la adolescencia, la juventud y sus familias</v>
          </cell>
          <cell r="H409">
            <v>4326</v>
          </cell>
          <cell r="I409" t="str">
            <v>Talento humano cualificado para la atención integral a la primera infancia (ICBF)</v>
          </cell>
          <cell r="J409" t="str">
            <v>Producto</v>
          </cell>
          <cell r="K409" t="str">
            <v>Sectorial</v>
          </cell>
          <cell r="L409" t="str">
            <v>SI</v>
          </cell>
          <cell r="M409" t="str">
            <v>SI</v>
          </cell>
          <cell r="N409" t="str">
            <v>NO</v>
          </cell>
          <cell r="O409" t="str">
            <v>SI</v>
          </cell>
          <cell r="P409" t="str">
            <v>Personas</v>
          </cell>
          <cell r="Q409" t="str">
            <v>Semestral</v>
          </cell>
          <cell r="R409" t="str">
            <v>Acumulado</v>
          </cell>
          <cell r="S409">
            <v>49672</v>
          </cell>
          <cell r="T409">
            <v>15000</v>
          </cell>
          <cell r="U409">
            <v>10000</v>
          </cell>
          <cell r="V409">
            <v>20000</v>
          </cell>
          <cell r="W409">
            <v>15000</v>
          </cell>
          <cell r="X409">
            <v>60000</v>
          </cell>
          <cell r="Y409">
            <v>0</v>
          </cell>
          <cell r="Z409">
            <v>0</v>
          </cell>
          <cell r="AA409">
            <v>0</v>
          </cell>
          <cell r="AB409">
            <v>0</v>
          </cell>
          <cell r="AC409">
            <v>0</v>
          </cell>
          <cell r="AD409">
            <v>0</v>
          </cell>
          <cell r="AE409" t="str">
            <v xml:space="preserve">Durante el mes de Febrero el Instituto Colombiano de Bienestar Familiar efectúa el proceso de contratación con los diferentes operadores que permiten realizar en fortalecimiento del talento humano, de igual manera se lleva a cabo el proceso de revisión y </v>
          </cell>
          <cell r="AF409">
            <v>42429.208333333299</v>
          </cell>
          <cell r="AG409">
            <v>42471.384670138897</v>
          </cell>
          <cell r="AH409" t="str">
            <v>Juan Carlos Buitrago</v>
          </cell>
          <cell r="AI409" t="str">
            <v>juan.buitrago@icbf.gov.co</v>
          </cell>
          <cell r="AJ409">
            <v>30</v>
          </cell>
          <cell r="AK409">
            <v>0</v>
          </cell>
          <cell r="AL409">
            <v>0</v>
          </cell>
        </row>
        <row r="410">
          <cell r="A410">
            <v>4328</v>
          </cell>
          <cell r="B410" t="str">
            <v>Todos por un Nuevo País</v>
          </cell>
          <cell r="C410" t="str">
            <v>Movilidad social</v>
          </cell>
          <cell r="D410" t="str">
            <v>Cerrar la brecha en el acceso y la calidad de la educación, para mejorar la formación de capital humano, incrementar la movilidad social y fomentar la construcción de ciudadanía.</v>
          </cell>
          <cell r="E410" t="str">
            <v>Inclusión Social y Reconciliación</v>
          </cell>
          <cell r="F410" t="str">
            <v>ICBF</v>
          </cell>
          <cell r="G410" t="str">
            <v>Atención y asistencia integral a la primera infancia, la infancia, la adolescencia, la juventud y sus familias</v>
          </cell>
          <cell r="H410">
            <v>4328</v>
          </cell>
          <cell r="I410" t="str">
            <v>Porcentaje de Hogares comunitarios que cumplen los estándares de calidad de la estrategia de atención integral a la primera infancia De Cero a Siempre</v>
          </cell>
          <cell r="J410" t="str">
            <v>Producto</v>
          </cell>
          <cell r="K410" t="str">
            <v>Sectorial</v>
          </cell>
          <cell r="L410" t="str">
            <v>SI</v>
          </cell>
          <cell r="M410" t="str">
            <v>SI</v>
          </cell>
          <cell r="N410" t="str">
            <v>NO</v>
          </cell>
          <cell r="O410" t="str">
            <v>SI</v>
          </cell>
          <cell r="P410" t="str">
            <v>Porcentaje</v>
          </cell>
          <cell r="Q410" t="str">
            <v>Bimestral</v>
          </cell>
          <cell r="R410" t="str">
            <v>Capacidad</v>
          </cell>
          <cell r="S410">
            <v>0</v>
          </cell>
          <cell r="T410">
            <v>20</v>
          </cell>
          <cell r="U410">
            <v>30</v>
          </cell>
          <cell r="V410">
            <v>40</v>
          </cell>
          <cell r="W410">
            <v>50</v>
          </cell>
          <cell r="X410">
            <v>50</v>
          </cell>
          <cell r="Y410">
            <v>0</v>
          </cell>
          <cell r="Z410">
            <v>0</v>
          </cell>
          <cell r="AA410">
            <v>0</v>
          </cell>
          <cell r="AB410">
            <v>0</v>
          </cell>
          <cell r="AC410">
            <v>0</v>
          </cell>
          <cell r="AD410">
            <v>0</v>
          </cell>
          <cell r="AE410" t="str">
            <v>Durante el mes de Febrero se realizan actividades que permitan el acompañamiento a las Regionales en el proceso de contratación de la operación, con el fin de garantizar los estándares de calidad en los Hogares Comunitarios.</v>
          </cell>
          <cell r="AF410">
            <v>42429.208333333299</v>
          </cell>
          <cell r="AG410">
            <v>42471.386016203702</v>
          </cell>
          <cell r="AH410" t="str">
            <v>Juan Carlos Buitrago</v>
          </cell>
          <cell r="AI410" t="str">
            <v>juan.buitrago@icbf.gov.co</v>
          </cell>
          <cell r="AJ410">
            <v>30</v>
          </cell>
          <cell r="AK410">
            <v>0</v>
          </cell>
          <cell r="AL410">
            <v>0</v>
          </cell>
        </row>
        <row r="411">
          <cell r="A411">
            <v>4329</v>
          </cell>
          <cell r="B411" t="str">
            <v>Todos por un Nuevo País</v>
          </cell>
          <cell r="C411" t="str">
            <v>Movilidad social</v>
          </cell>
          <cell r="D411" t="str">
            <v>Cerrar la brecha en el acceso y la calidad de la educación, para mejorar la formación de capital humano, incrementar la movilidad social y fomentar la construcción de ciudadanía.</v>
          </cell>
          <cell r="E411" t="str">
            <v>Inclusión Social y Reconciliación</v>
          </cell>
          <cell r="F411" t="str">
            <v>ICBF</v>
          </cell>
          <cell r="G411" t="str">
            <v>Atención y asistencia integral a la primera infancia, la infancia, la adolescencia, la juventud y sus familias</v>
          </cell>
          <cell r="H411">
            <v>4329</v>
          </cell>
          <cell r="I411" t="str">
            <v>Porcentaje de Entidades Administradoras de Servicio Integral con esquemas de fortalecimiento implementados que generen capacidades para gestionar procesos de calidad</v>
          </cell>
          <cell r="J411" t="str">
            <v>Producto</v>
          </cell>
          <cell r="K411" t="str">
            <v>Sectorial</v>
          </cell>
          <cell r="L411" t="str">
            <v>SI</v>
          </cell>
          <cell r="M411" t="str">
            <v>NO</v>
          </cell>
          <cell r="N411" t="str">
            <v>NO</v>
          </cell>
          <cell r="O411" t="str">
            <v>SI</v>
          </cell>
          <cell r="P411" t="str">
            <v>Porcentaje</v>
          </cell>
          <cell r="Q411" t="str">
            <v>Trimestral</v>
          </cell>
          <cell r="R411" t="str">
            <v>Acumulado</v>
          </cell>
          <cell r="S411">
            <v>0</v>
          </cell>
          <cell r="T411">
            <v>30</v>
          </cell>
          <cell r="U411">
            <v>10</v>
          </cell>
          <cell r="V411">
            <v>5</v>
          </cell>
          <cell r="W411">
            <v>5</v>
          </cell>
          <cell r="X411">
            <v>50</v>
          </cell>
          <cell r="Y411">
            <v>0</v>
          </cell>
          <cell r="Z411">
            <v>0</v>
          </cell>
          <cell r="AA411">
            <v>0</v>
          </cell>
          <cell r="AB411">
            <v>0</v>
          </cell>
          <cell r="AC411">
            <v>0</v>
          </cell>
          <cell r="AD411">
            <v>0</v>
          </cell>
          <cell r="AE411" t="str">
            <v>Durante el mes se realiza la definición de la linea técnica para el proceso de fortalecimiento de calidad en conjunto con los operadores aliados de la estrategia de acuerdo a los estándares del manual operativo de las modalidades integrales.</v>
          </cell>
          <cell r="AF411">
            <v>42429.208333333299</v>
          </cell>
          <cell r="AG411">
            <v>42471.388313807904</v>
          </cell>
          <cell r="AH411" t="str">
            <v>Juan Carlos Buitrago</v>
          </cell>
          <cell r="AI411" t="str">
            <v>juan.buitrago@icbf.gov.co</v>
          </cell>
          <cell r="AJ411">
            <v>30</v>
          </cell>
          <cell r="AK411">
            <v>0</v>
          </cell>
          <cell r="AL411">
            <v>0</v>
          </cell>
        </row>
        <row r="412">
          <cell r="A412">
            <v>4331</v>
          </cell>
          <cell r="B412" t="str">
            <v>Todos por un Nuevo País</v>
          </cell>
          <cell r="C412" t="str">
            <v>Movilidad social</v>
          </cell>
          <cell r="D412" t="str">
            <v>Cerrar la brecha en el acceso y la calidad de la educación, para mejorar la formación de capital humano, incrementar la movilidad social y fomentar la construcción de ciudadanía.</v>
          </cell>
          <cell r="E412" t="str">
            <v>Inclusión Social y Reconciliación</v>
          </cell>
          <cell r="F412" t="str">
            <v>ICBF</v>
          </cell>
          <cell r="G412" t="str">
            <v>Atención y asistencia integral a la primera infancia, la infancia, la adolescencia, la juventud y sus familias</v>
          </cell>
          <cell r="H412">
            <v>4331</v>
          </cell>
          <cell r="I412" t="str">
            <v>Entidades Territoriales (ET) con acompañamiento para la implementación de la Ruta Integral de Atenciones de Primera Infancia</v>
          </cell>
          <cell r="J412" t="str">
            <v>Producto</v>
          </cell>
          <cell r="K412" t="str">
            <v>Sectorial</v>
          </cell>
          <cell r="L412" t="str">
            <v>SI</v>
          </cell>
          <cell r="M412" t="str">
            <v>SI</v>
          </cell>
          <cell r="N412" t="str">
            <v>NO</v>
          </cell>
          <cell r="O412" t="str">
            <v>SI</v>
          </cell>
          <cell r="P412" t="str">
            <v>Entidades Territoriales</v>
          </cell>
          <cell r="Q412" t="str">
            <v>Trimestral</v>
          </cell>
          <cell r="R412" t="str">
            <v>Capacidad</v>
          </cell>
          <cell r="S412">
            <v>150</v>
          </cell>
          <cell r="T412">
            <v>150</v>
          </cell>
          <cell r="U412">
            <v>220</v>
          </cell>
          <cell r="V412">
            <v>300</v>
          </cell>
          <cell r="W412">
            <v>350</v>
          </cell>
          <cell r="X412">
            <v>350</v>
          </cell>
          <cell r="Y412">
            <v>150</v>
          </cell>
          <cell r="Z412">
            <v>0</v>
          </cell>
          <cell r="AA412">
            <v>150</v>
          </cell>
          <cell r="AB412">
            <v>0</v>
          </cell>
          <cell r="AC412">
            <v>42460.208333333299</v>
          </cell>
          <cell r="AD412">
            <v>42471.369738275498</v>
          </cell>
          <cell r="AE412" t="str">
            <v>Se viene adelantando un proceso de incidencia en los planes de desarrollo territorial, para que las Rutas Integrales de Atención queden incluidas en estos. Se adelantó un ejercicio de focalización para la ampliación de cobertura que será discutido en la C</v>
          </cell>
          <cell r="AF412">
            <v>42490.208333333299</v>
          </cell>
          <cell r="AG412">
            <v>42501.653485995397</v>
          </cell>
          <cell r="AH412" t="str">
            <v>Juan Guillermo Alba Garzón</v>
          </cell>
          <cell r="AI412" t="str">
            <v>juan.alba@icbf.gov.co</v>
          </cell>
          <cell r="AJ412">
            <v>30</v>
          </cell>
          <cell r="AK412">
            <v>42551.208333333299</v>
          </cell>
          <cell r="AL412">
            <v>-73</v>
          </cell>
        </row>
        <row r="413">
          <cell r="A413">
            <v>4342</v>
          </cell>
          <cell r="B413" t="str">
            <v>Todos por un Nuevo País</v>
          </cell>
          <cell r="C413" t="str">
            <v>Movilidad social</v>
          </cell>
          <cell r="D413" t="str">
            <v>Cerrar la brecha en el acceso y la calidad de la educación, para mejorar la formación de capital humano, incrementar la movilidad social y fomentar la construcción de ciudadanía.</v>
          </cell>
          <cell r="E413" t="str">
            <v>Inclusión Social y Reconciliación</v>
          </cell>
          <cell r="F413" t="str">
            <v>ICBF</v>
          </cell>
          <cell r="G413" t="str">
            <v>Atención y asistencia integral a la primera infancia, la infancia, la adolescencia, la juventud y sus familias</v>
          </cell>
          <cell r="H413">
            <v>4342</v>
          </cell>
          <cell r="I413" t="str">
            <v>Porcentaje de niños, niñas y adolescentes en situación de adoptabilidad en firme, por consentimiento o por autorización, CON características y necesidades especiales y posibilidad de adopción presentados a comité de adopciones, con familia asignada.</v>
          </cell>
          <cell r="J413" t="str">
            <v>Producto</v>
          </cell>
          <cell r="K413" t="str">
            <v>Sectorial</v>
          </cell>
          <cell r="L413" t="str">
            <v>NO</v>
          </cell>
          <cell r="M413" t="str">
            <v>SI</v>
          </cell>
          <cell r="N413" t="str">
            <v>NO</v>
          </cell>
          <cell r="O413" t="str">
            <v>SI</v>
          </cell>
          <cell r="P413" t="str">
            <v>Porcentaje</v>
          </cell>
          <cell r="Q413" t="str">
            <v>Mensual</v>
          </cell>
          <cell r="R413" t="str">
            <v>Flujo</v>
          </cell>
          <cell r="S413">
            <v>65</v>
          </cell>
          <cell r="T413">
            <v>65</v>
          </cell>
          <cell r="U413">
            <v>65</v>
          </cell>
          <cell r="V413">
            <v>67</v>
          </cell>
          <cell r="W413">
            <v>70</v>
          </cell>
          <cell r="X413">
            <v>70</v>
          </cell>
          <cell r="Y413">
            <v>75.900000000000006</v>
          </cell>
          <cell r="Z413">
            <v>100</v>
          </cell>
          <cell r="AA413">
            <v>74.400000000000006</v>
          </cell>
          <cell r="AB413">
            <v>100</v>
          </cell>
          <cell r="AC413">
            <v>42460.208333333299</v>
          </cell>
          <cell r="AD413">
            <v>42500.642678668999</v>
          </cell>
          <cell r="AE413" t="str">
            <v>Al mes de marzo del año 2016 se logró asignar familia al 75% de los NNA CON características y necesidades especiales con posibilidad de adopción que se han presentado a los comités de adopciones Regionales e IAPAS Donde las regionales Amazonas, Choco, Gua</v>
          </cell>
          <cell r="AF413">
            <v>42460.208333333299</v>
          </cell>
          <cell r="AG413">
            <v>42500.642676932897</v>
          </cell>
          <cell r="AH413" t="str">
            <v>Ana María Fergusson</v>
          </cell>
          <cell r="AI413" t="str">
            <v>Ana.Fergusson@icbf.gov.co</v>
          </cell>
          <cell r="AJ413">
            <v>30</v>
          </cell>
          <cell r="AK413">
            <v>42490.208333333299</v>
          </cell>
          <cell r="AL413">
            <v>-13</v>
          </cell>
        </row>
        <row r="414">
          <cell r="A414">
            <v>4343</v>
          </cell>
          <cell r="B414" t="str">
            <v>Todos por un Nuevo País</v>
          </cell>
          <cell r="C414" t="str">
            <v>Movilidad social</v>
          </cell>
          <cell r="D414" t="str">
            <v>Cerrar la brecha en el acceso y la calidad de la educación, para mejorar la formación de capital humano, incrementar la movilidad social y fomentar la construcción de ciudadanía.</v>
          </cell>
          <cell r="E414" t="str">
            <v>Inclusión Social y Reconciliación</v>
          </cell>
          <cell r="F414" t="str">
            <v>ICBF</v>
          </cell>
          <cell r="G414" t="str">
            <v>Atención y asistencia integral a la primera infancia, la infancia, la adolescencia, la juventud y sus familias</v>
          </cell>
          <cell r="H414">
            <v>4343</v>
          </cell>
          <cell r="I414" t="str">
            <v>Niños, niñas y adolescentes participantes en programas de prevención.</v>
          </cell>
          <cell r="J414" t="str">
            <v>Producto</v>
          </cell>
          <cell r="K414" t="str">
            <v>Sectorial</v>
          </cell>
          <cell r="L414" t="str">
            <v>NO</v>
          </cell>
          <cell r="M414" t="str">
            <v>SI</v>
          </cell>
          <cell r="N414" t="str">
            <v>NO</v>
          </cell>
          <cell r="O414" t="str">
            <v>SI</v>
          </cell>
          <cell r="P414" t="str">
            <v>NNA</v>
          </cell>
          <cell r="Q414" t="str">
            <v>Mensual</v>
          </cell>
          <cell r="R414" t="str">
            <v>Acumulado</v>
          </cell>
          <cell r="S414">
            <v>199979</v>
          </cell>
          <cell r="T414">
            <v>195600</v>
          </cell>
          <cell r="U414">
            <v>250000</v>
          </cell>
          <cell r="V414">
            <v>270000</v>
          </cell>
          <cell r="W414">
            <v>284400</v>
          </cell>
          <cell r="X414">
            <v>1000000</v>
          </cell>
          <cell r="Y414">
            <v>206060</v>
          </cell>
          <cell r="Z414">
            <v>82.424000000000007</v>
          </cell>
          <cell r="AA414">
            <v>412120</v>
          </cell>
          <cell r="AB414">
            <v>41.212000000000003</v>
          </cell>
          <cell r="AC414">
            <v>42460.208333333299</v>
          </cell>
          <cell r="AD414">
            <v>42500.6601745718</v>
          </cell>
          <cell r="AE414" t="str">
            <v>La operación de la modalidad étnica se encuentra en operación. El 90% de la modalidad tradicional y rural fue contratada e iniciará la etapa de operación en la última semana del mes de abril.</v>
          </cell>
          <cell r="AF414">
            <v>42460.208333333299</v>
          </cell>
          <cell r="AG414">
            <v>42500.660174421297</v>
          </cell>
          <cell r="AH414" t="str">
            <v>Ember Estefenn Rodríguez</v>
          </cell>
          <cell r="AI414" t="str">
            <v>Ember.Estefenn@icbf.gov.co</v>
          </cell>
          <cell r="AJ414">
            <v>30</v>
          </cell>
          <cell r="AK414">
            <v>42490.208333333299</v>
          </cell>
          <cell r="AL414">
            <v>-13</v>
          </cell>
        </row>
        <row r="415">
          <cell r="A415">
            <v>4330</v>
          </cell>
          <cell r="B415" t="str">
            <v>Todos por un Nuevo País</v>
          </cell>
          <cell r="C415" t="str">
            <v>Movilidad social</v>
          </cell>
          <cell r="D415" t="str">
            <v>Cerrar la brecha en el acceso y la calidad de la educación, para mejorar la formación de capital humano, incrementar la movilidad social y fomentar la construcción de ciudadanía.</v>
          </cell>
          <cell r="E415" t="str">
            <v>Inclusión Social y Reconciliación</v>
          </cell>
          <cell r="F415" t="str">
            <v>ICBF</v>
          </cell>
          <cell r="G415" t="str">
            <v>Desarrollo del Plan Nacional de Lecto - escritura</v>
          </cell>
          <cell r="H415">
            <v>4330</v>
          </cell>
          <cell r="I415" t="str">
            <v>Salas de Lectura o Círculos de Palabra que fortalecen la oferta de Atención Integral  (ICBF)</v>
          </cell>
          <cell r="J415" t="str">
            <v>Producto</v>
          </cell>
          <cell r="K415" t="str">
            <v>Sectorial</v>
          </cell>
          <cell r="L415" t="str">
            <v>SI</v>
          </cell>
          <cell r="M415" t="str">
            <v>SI</v>
          </cell>
          <cell r="N415" t="str">
            <v>NO</v>
          </cell>
          <cell r="O415" t="str">
            <v>SI</v>
          </cell>
          <cell r="P415" t="str">
            <v xml:space="preserve">Salas de Lectura o Círculos de Palabra </v>
          </cell>
          <cell r="Q415" t="str">
            <v>Semestral</v>
          </cell>
          <cell r="R415" t="str">
            <v>Acumulado</v>
          </cell>
          <cell r="S415">
            <v>28</v>
          </cell>
          <cell r="T415">
            <v>70</v>
          </cell>
          <cell r="U415">
            <v>40</v>
          </cell>
          <cell r="V415">
            <v>20</v>
          </cell>
          <cell r="W415">
            <v>20</v>
          </cell>
          <cell r="X415">
            <v>150</v>
          </cell>
          <cell r="Y415">
            <v>0</v>
          </cell>
          <cell r="Z415">
            <v>0</v>
          </cell>
          <cell r="AA415">
            <v>0</v>
          </cell>
          <cell r="AB415">
            <v>0</v>
          </cell>
          <cell r="AC415">
            <v>0</v>
          </cell>
          <cell r="AD415">
            <v>0</v>
          </cell>
          <cell r="AE415" t="str">
            <v xml:space="preserve">Se esta realizando la selección de las Unidades de Servicio beneficiarias en la implementación de la estrategia de dotación de Salas de Lectura para la atención integral. </v>
          </cell>
          <cell r="AF415">
            <v>42429.208333333299</v>
          </cell>
          <cell r="AG415">
            <v>42471.389568206003</v>
          </cell>
          <cell r="AH415" t="str">
            <v>Juan Carlos Buitrago</v>
          </cell>
          <cell r="AI415" t="str">
            <v>juan.buitrago@icbf.gov.co</v>
          </cell>
          <cell r="AJ415">
            <v>30</v>
          </cell>
          <cell r="AK415">
            <v>0</v>
          </cell>
          <cell r="AL415">
            <v>0</v>
          </cell>
        </row>
        <row r="416">
          <cell r="A416">
            <v>4545</v>
          </cell>
          <cell r="B416" t="str">
            <v>Todos por un Nuevo País</v>
          </cell>
          <cell r="C416" t="str">
            <v>Movilidad social</v>
          </cell>
          <cell r="D416" t="str">
            <v>Cerrar la brecha en el acceso y la calidad de la educación, para mejorar la formación de capital humano, incrementar la movilidad social y fomentar la construcción de ciudadanía.</v>
          </cell>
          <cell r="E416" t="str">
            <v>Planeación Nacional</v>
          </cell>
          <cell r="F416" t="str">
            <v>DNP</v>
          </cell>
          <cell r="G416" t="str">
            <v>Atención y asistencia integral a la primera infancia, la infancia, la adolescencia, la juventud y sus familias</v>
          </cell>
          <cell r="H416">
            <v>4545</v>
          </cell>
          <cell r="I416" t="str">
            <v>Barreras de acceso a servicios para el cuidado y atención integral de la primera infancia.</v>
          </cell>
          <cell r="J416" t="str">
            <v>Resultado</v>
          </cell>
          <cell r="K416" t="str">
            <v>Sectorial</v>
          </cell>
          <cell r="L416" t="str">
            <v>SI</v>
          </cell>
          <cell r="M416" t="str">
            <v>NO</v>
          </cell>
          <cell r="N416" t="str">
            <v>NO</v>
          </cell>
          <cell r="O416" t="str">
            <v>SI</v>
          </cell>
          <cell r="P416" t="str">
            <v>Tasa</v>
          </cell>
          <cell r="Q416" t="str">
            <v>Anual</v>
          </cell>
          <cell r="R416" t="str">
            <v>Reducción</v>
          </cell>
          <cell r="S416">
            <v>9.4</v>
          </cell>
          <cell r="T416">
            <v>8.3000000000000007</v>
          </cell>
          <cell r="U416">
            <v>7.2</v>
          </cell>
          <cell r="V416">
            <v>6.1</v>
          </cell>
          <cell r="W416">
            <v>5</v>
          </cell>
          <cell r="X416">
            <v>5</v>
          </cell>
          <cell r="Y416">
            <v>0</v>
          </cell>
          <cell r="Z416">
            <v>0</v>
          </cell>
          <cell r="AA416">
            <v>0</v>
          </cell>
          <cell r="AB416">
            <v>0</v>
          </cell>
          <cell r="AC416">
            <v>0</v>
          </cell>
          <cell r="AD416">
            <v>0</v>
          </cell>
          <cell r="AE416" t="str">
            <v>Este indicador se calcula anualmente a partir de la Encuesta de Calidad de Vida. El dato para 2015 se publicará entre marzo y abril de 2016.</v>
          </cell>
          <cell r="AF416">
            <v>42429.208333333299</v>
          </cell>
          <cell r="AG416">
            <v>42436.589821643502</v>
          </cell>
          <cell r="AH416" t="str">
            <v>Cesar Augusto Merchán Hernández</v>
          </cell>
          <cell r="AI416" t="str">
            <v>camerchan@dnp.gov.co</v>
          </cell>
          <cell r="AJ416">
            <v>90</v>
          </cell>
          <cell r="AK416">
            <v>0</v>
          </cell>
          <cell r="AL416">
            <v>0</v>
          </cell>
        </row>
        <row r="417">
          <cell r="A417">
            <v>5278</v>
          </cell>
          <cell r="B417" t="str">
            <v>Todos por un Nuevo País</v>
          </cell>
          <cell r="C417" t="str">
            <v>Movilidad social</v>
          </cell>
          <cell r="D417" t="str">
            <v>Cerrar la brecha en el acceso y la calidad de la educación, para mejorar la formación de capital humano, incrementar la movilidad social y fomentar la construcción de ciudadanía.</v>
          </cell>
          <cell r="E417" t="str">
            <v>Salud y Protección</v>
          </cell>
          <cell r="F417" t="str">
            <v>Ministerio de Salud</v>
          </cell>
          <cell r="G417" t="str">
            <v>Desarrollo del Plan Nacional de Lecto - escritura</v>
          </cell>
          <cell r="H417">
            <v>5278</v>
          </cell>
          <cell r="I417" t="str">
            <v>Salas de Lectura o Círculos de Palabra que fortalecen la oferta de Atención Integral (MinSalud)</v>
          </cell>
          <cell r="J417" t="str">
            <v>Gestión</v>
          </cell>
          <cell r="K417" t="str">
            <v>Sectorial</v>
          </cell>
          <cell r="L417" t="str">
            <v>SI</v>
          </cell>
          <cell r="M417" t="str">
            <v>SI</v>
          </cell>
          <cell r="N417" t="str">
            <v>NO</v>
          </cell>
          <cell r="O417" t="str">
            <v>SI</v>
          </cell>
          <cell r="P417" t="str">
            <v>Salas de lectura</v>
          </cell>
          <cell r="Q417" t="str">
            <v>Semestral</v>
          </cell>
          <cell r="R417" t="str">
            <v>Acumulado</v>
          </cell>
          <cell r="S417">
            <v>0</v>
          </cell>
          <cell r="T417">
            <v>40</v>
          </cell>
          <cell r="U417">
            <v>40</v>
          </cell>
          <cell r="V417">
            <v>40</v>
          </cell>
          <cell r="W417">
            <v>30</v>
          </cell>
          <cell r="X417">
            <v>150</v>
          </cell>
          <cell r="Y417">
            <v>0</v>
          </cell>
          <cell r="Z417">
            <v>0</v>
          </cell>
          <cell r="AA417">
            <v>0</v>
          </cell>
          <cell r="AB417">
            <v>0</v>
          </cell>
          <cell r="AC417">
            <v>0</v>
          </cell>
          <cell r="AD417">
            <v>0</v>
          </cell>
          <cell r="AE417">
            <v>0</v>
          </cell>
          <cell r="AF417">
            <v>0</v>
          </cell>
          <cell r="AG417">
            <v>0</v>
          </cell>
          <cell r="AH417" t="str">
            <v>Martha Imelda  Linero Deluque</v>
          </cell>
          <cell r="AI417" t="str">
            <v>mlinero@minsalud.gov.co</v>
          </cell>
          <cell r="AJ417">
            <v>30</v>
          </cell>
          <cell r="AK417">
            <v>0</v>
          </cell>
          <cell r="AL417">
            <v>0</v>
          </cell>
        </row>
        <row r="418">
          <cell r="A418">
            <v>4311</v>
          </cell>
          <cell r="B418" t="str">
            <v>Todos por un Nuevo País</v>
          </cell>
          <cell r="C418" t="str">
            <v>Movilidad social</v>
          </cell>
          <cell r="D418" t="str">
            <v>Impulsar la planificación, actuación coherente y articulada de los sectores de vivienda, agua potable y saneamiento básico, bajo el concepto de “Ciudades Amables y Sostenibles para la Equidad” en complemento con las acciones estratégicas de movilidad urba</v>
          </cell>
          <cell r="E418" t="str">
            <v>Estadísticas</v>
          </cell>
          <cell r="F418" t="str">
            <v>IGAC</v>
          </cell>
          <cell r="G418" t="str">
            <v>Gestión territorial y Urbana desde el Sector Vivienda, Ciudad y Territorio</v>
          </cell>
          <cell r="H418">
            <v>4311</v>
          </cell>
          <cell r="I418" t="str">
            <v>Porcentaje mantenimiento de la actualización catastral urbana</v>
          </cell>
          <cell r="J418" t="str">
            <v>Resultado</v>
          </cell>
          <cell r="K418" t="str">
            <v>Sectorial</v>
          </cell>
          <cell r="L418" t="str">
            <v>SI</v>
          </cell>
          <cell r="M418" t="str">
            <v>NO</v>
          </cell>
          <cell r="N418" t="str">
            <v>NO</v>
          </cell>
          <cell r="O418" t="str">
            <v>SI</v>
          </cell>
          <cell r="P418" t="str">
            <v>Porcentaje</v>
          </cell>
          <cell r="Q418" t="str">
            <v>Anual</v>
          </cell>
          <cell r="R418" t="str">
            <v>Flujo</v>
          </cell>
          <cell r="S418">
            <v>80.400000000000006</v>
          </cell>
          <cell r="T418">
            <v>82.6</v>
          </cell>
          <cell r="U418">
            <v>81.819999999999993</v>
          </cell>
          <cell r="V418">
            <v>71.17</v>
          </cell>
          <cell r="W418">
            <v>50.07</v>
          </cell>
          <cell r="X418">
            <v>50.07</v>
          </cell>
          <cell r="Y418">
            <v>0</v>
          </cell>
          <cell r="Z418">
            <v>0</v>
          </cell>
          <cell r="AA418">
            <v>0</v>
          </cell>
          <cell r="AB418">
            <v>0</v>
          </cell>
          <cell r="AC418">
            <v>0</v>
          </cell>
          <cell r="AD418">
            <v>0</v>
          </cell>
          <cell r="AE418"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18">
            <v>42460.208333333299</v>
          </cell>
          <cell r="AG418">
            <v>42501.448499999999</v>
          </cell>
          <cell r="AH418" t="str">
            <v>Andrea Melissa Olaya Alvarez</v>
          </cell>
          <cell r="AI418" t="str">
            <v>andrea.olaya@igac.gov.co</v>
          </cell>
          <cell r="AJ418">
            <v>15</v>
          </cell>
          <cell r="AK418">
            <v>0</v>
          </cell>
          <cell r="AL418">
            <v>0</v>
          </cell>
        </row>
        <row r="419">
          <cell r="A419">
            <v>4349</v>
          </cell>
          <cell r="B419" t="str">
            <v>Todos por un Nuevo País</v>
          </cell>
          <cell r="C419" t="str">
            <v>Movilidad social</v>
          </cell>
          <cell r="D419" t="str">
            <v>Impulsar la planificación, actuación coherente y articulada de los sectores de vivienda, agua potable y saneamiento básico, bajo el concepto de “Ciudades Amables y Sostenibles para la Equidad” en complemento con las acciones estratégicas de movilidad urba</v>
          </cell>
          <cell r="E419" t="str">
            <v>Vivienda</v>
          </cell>
          <cell r="F419" t="str">
            <v>MinVivienda</v>
          </cell>
          <cell r="G419" t="str">
            <v>Gestión territorial y Urbana desde el Sector Vivienda, Ciudad y Territorio</v>
          </cell>
          <cell r="H419">
            <v>4349</v>
          </cell>
          <cell r="I419" t="str">
            <v>Municipios capacitados y/o apoyados técnicamente para la revisión de los Planes de Ordenamiento Territorial (POT)</v>
          </cell>
          <cell r="J419" t="str">
            <v>Producto</v>
          </cell>
          <cell r="K419" t="str">
            <v>Sectorial</v>
          </cell>
          <cell r="L419" t="str">
            <v>SI</v>
          </cell>
          <cell r="M419" t="str">
            <v>NO</v>
          </cell>
          <cell r="N419" t="str">
            <v>NO</v>
          </cell>
          <cell r="O419" t="str">
            <v>SI</v>
          </cell>
          <cell r="P419" t="str">
            <v>Municipios</v>
          </cell>
          <cell r="Q419" t="str">
            <v>Mensual</v>
          </cell>
          <cell r="R419" t="str">
            <v>Acumulado</v>
          </cell>
          <cell r="S419">
            <v>250</v>
          </cell>
          <cell r="T419">
            <v>100</v>
          </cell>
          <cell r="U419">
            <v>130</v>
          </cell>
          <cell r="V419">
            <v>130</v>
          </cell>
          <cell r="W419">
            <v>40</v>
          </cell>
          <cell r="X419">
            <v>400</v>
          </cell>
          <cell r="Y419">
            <v>2</v>
          </cell>
          <cell r="Z419">
            <v>1.538</v>
          </cell>
          <cell r="AA419">
            <v>116</v>
          </cell>
          <cell r="AB419">
            <v>29</v>
          </cell>
          <cell r="AC419">
            <v>42490.208333333299</v>
          </cell>
          <cell r="AD419">
            <v>42501.421697835598</v>
          </cell>
          <cell r="AE419" t="str">
            <v>En el mes abril se viene realizando la programación de un taller departamental para Cundinamarca.</v>
          </cell>
          <cell r="AF419">
            <v>42490.208333333299</v>
          </cell>
          <cell r="AG419">
            <v>42501.421697685197</v>
          </cell>
          <cell r="AH419" t="str">
            <v>Edilma Adriana Mariño Dueñas</v>
          </cell>
          <cell r="AI419" t="str">
            <v>emarino@minvivienda.gov.co</v>
          </cell>
          <cell r="AJ419">
            <v>30</v>
          </cell>
          <cell r="AK419">
            <v>42520.208333333299</v>
          </cell>
          <cell r="AL419">
            <v>-43</v>
          </cell>
        </row>
        <row r="420">
          <cell r="A420">
            <v>4350</v>
          </cell>
          <cell r="B420" t="str">
            <v>Todos por un Nuevo País</v>
          </cell>
          <cell r="C420" t="str">
            <v>Movilidad social</v>
          </cell>
          <cell r="D420" t="str">
            <v>Impulsar la planificación, actuación coherente y articulada de los sectores de vivienda, agua potable y saneamiento básico, bajo el concepto de “Ciudades Amables y Sostenibles para la Equidad” en complemento con las acciones estratégicas de movilidad urba</v>
          </cell>
          <cell r="E420" t="str">
            <v>Vivienda</v>
          </cell>
          <cell r="F420" t="str">
            <v>MinVivienda</v>
          </cell>
          <cell r="G420" t="str">
            <v>Gestión territorial y Urbana desde el Sector Vivienda, Ciudad y Territorio</v>
          </cell>
          <cell r="H420">
            <v>4350</v>
          </cell>
          <cell r="I420" t="str">
            <v>Municipios capacitados en la incorporación de la gestión del riesgo en la revisión de sus POT</v>
          </cell>
          <cell r="J420" t="str">
            <v>Producto</v>
          </cell>
          <cell r="K420" t="str">
            <v>Sectorial</v>
          </cell>
          <cell r="L420" t="str">
            <v>SI</v>
          </cell>
          <cell r="M420" t="str">
            <v>NO</v>
          </cell>
          <cell r="N420" t="str">
            <v>NO</v>
          </cell>
          <cell r="O420" t="str">
            <v>SI</v>
          </cell>
          <cell r="P420" t="str">
            <v>Municipios</v>
          </cell>
          <cell r="Q420" t="str">
            <v>Mensual</v>
          </cell>
          <cell r="R420" t="str">
            <v>Acumulado</v>
          </cell>
          <cell r="S420">
            <v>250</v>
          </cell>
          <cell r="T420">
            <v>100</v>
          </cell>
          <cell r="U420">
            <v>130</v>
          </cell>
          <cell r="V420">
            <v>130</v>
          </cell>
          <cell r="W420">
            <v>40</v>
          </cell>
          <cell r="X420">
            <v>400</v>
          </cell>
          <cell r="Y420">
            <v>17</v>
          </cell>
          <cell r="Z420">
            <v>13.077</v>
          </cell>
          <cell r="AA420">
            <v>118</v>
          </cell>
          <cell r="AB420">
            <v>29.5</v>
          </cell>
          <cell r="AC420">
            <v>42490.208333333299</v>
          </cell>
          <cell r="AD420">
            <v>42500.690352662001</v>
          </cell>
          <cell r="AE420" t="str">
            <v xml:space="preserve">En el mes abril se viene realizando la programación de un taller departamental para Cundinamarca. </v>
          </cell>
          <cell r="AF420">
            <v>42490.208333333299</v>
          </cell>
          <cell r="AG420">
            <v>42500.690352511599</v>
          </cell>
          <cell r="AH420" t="str">
            <v>Edilma Adriana Mariño Dueñas</v>
          </cell>
          <cell r="AI420" t="str">
            <v>emarino@minvivienda.gov.co</v>
          </cell>
          <cell r="AJ420">
            <v>0</v>
          </cell>
          <cell r="AK420">
            <v>42520.208333333299</v>
          </cell>
          <cell r="AL420">
            <v>-13</v>
          </cell>
        </row>
        <row r="421">
          <cell r="A421">
            <v>4351</v>
          </cell>
          <cell r="B421" t="str">
            <v>Todos por un Nuevo País</v>
          </cell>
          <cell r="C421" t="str">
            <v>Movilidad social</v>
          </cell>
          <cell r="D421" t="str">
            <v>Impulsar la planificación, actuación coherente y articulada de los sectores de vivienda, agua potable y saneamiento básico, bajo el concepto de “Ciudades Amables y Sostenibles para la Equidad” en complemento con las acciones estratégicas de movilidad urba</v>
          </cell>
          <cell r="E421" t="str">
            <v>Vivienda</v>
          </cell>
          <cell r="F421" t="str">
            <v>MinVivienda</v>
          </cell>
          <cell r="G421" t="str">
            <v>Gestión territorial y Urbana desde el Sector Vivienda, Ciudad y Territorio</v>
          </cell>
          <cell r="H421">
            <v>4351</v>
          </cell>
          <cell r="I421" t="str">
            <v>Municipios capacitados en la elaboración del inventario de asentamientos en zonas de alto riesgo.</v>
          </cell>
          <cell r="J421" t="str">
            <v>Producto</v>
          </cell>
          <cell r="K421" t="str">
            <v>Sectorial</v>
          </cell>
          <cell r="L421" t="str">
            <v>SI</v>
          </cell>
          <cell r="M421" t="str">
            <v>NO</v>
          </cell>
          <cell r="N421" t="str">
            <v>NO</v>
          </cell>
          <cell r="O421" t="str">
            <v>SI</v>
          </cell>
          <cell r="P421" t="str">
            <v>Municipios</v>
          </cell>
          <cell r="Q421" t="str">
            <v>Mensual</v>
          </cell>
          <cell r="R421" t="str">
            <v>Acumulado</v>
          </cell>
          <cell r="S421">
            <v>0</v>
          </cell>
          <cell r="T421">
            <v>60</v>
          </cell>
          <cell r="U421">
            <v>80</v>
          </cell>
          <cell r="V421">
            <v>70</v>
          </cell>
          <cell r="W421">
            <v>40</v>
          </cell>
          <cell r="X421">
            <v>250</v>
          </cell>
          <cell r="Y421">
            <v>2</v>
          </cell>
          <cell r="Z421">
            <v>2.5</v>
          </cell>
          <cell r="AA421">
            <v>79</v>
          </cell>
          <cell r="AB421">
            <v>31.6</v>
          </cell>
          <cell r="AC421">
            <v>42490.208333333299</v>
          </cell>
          <cell r="AD421">
            <v>42501.421500543998</v>
          </cell>
          <cell r="AE421" t="str">
            <v>Han sido asistidos los municipios de Medellín y Cartagena mediante videoconferencia.</v>
          </cell>
          <cell r="AF421">
            <v>42490.208333333299</v>
          </cell>
          <cell r="AG421">
            <v>42501.421500381897</v>
          </cell>
          <cell r="AH421" t="str">
            <v>Edilma Adriana Mariño Dueñas</v>
          </cell>
          <cell r="AI421" t="str">
            <v>emarino@minvivienda.gov.co</v>
          </cell>
          <cell r="AJ421">
            <v>30</v>
          </cell>
          <cell r="AK421">
            <v>42520.208333333299</v>
          </cell>
          <cell r="AL421">
            <v>-43</v>
          </cell>
        </row>
        <row r="422">
          <cell r="A422">
            <v>4367</v>
          </cell>
          <cell r="B422" t="str">
            <v>Todos por un Nuevo País</v>
          </cell>
          <cell r="C422" t="str">
            <v>Movilidad social</v>
          </cell>
          <cell r="D422" t="str">
            <v>Impulsar la planificación, actuación coherente y articulada de los sectores de vivienda, agua potable y saneamiento básico, bajo el concepto de “Ciudades Amables y Sostenibles para la Equidad” en complemento con las acciones estratégicas de movilidad urba</v>
          </cell>
          <cell r="E422" t="str">
            <v>Vivienda</v>
          </cell>
          <cell r="F422" t="str">
            <v>MinVivienda</v>
          </cell>
          <cell r="G422" t="str">
            <v>Gestión territorial y Urbana desde el Sector Vivienda, Ciudad y Territorio</v>
          </cell>
          <cell r="H422">
            <v>4367</v>
          </cell>
          <cell r="I422" t="str">
            <v>Municipios con lineamientos para incorporar  la gestión del riesgo en los POT</v>
          </cell>
          <cell r="J422" t="str">
            <v>Producto</v>
          </cell>
          <cell r="K422" t="str">
            <v>Sectorial</v>
          </cell>
          <cell r="L422" t="str">
            <v>SI</v>
          </cell>
          <cell r="M422" t="str">
            <v>NO</v>
          </cell>
          <cell r="N422" t="str">
            <v>NO</v>
          </cell>
          <cell r="O422" t="str">
            <v>SI</v>
          </cell>
          <cell r="P422" t="str">
            <v>Municipios</v>
          </cell>
          <cell r="Q422" t="str">
            <v>Anual</v>
          </cell>
          <cell r="R422" t="str">
            <v>Acumulado</v>
          </cell>
          <cell r="S422">
            <v>0</v>
          </cell>
          <cell r="T422">
            <v>10</v>
          </cell>
          <cell r="U422">
            <v>24</v>
          </cell>
          <cell r="V422">
            <v>24</v>
          </cell>
          <cell r="W422">
            <v>10</v>
          </cell>
          <cell r="X422">
            <v>68</v>
          </cell>
          <cell r="Y422">
            <v>0</v>
          </cell>
          <cell r="Z422">
            <v>0</v>
          </cell>
          <cell r="AA422">
            <v>0</v>
          </cell>
          <cell r="AB422">
            <v>0</v>
          </cell>
          <cell r="AC422">
            <v>0</v>
          </cell>
          <cell r="AD422">
            <v>0</v>
          </cell>
          <cell r="AE422" t="str">
            <v>En el mes abril se viene realizando la programación de un taller para asistir los 6 municipios con lineamientos que forman parte del departamento de Cundinamarca.</v>
          </cell>
          <cell r="AF422">
            <v>42490.208333333299</v>
          </cell>
          <cell r="AG422">
            <v>42501.421239236101</v>
          </cell>
          <cell r="AH422" t="str">
            <v>Edilma Adriana Mariño Dueñas</v>
          </cell>
          <cell r="AI422" t="str">
            <v>emarino@minvivienda.gov.co</v>
          </cell>
          <cell r="AJ422">
            <v>0</v>
          </cell>
          <cell r="AK422">
            <v>0</v>
          </cell>
          <cell r="AL422">
            <v>0</v>
          </cell>
        </row>
        <row r="423">
          <cell r="A423">
            <v>5379</v>
          </cell>
          <cell r="B423" t="str">
            <v>Todos por un Nuevo País</v>
          </cell>
          <cell r="C423" t="str">
            <v>Movilidad social</v>
          </cell>
          <cell r="D423" t="str">
            <v>Impulsar la planificación, actuación coherente y articulada de los sectores de vivienda, agua potable y saneamiento básico, bajo el concepto de “Ciudades Amables y Sostenibles para la Equidad” en complemento con las acciones estratégicas de movilidad urba</v>
          </cell>
          <cell r="E423" t="str">
            <v>Vivienda</v>
          </cell>
          <cell r="F423" t="str">
            <v>MinVivienda</v>
          </cell>
          <cell r="G423" t="str">
            <v>Gestión territorial y Urbana desde el Sector Vivienda, Ciudad y Territorio</v>
          </cell>
          <cell r="H423">
            <v>5379</v>
          </cell>
          <cell r="I423" t="str">
            <v>Viviendas terminadas del Programa de Vivienda Gratuita 1 y 2</v>
          </cell>
          <cell r="J423" t="str">
            <v>Producto</v>
          </cell>
          <cell r="K423" t="str">
            <v>Sectorial</v>
          </cell>
          <cell r="L423" t="str">
            <v>NO</v>
          </cell>
          <cell r="M423" t="str">
            <v>NO</v>
          </cell>
          <cell r="N423" t="str">
            <v>NO</v>
          </cell>
          <cell r="O423" t="str">
            <v>SI</v>
          </cell>
          <cell r="P423" t="str">
            <v>Viviendas</v>
          </cell>
          <cell r="Q423" t="str">
            <v>Mensual</v>
          </cell>
          <cell r="R423" t="str">
            <v>Acumulado</v>
          </cell>
          <cell r="S423">
            <v>80000</v>
          </cell>
          <cell r="T423">
            <v>18000</v>
          </cell>
          <cell r="U423">
            <v>40000</v>
          </cell>
          <cell r="V423">
            <v>37000</v>
          </cell>
          <cell r="W423">
            <v>35000</v>
          </cell>
          <cell r="X423">
            <v>130000</v>
          </cell>
          <cell r="Y423">
            <v>0</v>
          </cell>
          <cell r="Z423">
            <v>0</v>
          </cell>
          <cell r="AA423">
            <v>0</v>
          </cell>
          <cell r="AB423">
            <v>0</v>
          </cell>
          <cell r="AC423">
            <v>0</v>
          </cell>
          <cell r="AD423">
            <v>0</v>
          </cell>
          <cell r="AE423">
            <v>0</v>
          </cell>
          <cell r="AF423">
            <v>0</v>
          </cell>
          <cell r="AG423">
            <v>0</v>
          </cell>
          <cell r="AH423" t="str">
            <v>Alejandro Quintero Romero</v>
          </cell>
          <cell r="AI423" t="str">
            <v>alquintero@minvivienda.gov.co</v>
          </cell>
          <cell r="AJ423">
            <v>30</v>
          </cell>
          <cell r="AK423">
            <v>0</v>
          </cell>
          <cell r="AL423">
            <v>0</v>
          </cell>
        </row>
        <row r="424">
          <cell r="A424">
            <v>5380</v>
          </cell>
          <cell r="B424" t="str">
            <v>Todos por un Nuevo País</v>
          </cell>
          <cell r="C424" t="str">
            <v>Movilidad social</v>
          </cell>
          <cell r="D424" t="str">
            <v>Impulsar la planificación, actuación coherente y articulada de los sectores de vivienda, agua potable y saneamiento básico, bajo el concepto de “Ciudades Amables y Sostenibles para la Equidad” en complemento con las acciones estratégicas de movilidad urba</v>
          </cell>
          <cell r="E424" t="str">
            <v>Vivienda</v>
          </cell>
          <cell r="F424" t="str">
            <v>MinVivienda</v>
          </cell>
          <cell r="G424" t="str">
            <v>Gestión territorial y Urbana desde el Sector Vivienda, Ciudad y Territorio</v>
          </cell>
          <cell r="H424">
            <v>5380</v>
          </cell>
          <cell r="I424" t="str">
            <v>Viviendas escrituradas del Programa de Vivienda Gratuita 1 y 2</v>
          </cell>
          <cell r="J424" t="str">
            <v>Producto</v>
          </cell>
          <cell r="K424" t="str">
            <v>Sectorial</v>
          </cell>
          <cell r="L424" t="str">
            <v>NO</v>
          </cell>
          <cell r="M424" t="str">
            <v>NO</v>
          </cell>
          <cell r="N424" t="str">
            <v>NO</v>
          </cell>
          <cell r="O424" t="str">
            <v>SI</v>
          </cell>
          <cell r="P424" t="str">
            <v>Viviendas</v>
          </cell>
          <cell r="Q424" t="str">
            <v>Mensual</v>
          </cell>
          <cell r="R424" t="str">
            <v>Acumulado</v>
          </cell>
          <cell r="S424">
            <v>64000</v>
          </cell>
          <cell r="T424">
            <v>31000</v>
          </cell>
          <cell r="U424">
            <v>30000</v>
          </cell>
          <cell r="V424">
            <v>35000</v>
          </cell>
          <cell r="W424">
            <v>34000</v>
          </cell>
          <cell r="X424">
            <v>130000</v>
          </cell>
          <cell r="Y424">
            <v>0</v>
          </cell>
          <cell r="Z424">
            <v>0</v>
          </cell>
          <cell r="AA424">
            <v>0</v>
          </cell>
          <cell r="AB424">
            <v>0</v>
          </cell>
          <cell r="AC424">
            <v>0</v>
          </cell>
          <cell r="AD424">
            <v>0</v>
          </cell>
          <cell r="AE424">
            <v>0</v>
          </cell>
          <cell r="AF424">
            <v>0</v>
          </cell>
          <cell r="AG424">
            <v>0</v>
          </cell>
          <cell r="AH424" t="str">
            <v>Alejandro Quintero Romero</v>
          </cell>
          <cell r="AI424" t="str">
            <v>alquintero@minvivienda.gov.co</v>
          </cell>
          <cell r="AJ424">
            <v>30</v>
          </cell>
          <cell r="AK424">
            <v>0</v>
          </cell>
          <cell r="AL424">
            <v>0</v>
          </cell>
        </row>
        <row r="425">
          <cell r="A425">
            <v>4356</v>
          </cell>
          <cell r="B425" t="str">
            <v>Todos por un Nuevo País</v>
          </cell>
          <cell r="C425" t="str">
            <v>Movilidad social</v>
          </cell>
          <cell r="D425" t="str">
            <v>Impulsar la planificación, actuación coherente y articulada de los sectores de vivienda, agua potable y saneamiento básico, bajo el concepto de “Ciudades Amables y Sostenibles para la Equidad” en complemento con las acciones estratégicas de movilidad urba</v>
          </cell>
          <cell r="E425" t="str">
            <v>Vivienda</v>
          </cell>
          <cell r="F425" t="str">
            <v>MinVivienda</v>
          </cell>
          <cell r="G425" t="str">
            <v>Infraestructura de acueducto y alcantarillado</v>
          </cell>
          <cell r="H425">
            <v>4356</v>
          </cell>
          <cell r="I425" t="str">
            <v>Personas con acceso a agua potable</v>
          </cell>
          <cell r="J425" t="str">
            <v>Producto</v>
          </cell>
          <cell r="K425" t="str">
            <v>Sectorial</v>
          </cell>
          <cell r="L425" t="str">
            <v>SI</v>
          </cell>
          <cell r="M425" t="str">
            <v>NO</v>
          </cell>
          <cell r="N425" t="str">
            <v>NO</v>
          </cell>
          <cell r="O425" t="str">
            <v>SI</v>
          </cell>
          <cell r="P425" t="str">
            <v>Personas</v>
          </cell>
          <cell r="Q425" t="str">
            <v>Anual</v>
          </cell>
          <cell r="R425" t="str">
            <v>Capacidad</v>
          </cell>
          <cell r="S425">
            <v>41877000</v>
          </cell>
          <cell r="T425">
            <v>42447000</v>
          </cell>
          <cell r="U425">
            <v>43097000</v>
          </cell>
          <cell r="V425">
            <v>43777000</v>
          </cell>
          <cell r="W425">
            <v>44477000</v>
          </cell>
          <cell r="X425">
            <v>44477000</v>
          </cell>
          <cell r="Y425">
            <v>0</v>
          </cell>
          <cell r="Z425">
            <v>0</v>
          </cell>
          <cell r="AA425">
            <v>0</v>
          </cell>
          <cell r="AB425">
            <v>0</v>
          </cell>
          <cell r="AC425">
            <v>0</v>
          </cell>
          <cell r="AD425">
            <v>0</v>
          </cell>
          <cell r="AE425" t="str">
            <v>​Bogotá D.C., miércoles 30 de marzo de 2016 (MVCT) - El ministro de Vivienda y agua, Luis Felipe Henao Cardona, mantuvo una reunión en compañía del viceministro de agua, Carlos Correa, con el coordinador de la Agencia Española de Cooperación Internacional</v>
          </cell>
          <cell r="AF425">
            <v>42460.208333333299</v>
          </cell>
          <cell r="AG425">
            <v>42468.585019675898</v>
          </cell>
          <cell r="AH425" t="str">
            <v>Javier Orlando Moreno Mendez</v>
          </cell>
          <cell r="AI425" t="str">
            <v>jmoreno@minvivienda.gov.co</v>
          </cell>
          <cell r="AJ425">
            <v>180</v>
          </cell>
          <cell r="AK425">
            <v>0</v>
          </cell>
          <cell r="AL425">
            <v>0</v>
          </cell>
        </row>
        <row r="426">
          <cell r="A426">
            <v>4357</v>
          </cell>
          <cell r="B426" t="str">
            <v>Todos por un Nuevo País</v>
          </cell>
          <cell r="C426" t="str">
            <v>Movilidad social</v>
          </cell>
          <cell r="D426" t="str">
            <v>Impulsar la planificación, actuación coherente y articulada de los sectores de vivienda, agua potable y saneamiento básico, bajo el concepto de “Ciudades Amables y Sostenibles para la Equidad” en complemento con las acciones estratégicas de movilidad urba</v>
          </cell>
          <cell r="E426" t="str">
            <v>Vivienda</v>
          </cell>
          <cell r="F426" t="str">
            <v>MinVivienda</v>
          </cell>
          <cell r="G426" t="str">
            <v>Infraestructura de acueducto y alcantarillado</v>
          </cell>
          <cell r="H426">
            <v>4357</v>
          </cell>
          <cell r="I426" t="str">
            <v>Personas con acceso a una solución de alcantarillado</v>
          </cell>
          <cell r="J426" t="str">
            <v>Producto</v>
          </cell>
          <cell r="K426" t="str">
            <v>Sectorial</v>
          </cell>
          <cell r="L426" t="str">
            <v>SI</v>
          </cell>
          <cell r="M426" t="str">
            <v>NO</v>
          </cell>
          <cell r="N426" t="str">
            <v>NO</v>
          </cell>
          <cell r="O426" t="str">
            <v>SI</v>
          </cell>
          <cell r="P426" t="str">
            <v>Personas</v>
          </cell>
          <cell r="Q426" t="str">
            <v>Anual</v>
          </cell>
          <cell r="R426" t="str">
            <v>Flujo</v>
          </cell>
          <cell r="S426">
            <v>39469000</v>
          </cell>
          <cell r="T426">
            <v>40049000</v>
          </cell>
          <cell r="U426">
            <v>40629000</v>
          </cell>
          <cell r="V426">
            <v>41499000</v>
          </cell>
          <cell r="W426">
            <v>42369000</v>
          </cell>
          <cell r="X426">
            <v>42369000</v>
          </cell>
          <cell r="Y426">
            <v>0</v>
          </cell>
          <cell r="Z426">
            <v>0</v>
          </cell>
          <cell r="AA426">
            <v>0</v>
          </cell>
          <cell r="AB426">
            <v>0</v>
          </cell>
          <cell r="AC426">
            <v>0</v>
          </cell>
          <cell r="AD426">
            <v>0</v>
          </cell>
          <cell r="AE426" t="str">
            <v xml:space="preserve">18 de febrero de 2016 (MVCT) – El ministro de Vivienda, Ciudad y Territorio, Luis Felipe Henao Cardona, informó que se han adjudicado los tres mil 104 millones de pesos para el proyecto de la quebrada Cay del acueducto de Ibagué, que permitirá mitigar el </v>
          </cell>
          <cell r="AF426">
            <v>42429.208333333299</v>
          </cell>
          <cell r="AG426">
            <v>42501.633794247697</v>
          </cell>
          <cell r="AH426" t="str">
            <v>Javier Orlando Moreno Mendez</v>
          </cell>
          <cell r="AI426" t="str">
            <v>jmoreno@minvivienda.gov.co</v>
          </cell>
          <cell r="AJ426">
            <v>180</v>
          </cell>
          <cell r="AK426">
            <v>0</v>
          </cell>
          <cell r="AL426">
            <v>0</v>
          </cell>
        </row>
        <row r="427">
          <cell r="A427">
            <v>4358</v>
          </cell>
          <cell r="B427" t="str">
            <v>Todos por un Nuevo País</v>
          </cell>
          <cell r="C427" t="str">
            <v>Movilidad social</v>
          </cell>
          <cell r="D427" t="str">
            <v>Impulsar la planificación, actuación coherente y articulada de los sectores de vivienda, agua potable y saneamiento básico, bajo el concepto de “Ciudades Amables y Sostenibles para la Equidad” en complemento con las acciones estratégicas de movilidad urba</v>
          </cell>
          <cell r="E427" t="str">
            <v>Vivienda</v>
          </cell>
          <cell r="F427" t="str">
            <v>MinVivienda</v>
          </cell>
          <cell r="G427" t="str">
            <v>Infraestructura de acueducto y alcantarillado</v>
          </cell>
          <cell r="H427">
            <v>4358</v>
          </cell>
          <cell r="I427" t="str">
            <v>Nuevas personas beneficiadas con proyectos que mejoran provisión, calidad y/o continuidad de los servicios de acueducto y alcantarillado</v>
          </cell>
          <cell r="J427" t="str">
            <v>Producto</v>
          </cell>
          <cell r="K427" t="str">
            <v>Sectorial</v>
          </cell>
          <cell r="L427" t="str">
            <v>SI</v>
          </cell>
          <cell r="M427" t="str">
            <v>NO</v>
          </cell>
          <cell r="N427" t="str">
            <v>NO</v>
          </cell>
          <cell r="O427" t="str">
            <v>SI</v>
          </cell>
          <cell r="P427" t="str">
            <v>Personas</v>
          </cell>
          <cell r="Q427" t="str">
            <v>Anual</v>
          </cell>
          <cell r="R427" t="str">
            <v>Acumulado</v>
          </cell>
          <cell r="S427">
            <v>4000000</v>
          </cell>
          <cell r="T427">
            <v>315000</v>
          </cell>
          <cell r="U427">
            <v>514000</v>
          </cell>
          <cell r="V427">
            <v>706000</v>
          </cell>
          <cell r="W427">
            <v>765000</v>
          </cell>
          <cell r="X427">
            <v>2300000</v>
          </cell>
          <cell r="Y427">
            <v>0</v>
          </cell>
          <cell r="Z427">
            <v>0</v>
          </cell>
          <cell r="AA427">
            <v>0</v>
          </cell>
          <cell r="AB427">
            <v>0</v>
          </cell>
          <cell r="AC427">
            <v>0</v>
          </cell>
          <cell r="AD427">
            <v>0</v>
          </cell>
          <cell r="AE427" t="str">
            <v>Gestion Realizada: MARZO: Durante este periodo se terminaron proyectos financiados con PGN en los Departamentos de Antioquia, Huila, la Guajira, Tolima y Valle del Cauca con aportes de la nación por un total de 15.914 millones de pesos Beneficiando a 20.4</v>
          </cell>
          <cell r="AF427">
            <v>42460.208333333299</v>
          </cell>
          <cell r="AG427">
            <v>42496.445737881899</v>
          </cell>
          <cell r="AH427" t="str">
            <v>Diego Fernando Rojas</v>
          </cell>
          <cell r="AI427" t="str">
            <v>dfrojas@minvivienda.gov.co</v>
          </cell>
          <cell r="AJ427">
            <v>90</v>
          </cell>
          <cell r="AK427">
            <v>0</v>
          </cell>
          <cell r="AL427">
            <v>0</v>
          </cell>
        </row>
        <row r="428">
          <cell r="A428">
            <v>4359</v>
          </cell>
          <cell r="B428" t="str">
            <v>Todos por un Nuevo País</v>
          </cell>
          <cell r="C428" t="str">
            <v>Movilidad social</v>
          </cell>
          <cell r="D428" t="str">
            <v>Impulsar la planificación, actuación coherente y articulada de los sectores de vivienda, agua potable y saneamiento básico, bajo el concepto de “Ciudades Amables y Sostenibles para la Equidad” en complemento con las acciones estratégicas de movilidad urba</v>
          </cell>
          <cell r="E428" t="str">
            <v>Vivienda</v>
          </cell>
          <cell r="F428" t="str">
            <v>MinVivienda</v>
          </cell>
          <cell r="G428" t="str">
            <v>Infraestructura de acueducto y alcantarillado</v>
          </cell>
          <cell r="H428">
            <v>4359</v>
          </cell>
          <cell r="I428" t="str">
            <v>PDA con planes de aseguramiento en implementación</v>
          </cell>
          <cell r="J428" t="str">
            <v>Producto</v>
          </cell>
          <cell r="K428" t="str">
            <v>Sectorial</v>
          </cell>
          <cell r="L428" t="str">
            <v>SI</v>
          </cell>
          <cell r="M428" t="str">
            <v>NO</v>
          </cell>
          <cell r="N428" t="str">
            <v>NO</v>
          </cell>
          <cell r="O428" t="str">
            <v>SI</v>
          </cell>
          <cell r="P428" t="str">
            <v>Planes</v>
          </cell>
          <cell r="Q428" t="str">
            <v>Semestral</v>
          </cell>
          <cell r="R428" t="str">
            <v>Capacidad</v>
          </cell>
          <cell r="S428">
            <v>22</v>
          </cell>
          <cell r="T428">
            <v>22</v>
          </cell>
          <cell r="U428">
            <v>25</v>
          </cell>
          <cell r="V428">
            <v>28</v>
          </cell>
          <cell r="W428">
            <v>32</v>
          </cell>
          <cell r="X428">
            <v>32</v>
          </cell>
          <cell r="Y428">
            <v>0</v>
          </cell>
          <cell r="Z428">
            <v>0</v>
          </cell>
          <cell r="AA428">
            <v>0</v>
          </cell>
          <cell r="AB428">
            <v>0</v>
          </cell>
          <cell r="AC428">
            <v>0</v>
          </cell>
          <cell r="AD428">
            <v>0</v>
          </cell>
          <cell r="AE428" t="str">
            <v>Gestión Realizada: Durante el mes de Abril del 2016 se realizó seguimiento a los planes de aseguramiento aprobados; así mismo se realizó acompañamiento a otros gestores del PDA pendientes de aprobación, en la estructuración del Plan de Aseguramiento, de c</v>
          </cell>
          <cell r="AF428">
            <v>42490.208333333299</v>
          </cell>
          <cell r="AG428">
            <v>42496.445944988402</v>
          </cell>
          <cell r="AH428" t="str">
            <v>Jorge Ernesto Silva Gomez</v>
          </cell>
          <cell r="AI428" t="str">
            <v>jsilva@minvivienda.gov.co</v>
          </cell>
          <cell r="AJ428">
            <v>30</v>
          </cell>
          <cell r="AK428">
            <v>0</v>
          </cell>
          <cell r="AL428">
            <v>0</v>
          </cell>
        </row>
        <row r="429">
          <cell r="A429">
            <v>4360</v>
          </cell>
          <cell r="B429" t="str">
            <v>Todos por un Nuevo País</v>
          </cell>
          <cell r="C429" t="str">
            <v>Movilidad social</v>
          </cell>
          <cell r="D429" t="str">
            <v>Impulsar la planificación, actuación coherente y articulada de los sectores de vivienda, agua potable y saneamiento básico, bajo el concepto de “Ciudades Amables y Sostenibles para la Equidad” en complemento con las acciones estratégicas de movilidad urba</v>
          </cell>
          <cell r="E429" t="str">
            <v>Vivienda</v>
          </cell>
          <cell r="F429" t="str">
            <v>MinVivienda</v>
          </cell>
          <cell r="G429" t="str">
            <v>Infraestructura de acueducto y alcantarillado</v>
          </cell>
          <cell r="H429">
            <v>4360</v>
          </cell>
          <cell r="I429" t="str">
            <v>Municipios con acciones de reducción de  riesgo por desabastecimiento en temportada seca ejecutadas</v>
          </cell>
          <cell r="J429" t="str">
            <v>Producto</v>
          </cell>
          <cell r="K429" t="str">
            <v>Sectorial</v>
          </cell>
          <cell r="L429" t="str">
            <v>SI</v>
          </cell>
          <cell r="M429" t="str">
            <v>NO</v>
          </cell>
          <cell r="N429" t="str">
            <v>NO</v>
          </cell>
          <cell r="O429" t="str">
            <v>SI</v>
          </cell>
          <cell r="P429" t="str">
            <v>Pendiente</v>
          </cell>
          <cell r="Q429" t="str">
            <v>Semestral</v>
          </cell>
          <cell r="R429" t="str">
            <v>Capacidad</v>
          </cell>
          <cell r="S429">
            <v>0</v>
          </cell>
          <cell r="T429">
            <v>7</v>
          </cell>
          <cell r="U429">
            <v>14</v>
          </cell>
          <cell r="V429">
            <v>21</v>
          </cell>
          <cell r="W429">
            <v>28</v>
          </cell>
          <cell r="X429">
            <v>28</v>
          </cell>
          <cell r="Y429">
            <v>0</v>
          </cell>
          <cell r="Z429">
            <v>0</v>
          </cell>
          <cell r="AA429">
            <v>0</v>
          </cell>
          <cell r="AB429">
            <v>0</v>
          </cell>
          <cell r="AC429">
            <v>0</v>
          </cell>
          <cell r="AD429">
            <v>0</v>
          </cell>
          <cell r="AE429" t="str">
            <v>Febrero de 2016 . El trabajo mancomunado entre el Ministerio de Vivienda y entidades del Estado con los planes de contingencia y emergencia han funcionado de manera efectiva para que hoy Santa Marta tenga un buen suministro de agua para afrontar la crisis</v>
          </cell>
          <cell r="AF429">
            <v>42429.25</v>
          </cell>
          <cell r="AG429">
            <v>42496.669777812502</v>
          </cell>
          <cell r="AH429" t="str">
            <v>Javier Orlando Moreno Mendez</v>
          </cell>
          <cell r="AI429" t="str">
            <v>jmoreno@minvivienda.gov.co</v>
          </cell>
          <cell r="AJ429">
            <v>60</v>
          </cell>
          <cell r="AK429">
            <v>0</v>
          </cell>
          <cell r="AL429">
            <v>0</v>
          </cell>
        </row>
        <row r="430">
          <cell r="A430">
            <v>4361</v>
          </cell>
          <cell r="B430" t="str">
            <v>Todos por un Nuevo País</v>
          </cell>
          <cell r="C430" t="str">
            <v>Movilidad social</v>
          </cell>
          <cell r="D430" t="str">
            <v>Impulsar la planificación, actuación coherente y articulada de los sectores de vivienda, agua potable y saneamiento básico, bajo el concepto de “Ciudades Amables y Sostenibles para la Equidad” en complemento con las acciones estratégicas de movilidad urba</v>
          </cell>
          <cell r="E430" t="str">
            <v>Vivienda</v>
          </cell>
          <cell r="F430" t="str">
            <v>MinVivienda</v>
          </cell>
          <cell r="G430" t="str">
            <v>Infraestructura de acueducto y alcantarillado</v>
          </cell>
          <cell r="H430">
            <v>4361</v>
          </cell>
          <cell r="I430" t="str">
            <v>Porcentaje de aguas residuales urbanas tratadas</v>
          </cell>
          <cell r="J430" t="str">
            <v>Resultado</v>
          </cell>
          <cell r="K430" t="str">
            <v>Sectorial</v>
          </cell>
          <cell r="L430" t="str">
            <v>SI</v>
          </cell>
          <cell r="M430" t="str">
            <v>NO</v>
          </cell>
          <cell r="N430" t="str">
            <v>NO</v>
          </cell>
          <cell r="O430" t="str">
            <v>SI</v>
          </cell>
          <cell r="P430" t="str">
            <v>Pendiente</v>
          </cell>
          <cell r="Q430" t="str">
            <v>Anual</v>
          </cell>
          <cell r="R430" t="str">
            <v>Flujo</v>
          </cell>
          <cell r="S430">
            <v>36.68</v>
          </cell>
          <cell r="T430">
            <v>37</v>
          </cell>
          <cell r="U430">
            <v>38</v>
          </cell>
          <cell r="V430">
            <v>39</v>
          </cell>
          <cell r="W430">
            <v>41</v>
          </cell>
          <cell r="X430">
            <v>41</v>
          </cell>
          <cell r="Y430">
            <v>0</v>
          </cell>
          <cell r="Z430">
            <v>0</v>
          </cell>
          <cell r="AA430">
            <v>0</v>
          </cell>
          <cell r="AB430">
            <v>0</v>
          </cell>
          <cell r="AC430">
            <v>0</v>
          </cell>
          <cell r="AD430">
            <v>0</v>
          </cell>
          <cell r="AE430" t="str">
            <v>El MVCT en cabeza de la Dirección de Desarrollo Sectorial se reunió con KFW y los municipios de Bucaramanga, armenia, Pereira, Dos quebradas, villamaría y Manizales para verificar el estado actual del tratamiento de aguas residuales en la cuenca Otún – Co</v>
          </cell>
          <cell r="AF430">
            <v>42400.208333333299</v>
          </cell>
          <cell r="AG430">
            <v>42500.495833911998</v>
          </cell>
          <cell r="AH430" t="str">
            <v>Javier Orlando Moreno Mendez</v>
          </cell>
          <cell r="AI430" t="str">
            <v>jmoreno@minvivienda.gov.co</v>
          </cell>
          <cell r="AJ430">
            <v>365</v>
          </cell>
          <cell r="AK430">
            <v>0</v>
          </cell>
          <cell r="AL430">
            <v>0</v>
          </cell>
        </row>
        <row r="431">
          <cell r="A431">
            <v>4368</v>
          </cell>
          <cell r="B431" t="str">
            <v>Todos por un Nuevo País</v>
          </cell>
          <cell r="C431" t="str">
            <v>Movilidad social</v>
          </cell>
          <cell r="D431" t="str">
            <v>Impulsar la planificación, actuación coherente y articulada de los sectores de vivienda, agua potable y saneamiento básico, bajo el concepto de “Ciudades Amables y Sostenibles para la Equidad” en complemento con las acciones estratégicas de movilidad urba</v>
          </cell>
          <cell r="E431" t="str">
            <v>Vivienda</v>
          </cell>
          <cell r="F431" t="str">
            <v>MinVivienda</v>
          </cell>
          <cell r="G431" t="str">
            <v>Infraestructura de acueducto y alcantarillado</v>
          </cell>
          <cell r="H431">
            <v>4368</v>
          </cell>
          <cell r="I431" t="str">
            <v>Personas con acceso a agua potable en la zona rural</v>
          </cell>
          <cell r="J431" t="str">
            <v>Producto</v>
          </cell>
          <cell r="K431" t="str">
            <v>Sectorial</v>
          </cell>
          <cell r="L431" t="str">
            <v>SI</v>
          </cell>
          <cell r="M431" t="str">
            <v>NO</v>
          </cell>
          <cell r="N431" t="str">
            <v>NO</v>
          </cell>
          <cell r="O431" t="str">
            <v>SI</v>
          </cell>
          <cell r="P431" t="str">
            <v>Pendiente</v>
          </cell>
          <cell r="Q431" t="str">
            <v>Anual</v>
          </cell>
          <cell r="R431" t="str">
            <v>Flujo</v>
          </cell>
          <cell r="S431">
            <v>7937296</v>
          </cell>
          <cell r="T431">
            <v>7995296</v>
          </cell>
          <cell r="U431">
            <v>8111296</v>
          </cell>
          <cell r="V431">
            <v>8314296</v>
          </cell>
          <cell r="W431">
            <v>8517296</v>
          </cell>
          <cell r="X431">
            <v>8517296</v>
          </cell>
          <cell r="Y431">
            <v>0</v>
          </cell>
          <cell r="Z431">
            <v>0</v>
          </cell>
          <cell r="AA431">
            <v>0</v>
          </cell>
          <cell r="AB431">
            <v>0</v>
          </cell>
          <cell r="AC431">
            <v>0</v>
          </cell>
          <cell r="AD431">
            <v>0</v>
          </cell>
          <cell r="AE431">
            <v>0</v>
          </cell>
          <cell r="AF431">
            <v>0</v>
          </cell>
          <cell r="AG431">
            <v>0</v>
          </cell>
          <cell r="AH431" t="str">
            <v>Javier Orlando Moreno Mendez</v>
          </cell>
          <cell r="AI431" t="str">
            <v>jmoreno@minvivienda.gov.co</v>
          </cell>
          <cell r="AJ431">
            <v>60</v>
          </cell>
          <cell r="AK431">
            <v>0</v>
          </cell>
          <cell r="AL431">
            <v>0</v>
          </cell>
        </row>
        <row r="432">
          <cell r="A432">
            <v>4362</v>
          </cell>
          <cell r="B432" t="str">
            <v>Todos por un Nuevo País</v>
          </cell>
          <cell r="C432" t="str">
            <v>Movilidad social</v>
          </cell>
          <cell r="D432" t="str">
            <v>Impulsar la planificación, actuación coherente y articulada de los sectores de vivienda, agua potable y saneamiento básico, bajo el concepto de “Ciudades Amables y Sostenibles para la Equidad” en complemento con las acciones estratégicas de movilidad urba</v>
          </cell>
          <cell r="E432" t="str">
            <v>Vivienda</v>
          </cell>
          <cell r="F432" t="str">
            <v>MinVivienda</v>
          </cell>
          <cell r="G432" t="str">
            <v>Apoyo al saneamiento de los vertimientos</v>
          </cell>
          <cell r="H432">
            <v>4362</v>
          </cell>
          <cell r="I432" t="str">
            <v>Sistemas de tratamiento de aguas residuales</v>
          </cell>
          <cell r="J432" t="str">
            <v>Producto</v>
          </cell>
          <cell r="K432" t="str">
            <v>Sectorial</v>
          </cell>
          <cell r="L432" t="str">
            <v>SI</v>
          </cell>
          <cell r="M432" t="str">
            <v>NO</v>
          </cell>
          <cell r="N432" t="str">
            <v>NO</v>
          </cell>
          <cell r="O432" t="str">
            <v>SI</v>
          </cell>
          <cell r="P432" t="str">
            <v>Pendiente</v>
          </cell>
          <cell r="Q432" t="str">
            <v>Anual</v>
          </cell>
          <cell r="R432" t="str">
            <v>Flujo</v>
          </cell>
          <cell r="S432">
            <v>622</v>
          </cell>
          <cell r="T432">
            <v>622</v>
          </cell>
          <cell r="U432">
            <v>624</v>
          </cell>
          <cell r="V432">
            <v>626</v>
          </cell>
          <cell r="W432">
            <v>628</v>
          </cell>
          <cell r="X432">
            <v>628</v>
          </cell>
          <cell r="Y432">
            <v>0</v>
          </cell>
          <cell r="Z432">
            <v>0</v>
          </cell>
          <cell r="AA432">
            <v>0</v>
          </cell>
          <cell r="AB432">
            <v>0</v>
          </cell>
          <cell r="AC432">
            <v>0</v>
          </cell>
          <cell r="AD432">
            <v>0</v>
          </cell>
          <cell r="AE432" t="str">
            <v>En ABRIL se llevó a cabo una reunión con DNP para revisar la fórmula que se aplica en la validación del indicador de aguas residuales como resultado se propuso que para mayo se validará con la SSPD el nuevo indicador.</v>
          </cell>
          <cell r="AF432">
            <v>42490.208333333299</v>
          </cell>
          <cell r="AG432">
            <v>42501.633979050901</v>
          </cell>
          <cell r="AH432" t="str">
            <v>Javier Orlando Moreno Mendez</v>
          </cell>
          <cell r="AI432" t="str">
            <v>jmoreno@minvivienda.gov.co</v>
          </cell>
          <cell r="AJ432">
            <v>180</v>
          </cell>
          <cell r="AK432">
            <v>0</v>
          </cell>
          <cell r="AL432">
            <v>0</v>
          </cell>
        </row>
        <row r="433">
          <cell r="A433">
            <v>4369</v>
          </cell>
          <cell r="B433" t="str">
            <v>Todos por un Nuevo País</v>
          </cell>
          <cell r="C433" t="str">
            <v>Movilidad social</v>
          </cell>
          <cell r="D433" t="str">
            <v>Impulsar la planificación, actuación coherente y articulada de los sectores de vivienda, agua potable y saneamiento básico, bajo el concepto de “Ciudades Amables y Sostenibles para la Equidad” en complemento con las acciones estratégicas de movilidad urba</v>
          </cell>
          <cell r="E433" t="str">
            <v>Vivienda</v>
          </cell>
          <cell r="F433" t="str">
            <v>MinVivienda</v>
          </cell>
          <cell r="G433" t="str">
            <v>Apoyo al saneamiento de los vertimientos</v>
          </cell>
          <cell r="H433">
            <v>4369</v>
          </cell>
          <cell r="I433" t="str">
            <v>Personas con manejo adecuado de aguas residuales en la zona rural</v>
          </cell>
          <cell r="J433" t="str">
            <v>Producto</v>
          </cell>
          <cell r="K433" t="str">
            <v>Sectorial</v>
          </cell>
          <cell r="L433" t="str">
            <v>SI</v>
          </cell>
          <cell r="M433" t="str">
            <v>NO</v>
          </cell>
          <cell r="N433" t="str">
            <v>NO</v>
          </cell>
          <cell r="O433" t="str">
            <v>SI</v>
          </cell>
          <cell r="P433" t="str">
            <v>Pendiente</v>
          </cell>
          <cell r="Q433" t="str">
            <v>Anual</v>
          </cell>
          <cell r="R433" t="str">
            <v>Flujo</v>
          </cell>
          <cell r="S433">
            <v>7368425</v>
          </cell>
          <cell r="T433">
            <v>7450425</v>
          </cell>
          <cell r="U433">
            <v>7614425</v>
          </cell>
          <cell r="V433">
            <v>7901425</v>
          </cell>
          <cell r="W433">
            <v>8188425</v>
          </cell>
          <cell r="X433">
            <v>8188425</v>
          </cell>
          <cell r="Y433">
            <v>0</v>
          </cell>
          <cell r="Z433">
            <v>0</v>
          </cell>
          <cell r="AA433">
            <v>0</v>
          </cell>
          <cell r="AB433">
            <v>0</v>
          </cell>
          <cell r="AC433">
            <v>0</v>
          </cell>
          <cell r="AD433">
            <v>0</v>
          </cell>
          <cell r="AE433" t="str">
            <v>Entre febrero se realizaron jornadas de trabajo con el Ministerio de Salud y Protección Social, Ministerio de Agricultura y Desarrollo Rural, DNP, CRA y Superservicios con el fin de ajustar el proyecto de decreto de acuerdo con los requerimientos de las e</v>
          </cell>
          <cell r="AF433">
            <v>42429.208333333299</v>
          </cell>
          <cell r="AG433">
            <v>42500.463301006901</v>
          </cell>
          <cell r="AH433" t="str">
            <v>Javier Orlando Moreno Mendez</v>
          </cell>
          <cell r="AI433" t="str">
            <v>jmoreno@minvivienda.gov.co</v>
          </cell>
          <cell r="AJ433">
            <v>60</v>
          </cell>
          <cell r="AK433">
            <v>0</v>
          </cell>
          <cell r="AL433">
            <v>0</v>
          </cell>
        </row>
        <row r="434">
          <cell r="A434">
            <v>4363</v>
          </cell>
          <cell r="B434" t="str">
            <v>Todos por un Nuevo País</v>
          </cell>
          <cell r="C434" t="str">
            <v>Movilidad social</v>
          </cell>
          <cell r="D434" t="str">
            <v>Impulsar la planificación, actuación coherente y articulada de los sectores de vivienda, agua potable y saneamiento básico, bajo el concepto de “Ciudades Amables y Sostenibles para la Equidad” en complemento con las acciones estratégicas de movilidad urba</v>
          </cell>
          <cell r="E434" t="str">
            <v>Vivienda</v>
          </cell>
          <cell r="F434" t="str">
            <v>MinVivienda</v>
          </cell>
          <cell r="G434" t="str">
            <v>Promoción del manejo adecuado de los residuos sólidos desde el Sector Vivienda, Ciudad y Territorio</v>
          </cell>
          <cell r="H434">
            <v>4363</v>
          </cell>
          <cell r="I434" t="str">
            <v>Porcentaje de municipios que tratan adecuadamente los residuos sólidos</v>
          </cell>
          <cell r="J434" t="str">
            <v>Resultado</v>
          </cell>
          <cell r="K434" t="str">
            <v>Sectorial</v>
          </cell>
          <cell r="L434" t="str">
            <v>SI</v>
          </cell>
          <cell r="M434" t="str">
            <v>NO</v>
          </cell>
          <cell r="N434" t="str">
            <v>NO</v>
          </cell>
          <cell r="O434" t="str">
            <v>SI</v>
          </cell>
          <cell r="P434" t="str">
            <v>Pendiente</v>
          </cell>
          <cell r="Q434" t="str">
            <v>Anual</v>
          </cell>
          <cell r="R434" t="str">
            <v>Flujo</v>
          </cell>
          <cell r="S434">
            <v>79</v>
          </cell>
          <cell r="T434">
            <v>79</v>
          </cell>
          <cell r="U434">
            <v>80</v>
          </cell>
          <cell r="V434">
            <v>82</v>
          </cell>
          <cell r="W434">
            <v>83</v>
          </cell>
          <cell r="X434">
            <v>83</v>
          </cell>
          <cell r="Y434">
            <v>0</v>
          </cell>
          <cell r="Z434">
            <v>0</v>
          </cell>
          <cell r="AA434">
            <v>0</v>
          </cell>
          <cell r="AB434">
            <v>0</v>
          </cell>
          <cell r="AC434">
            <v>0</v>
          </cell>
          <cell r="AD434">
            <v>0</v>
          </cell>
          <cell r="AE434" t="str">
            <v xml:space="preserve">• Aistencia técnica Vida Util Licencia Ambiental para el relleno sanitario municipal de "Aposentos" Cucunubá – Cundinamarca. • Asistencia técnica en cierre de sitios de disposición final de residuos sólidos. Cartagena – Bolívar. • Asistencia técnica para </v>
          </cell>
          <cell r="AF434">
            <v>42490.208333333299</v>
          </cell>
          <cell r="AG434">
            <v>42496.444080752299</v>
          </cell>
          <cell r="AH434" t="str">
            <v>Guillermo Andres Arcila Hoyos</v>
          </cell>
          <cell r="AI434" t="str">
            <v>garcila@minvivienda.gov.co</v>
          </cell>
          <cell r="AJ434">
            <v>90</v>
          </cell>
          <cell r="AK434">
            <v>0</v>
          </cell>
          <cell r="AL434">
            <v>0</v>
          </cell>
        </row>
        <row r="435">
          <cell r="A435">
            <v>4364</v>
          </cell>
          <cell r="B435" t="str">
            <v>Todos por un Nuevo País</v>
          </cell>
          <cell r="C435" t="str">
            <v>Movilidad social</v>
          </cell>
          <cell r="D435" t="str">
            <v>Impulsar la planificación, actuación coherente y articulada de los sectores de vivienda, agua potable y saneamiento básico, bajo el concepto de “Ciudades Amables y Sostenibles para la Equidad” en complemento con las acciones estratégicas de movilidad urba</v>
          </cell>
          <cell r="E435" t="str">
            <v>Vivienda</v>
          </cell>
          <cell r="F435" t="str">
            <v>MinVivienda</v>
          </cell>
          <cell r="G435" t="str">
            <v>Promoción del manejo adecuado de los residuos sólidos desde el Sector Vivienda, Ciudad y Territorio</v>
          </cell>
          <cell r="H435">
            <v>4364</v>
          </cell>
          <cell r="I435" t="str">
            <v>Municipios que pasan a disponer en un nuevo sitio de disposición final</v>
          </cell>
          <cell r="J435" t="str">
            <v>Producto</v>
          </cell>
          <cell r="K435" t="str">
            <v>Sectorial</v>
          </cell>
          <cell r="L435" t="str">
            <v>SI</v>
          </cell>
          <cell r="M435" t="str">
            <v>NO</v>
          </cell>
          <cell r="N435" t="str">
            <v>NO</v>
          </cell>
          <cell r="O435" t="str">
            <v>SI</v>
          </cell>
          <cell r="P435" t="str">
            <v>Pendiente</v>
          </cell>
          <cell r="Q435" t="str">
            <v>Anual</v>
          </cell>
          <cell r="R435" t="str">
            <v>Acumulado</v>
          </cell>
          <cell r="S435">
            <v>0</v>
          </cell>
          <cell r="T435">
            <v>0</v>
          </cell>
          <cell r="U435">
            <v>1</v>
          </cell>
          <cell r="V435">
            <v>1</v>
          </cell>
          <cell r="W435">
            <v>1</v>
          </cell>
          <cell r="X435">
            <v>3</v>
          </cell>
          <cell r="Y435">
            <v>0</v>
          </cell>
          <cell r="Z435">
            <v>0</v>
          </cell>
          <cell r="AA435">
            <v>0</v>
          </cell>
          <cell r="AB435">
            <v>0</v>
          </cell>
          <cell r="AC435">
            <v>0</v>
          </cell>
          <cell r="AD435">
            <v>0</v>
          </cell>
          <cell r="AE435" t="str">
            <v>Gestión: • Aistencia técnica Vida Util Licencia Ambiental para el relleno sanitario municipal de "Aposentos" Cucunubá – Cundinamarca. • Asistencia técnica en cierre de sitios de disposición final de residuos sólidos. Cartagena – Bolívar. • Asistencia técn</v>
          </cell>
          <cell r="AF435">
            <v>42490.208333333299</v>
          </cell>
          <cell r="AG435">
            <v>42496.446133252299</v>
          </cell>
          <cell r="AH435" t="str">
            <v>Guillermo Andres Arcila Hoyos</v>
          </cell>
          <cell r="AI435" t="str">
            <v>garcila@minvivienda.gov.co</v>
          </cell>
          <cell r="AJ435">
            <v>90</v>
          </cell>
          <cell r="AK435">
            <v>0</v>
          </cell>
          <cell r="AL435">
            <v>0</v>
          </cell>
        </row>
        <row r="436">
          <cell r="A436">
            <v>4365</v>
          </cell>
          <cell r="B436" t="str">
            <v>Todos por un Nuevo País</v>
          </cell>
          <cell r="C436" t="str">
            <v>Movilidad social</v>
          </cell>
          <cell r="D436" t="str">
            <v>Impulsar la planificación, actuación coherente y articulada de los sectores de vivienda, agua potable y saneamiento básico, bajo el concepto de “Ciudades Amables y Sostenibles para la Equidad” en complemento con las acciones estratégicas de movilidad urba</v>
          </cell>
          <cell r="E436" t="str">
            <v>Vivienda</v>
          </cell>
          <cell r="F436" t="str">
            <v>MinVivienda</v>
          </cell>
          <cell r="G436" t="str">
            <v>Promoción del manejo adecuado de los residuos sólidos desde el Sector Vivienda, Ciudad y Territorio</v>
          </cell>
          <cell r="H436">
            <v>4365</v>
          </cell>
          <cell r="I436" t="str">
            <v>Municipios que disponen en un  sitio disposición final existente</v>
          </cell>
          <cell r="J436" t="str">
            <v>Producto</v>
          </cell>
          <cell r="K436" t="str">
            <v>Sectorial</v>
          </cell>
          <cell r="L436" t="str">
            <v>SI</v>
          </cell>
          <cell r="M436" t="str">
            <v>NO</v>
          </cell>
          <cell r="N436" t="str">
            <v>NO</v>
          </cell>
          <cell r="O436" t="str">
            <v>SI</v>
          </cell>
          <cell r="P436" t="str">
            <v>Pendiente</v>
          </cell>
          <cell r="Q436" t="str">
            <v>Anual</v>
          </cell>
          <cell r="R436" t="str">
            <v>Flujo</v>
          </cell>
          <cell r="S436">
            <v>874</v>
          </cell>
          <cell r="T436">
            <v>884</v>
          </cell>
          <cell r="U436">
            <v>894</v>
          </cell>
          <cell r="V436">
            <v>905</v>
          </cell>
          <cell r="W436">
            <v>916</v>
          </cell>
          <cell r="X436">
            <v>916</v>
          </cell>
          <cell r="Y436">
            <v>0</v>
          </cell>
          <cell r="Z436">
            <v>0</v>
          </cell>
          <cell r="AA436">
            <v>0</v>
          </cell>
          <cell r="AB436">
            <v>0</v>
          </cell>
          <cell r="AC436">
            <v>0</v>
          </cell>
          <cell r="AD436">
            <v>0</v>
          </cell>
          <cell r="AE436" t="str">
            <v>Gestión Realizada • Asistencia técnica para la vida útil y la resolución de Licencia Ambiental del relleno sanitario municipal de "Aposentos" Cucunubá – Cundinamarca. • Asistencia técnica en cierre de sitios de disposición final de residuos sólidos. Carta</v>
          </cell>
          <cell r="AF436">
            <v>42490.208333333299</v>
          </cell>
          <cell r="AG436">
            <v>42496.669989965303</v>
          </cell>
          <cell r="AH436" t="str">
            <v>Guillermo Andres Arcila Hoyos</v>
          </cell>
          <cell r="AI436" t="str">
            <v>garcila@minvivienda.gov.co</v>
          </cell>
          <cell r="AJ436">
            <v>90</v>
          </cell>
          <cell r="AK436">
            <v>0</v>
          </cell>
          <cell r="AL436">
            <v>0</v>
          </cell>
        </row>
        <row r="437">
          <cell r="A437">
            <v>4366</v>
          </cell>
          <cell r="B437" t="str">
            <v>Todos por un Nuevo País</v>
          </cell>
          <cell r="C437" t="str">
            <v>Movilidad social</v>
          </cell>
          <cell r="D437" t="str">
            <v>Impulsar la planificación, actuación coherente y articulada de los sectores de vivienda, agua potable y saneamiento básico, bajo el concepto de “Ciudades Amables y Sostenibles para la Equidad” en complemento con las acciones estratégicas de movilidad urba</v>
          </cell>
          <cell r="E437" t="str">
            <v>Vivienda</v>
          </cell>
          <cell r="F437" t="str">
            <v>MinVivienda</v>
          </cell>
          <cell r="G437" t="str">
            <v>Promoción del manejo adecuado de los residuos sólidos desde el Sector Vivienda, Ciudad y Territorio</v>
          </cell>
          <cell r="H437">
            <v>4366</v>
          </cell>
          <cell r="I437" t="str">
            <v>Porcentaje de residuos sólidos municipales aprovechados</v>
          </cell>
          <cell r="J437" t="str">
            <v>Resultado</v>
          </cell>
          <cell r="K437" t="str">
            <v>Sectorial</v>
          </cell>
          <cell r="L437" t="str">
            <v>SI</v>
          </cell>
          <cell r="M437" t="str">
            <v>NO</v>
          </cell>
          <cell r="N437" t="str">
            <v>NO</v>
          </cell>
          <cell r="O437" t="str">
            <v>SI</v>
          </cell>
          <cell r="P437" t="str">
            <v>Pendiente</v>
          </cell>
          <cell r="Q437" t="str">
            <v>Anual</v>
          </cell>
          <cell r="R437" t="str">
            <v>Flujo</v>
          </cell>
          <cell r="S437">
            <v>17</v>
          </cell>
          <cell r="T437">
            <v>17</v>
          </cell>
          <cell r="U437">
            <v>18</v>
          </cell>
          <cell r="V437">
            <v>19</v>
          </cell>
          <cell r="W437">
            <v>20</v>
          </cell>
          <cell r="X437">
            <v>20</v>
          </cell>
          <cell r="Y437">
            <v>0</v>
          </cell>
          <cell r="Z437">
            <v>0</v>
          </cell>
          <cell r="AA437">
            <v>0</v>
          </cell>
          <cell r="AB437">
            <v>0</v>
          </cell>
          <cell r="AC437">
            <v>0</v>
          </cell>
          <cell r="AD437">
            <v>0</v>
          </cell>
          <cell r="AE437" t="str">
            <v>REPORTE CUALITATIVO ENERO 2016 Durante la vigencia 2016, se ha venido trabajando en la identificación de las necesidades de información y posibles fuentes para la obtención de la misma, con el fin de avanzar en la definición de alcance y la línea base del</v>
          </cell>
          <cell r="AF437">
            <v>42400.25</v>
          </cell>
          <cell r="AG437">
            <v>42500.444298842602</v>
          </cell>
          <cell r="AH437" t="str">
            <v>Javier Orlando Moreno Mendez</v>
          </cell>
          <cell r="AI437" t="str">
            <v>jmoreno@minvivienda.gov.co</v>
          </cell>
          <cell r="AJ437">
            <v>90</v>
          </cell>
          <cell r="AK437">
            <v>0</v>
          </cell>
          <cell r="AL437">
            <v>0</v>
          </cell>
        </row>
        <row r="438">
          <cell r="A438">
            <v>5344</v>
          </cell>
          <cell r="B438" t="str">
            <v>Todos por un Nuevo País</v>
          </cell>
          <cell r="C438" t="str">
            <v>Movilidad social</v>
          </cell>
          <cell r="D438" t="str">
            <v>Impulsar la planificación, actuación coherente y articulada de los sectores de vivienda, agua potable y saneamiento básico, bajo el concepto de “Ciudades Amables y Sostenibles para la Equidad” en complemento con las acciones estratégicas de movilidad urba</v>
          </cell>
          <cell r="E438" t="str">
            <v>Vivienda</v>
          </cell>
          <cell r="F438" t="str">
            <v>MinVivienda</v>
          </cell>
          <cell r="G438" t="str">
            <v>Grupos Étnicos - Vivienda</v>
          </cell>
          <cell r="H438">
            <v>5344</v>
          </cell>
          <cell r="I438" t="str">
            <v>Apoyo en la estructuración e implementación de planes y/o modelos para la provisión de agua potable y saneamiento básico para Pueblos y Comunidades Indígenas en sus territorios, con especial atención en zonas desérticas</v>
          </cell>
          <cell r="J438" t="str">
            <v>Producto</v>
          </cell>
          <cell r="K438" t="str">
            <v>Transversal</v>
          </cell>
          <cell r="L438" t="str">
            <v>NO</v>
          </cell>
          <cell r="M438" t="str">
            <v>NO</v>
          </cell>
          <cell r="N438" t="str">
            <v>SI</v>
          </cell>
          <cell r="O438" t="str">
            <v>SI</v>
          </cell>
          <cell r="P438" t="str">
            <v>Porcentaje</v>
          </cell>
          <cell r="Q438" t="str">
            <v>Anual</v>
          </cell>
          <cell r="R438" t="str">
            <v>Capacidad</v>
          </cell>
          <cell r="S438">
            <v>0</v>
          </cell>
          <cell r="T438">
            <v>100</v>
          </cell>
          <cell r="U438">
            <v>100</v>
          </cell>
          <cell r="V438">
            <v>100</v>
          </cell>
          <cell r="W438">
            <v>100</v>
          </cell>
          <cell r="X438">
            <v>100</v>
          </cell>
          <cell r="Y438">
            <v>0</v>
          </cell>
          <cell r="Z438">
            <v>0</v>
          </cell>
          <cell r="AA438">
            <v>0</v>
          </cell>
          <cell r="AB438">
            <v>0</v>
          </cell>
          <cell r="AC438">
            <v>0</v>
          </cell>
          <cell r="AD438">
            <v>0</v>
          </cell>
          <cell r="AE438" t="str">
            <v>El VASB y los representantes indígenas se reunieron para concertar los indicadores relacionados con esta meta. Dichos indicadores serán discutidos en la mesa de concertación que se adelante para este fin. Por otro lado, el VASB avanza en la estructuración</v>
          </cell>
          <cell r="AF438">
            <v>42490.208333333299</v>
          </cell>
          <cell r="AG438">
            <v>42495.610923379601</v>
          </cell>
          <cell r="AH438" t="str">
            <v>Javier Orlando Moreno Mendez</v>
          </cell>
          <cell r="AI438" t="str">
            <v>jmoreno@minvivienda.gov.co</v>
          </cell>
          <cell r="AJ438">
            <v>90</v>
          </cell>
          <cell r="AK438">
            <v>0</v>
          </cell>
          <cell r="AL438">
            <v>0</v>
          </cell>
        </row>
        <row r="439">
          <cell r="A439">
            <v>4472</v>
          </cell>
          <cell r="B439" t="str">
            <v>Todos por un Nuevo País</v>
          </cell>
          <cell r="C439" t="str">
            <v>Transformación del campo</v>
          </cell>
          <cell r="D439" t="str">
            <v>Ordenar el territorio rural buscando un mayor acceso a la tierra por parte de los productores agropecuarios sin tierras o con tierra insuficiente, el uso eficiente del suelo y la seguridad jurídica sobre los derechos de propiedad bajo un enfoque de crecim</v>
          </cell>
          <cell r="E439" t="str">
            <v>Agropecuario</v>
          </cell>
          <cell r="F439" t="str">
            <v>INCODER</v>
          </cell>
          <cell r="G439" t="str">
            <v>Planificación del uso y formalización de la propiedad rural</v>
          </cell>
          <cell r="H439">
            <v>4472</v>
          </cell>
          <cell r="I439" t="str">
            <v>Familias de comunidades étnicas beneficiadas con acceso a tierra.</v>
          </cell>
          <cell r="J439" t="str">
            <v>Resultado</v>
          </cell>
          <cell r="K439" t="str">
            <v>Sectorial</v>
          </cell>
          <cell r="L439" t="str">
            <v>SI</v>
          </cell>
          <cell r="M439" t="str">
            <v>SI</v>
          </cell>
          <cell r="N439" t="str">
            <v>NO</v>
          </cell>
          <cell r="O439" t="str">
            <v>SI</v>
          </cell>
          <cell r="P439" t="str">
            <v>Familias</v>
          </cell>
          <cell r="Q439" t="str">
            <v>Mensual</v>
          </cell>
          <cell r="R439" t="str">
            <v>Capacidad</v>
          </cell>
          <cell r="S439">
            <v>159485</v>
          </cell>
          <cell r="T439">
            <v>162335</v>
          </cell>
          <cell r="U439">
            <v>165135</v>
          </cell>
          <cell r="V439">
            <v>167935</v>
          </cell>
          <cell r="W439">
            <v>170735</v>
          </cell>
          <cell r="X439">
            <v>170735</v>
          </cell>
          <cell r="Y439">
            <v>0</v>
          </cell>
          <cell r="Z439">
            <v>0</v>
          </cell>
          <cell r="AA439">
            <v>0</v>
          </cell>
          <cell r="AB439">
            <v>0</v>
          </cell>
          <cell r="AC439">
            <v>0</v>
          </cell>
          <cell r="AD439">
            <v>0</v>
          </cell>
          <cell r="AE439">
            <v>0</v>
          </cell>
          <cell r="AF439">
            <v>0</v>
          </cell>
          <cell r="AG439">
            <v>0</v>
          </cell>
          <cell r="AH439" t="str">
            <v>Giovanni Alberto Rocha Mahecha</v>
          </cell>
          <cell r="AI439" t="str">
            <v>grocha@incoder.gov.co</v>
          </cell>
          <cell r="AJ439">
            <v>5</v>
          </cell>
          <cell r="AK439">
            <v>0</v>
          </cell>
          <cell r="AL439">
            <v>0</v>
          </cell>
        </row>
        <row r="440">
          <cell r="A440">
            <v>4473</v>
          </cell>
          <cell r="B440" t="str">
            <v>Todos por un Nuevo País</v>
          </cell>
          <cell r="C440" t="str">
            <v>Transformación del campo</v>
          </cell>
          <cell r="D440" t="str">
            <v>Ordenar el territorio rural buscando un mayor acceso a la tierra por parte de los productores agropecuarios sin tierras o con tierra insuficiente, el uso eficiente del suelo y la seguridad jurídica sobre los derechos de propiedad bajo un enfoque de crecim</v>
          </cell>
          <cell r="E440" t="str">
            <v>Agropecuario</v>
          </cell>
          <cell r="F440" t="str">
            <v>INCODER</v>
          </cell>
          <cell r="G440" t="str">
            <v>Planificación del uso y formalización de la propiedad rural</v>
          </cell>
          <cell r="H440">
            <v>4473</v>
          </cell>
          <cell r="I440" t="str">
            <v>Hectáreas ordenadas  en cuanto a su tenencia, ocupación  y aprovechamiento</v>
          </cell>
          <cell r="J440" t="str">
            <v>Resultado</v>
          </cell>
          <cell r="K440" t="str">
            <v>Sectorial</v>
          </cell>
          <cell r="L440" t="str">
            <v>SI</v>
          </cell>
          <cell r="M440" t="str">
            <v>NO</v>
          </cell>
          <cell r="N440" t="str">
            <v>NO</v>
          </cell>
          <cell r="O440" t="str">
            <v>SI</v>
          </cell>
          <cell r="P440" t="str">
            <v>Hectáreas</v>
          </cell>
          <cell r="Q440" t="str">
            <v>Semestral</v>
          </cell>
          <cell r="R440" t="str">
            <v>Acumulado</v>
          </cell>
          <cell r="S440">
            <v>72704</v>
          </cell>
          <cell r="T440">
            <v>131250</v>
          </cell>
          <cell r="U440">
            <v>93750</v>
          </cell>
          <cell r="V440">
            <v>93750</v>
          </cell>
          <cell r="W440">
            <v>93750</v>
          </cell>
          <cell r="X440">
            <v>412500</v>
          </cell>
          <cell r="Y440">
            <v>0</v>
          </cell>
          <cell r="Z440">
            <v>0</v>
          </cell>
          <cell r="AA440">
            <v>0</v>
          </cell>
          <cell r="AB440">
            <v>0</v>
          </cell>
          <cell r="AC440">
            <v>0</v>
          </cell>
          <cell r="AD440">
            <v>0</v>
          </cell>
          <cell r="AE440">
            <v>0</v>
          </cell>
          <cell r="AF440">
            <v>0</v>
          </cell>
          <cell r="AG440">
            <v>0</v>
          </cell>
          <cell r="AH440" t="str">
            <v>Giovanni Alberto Rocha Mahecha</v>
          </cell>
          <cell r="AI440" t="str">
            <v>grocha@incoder.gov.co</v>
          </cell>
          <cell r="AJ440">
            <v>10</v>
          </cell>
          <cell r="AK440">
            <v>0</v>
          </cell>
          <cell r="AL440">
            <v>0</v>
          </cell>
        </row>
        <row r="441">
          <cell r="A441">
            <v>4493</v>
          </cell>
          <cell r="B441" t="str">
            <v>Todos por un Nuevo País</v>
          </cell>
          <cell r="C441" t="str">
            <v>Transformación del campo</v>
          </cell>
          <cell r="D441" t="str">
            <v>Ordenar el territorio rural buscando un mayor acceso a la tierra por parte de los productores agropecuarios sin tierras o con tierra insuficiente, el uso eficiente del suelo y la seguridad jurídica sobre los derechos de propiedad bajo un enfoque de crecim</v>
          </cell>
          <cell r="E441" t="str">
            <v>Agropecuario</v>
          </cell>
          <cell r="F441" t="str">
            <v>INCODER</v>
          </cell>
          <cell r="G441" t="str">
            <v>Planificación del uso y formalización de la propiedad rural</v>
          </cell>
          <cell r="H441">
            <v>4493</v>
          </cell>
          <cell r="I441" t="str">
            <v>Personas víctimas de desplazamiento forzado atendidas con procesos de adjudicación y formalización de tierra</v>
          </cell>
          <cell r="J441" t="str">
            <v>Producto</v>
          </cell>
          <cell r="K441" t="str">
            <v>Sectorial</v>
          </cell>
          <cell r="L441" t="str">
            <v>SI</v>
          </cell>
          <cell r="M441" t="str">
            <v>NO</v>
          </cell>
          <cell r="N441" t="str">
            <v>NO</v>
          </cell>
          <cell r="O441" t="str">
            <v>SI</v>
          </cell>
          <cell r="P441" t="str">
            <v>Personas</v>
          </cell>
          <cell r="Q441" t="str">
            <v>Mensual</v>
          </cell>
          <cell r="R441" t="str">
            <v>Acumulado</v>
          </cell>
          <cell r="S441">
            <v>18465</v>
          </cell>
          <cell r="T441">
            <v>4800</v>
          </cell>
          <cell r="U441">
            <v>4650</v>
          </cell>
          <cell r="V441">
            <v>4650</v>
          </cell>
          <cell r="W441">
            <v>4650</v>
          </cell>
          <cell r="X441">
            <v>18750</v>
          </cell>
          <cell r="Y441">
            <v>0</v>
          </cell>
          <cell r="Z441">
            <v>0</v>
          </cell>
          <cell r="AA441">
            <v>0</v>
          </cell>
          <cell r="AB441">
            <v>0</v>
          </cell>
          <cell r="AC441">
            <v>0</v>
          </cell>
          <cell r="AD441">
            <v>0</v>
          </cell>
          <cell r="AE441">
            <v>0</v>
          </cell>
          <cell r="AF441">
            <v>0</v>
          </cell>
          <cell r="AG441">
            <v>0</v>
          </cell>
          <cell r="AH441" t="str">
            <v>Giovanni Alberto Rocha Mahecha</v>
          </cell>
          <cell r="AI441" t="str">
            <v>grocha@incoder.gov.co</v>
          </cell>
          <cell r="AJ441">
            <v>0</v>
          </cell>
          <cell r="AK441">
            <v>0</v>
          </cell>
          <cell r="AL441">
            <v>0</v>
          </cell>
        </row>
        <row r="442">
          <cell r="A442">
            <v>4471</v>
          </cell>
          <cell r="B442" t="str">
            <v>Todos por un Nuevo País</v>
          </cell>
          <cell r="C442" t="str">
            <v>Transformación del campo</v>
          </cell>
          <cell r="D442" t="str">
            <v>Ordenar el territorio rural buscando un mayor acceso a la tierra por parte de los productores agropecuarios sin tierras o con tierra insuficiente, el uso eficiente del suelo y la seguridad jurídica sobre los derechos de propiedad bajo un enfoque de crecim</v>
          </cell>
          <cell r="E442" t="str">
            <v>Agropecuario</v>
          </cell>
          <cell r="F442" t="str">
            <v>MINAGRICULTURA</v>
          </cell>
          <cell r="G442" t="str">
            <v>Planificación del uso y formalización de la propiedad rural</v>
          </cell>
          <cell r="H442">
            <v>4471</v>
          </cell>
          <cell r="I442" t="str">
            <v>Predios formalizados o regularizados para  el desarrollo rural</v>
          </cell>
          <cell r="J442" t="str">
            <v>Resultado</v>
          </cell>
          <cell r="K442" t="str">
            <v>Sectorial</v>
          </cell>
          <cell r="L442" t="str">
            <v>SI</v>
          </cell>
          <cell r="M442" t="str">
            <v>SI</v>
          </cell>
          <cell r="N442" t="str">
            <v>NO</v>
          </cell>
          <cell r="O442" t="str">
            <v>SI</v>
          </cell>
          <cell r="P442" t="str">
            <v>Predios</v>
          </cell>
          <cell r="Q442" t="str">
            <v>Mensual</v>
          </cell>
          <cell r="R442" t="str">
            <v>Acumulado</v>
          </cell>
          <cell r="S442">
            <v>8744</v>
          </cell>
          <cell r="T442">
            <v>9045</v>
          </cell>
          <cell r="U442">
            <v>8635</v>
          </cell>
          <cell r="V442">
            <v>8570</v>
          </cell>
          <cell r="W442">
            <v>8750</v>
          </cell>
          <cell r="X442">
            <v>35000</v>
          </cell>
          <cell r="Y442">
            <v>544</v>
          </cell>
          <cell r="Z442">
            <v>6.3</v>
          </cell>
          <cell r="AA442">
            <v>12000</v>
          </cell>
          <cell r="AB442">
            <v>34.29</v>
          </cell>
          <cell r="AC442">
            <v>42490.208333333299</v>
          </cell>
          <cell r="AD442">
            <v>42496.707332719903</v>
          </cell>
          <cell r="AE442" t="str">
            <v>Los datos corresponden a lo ejecutado por el Programa de Formalizacion del M ministerio, según prorrogas de los Convenios 2015 y 2014, ya que para el 2016 la ANT asumirá estas funciones, al igual que las del INCODER</v>
          </cell>
          <cell r="AF442">
            <v>42490.208333333299</v>
          </cell>
          <cell r="AG442">
            <v>42496.707332557897</v>
          </cell>
          <cell r="AH442" t="str">
            <v>Ana Mónica Vargas Suárez</v>
          </cell>
          <cell r="AI442" t="str">
            <v>ana.vargas@minagricultura.gov.co</v>
          </cell>
          <cell r="AJ442">
            <v>20</v>
          </cell>
          <cell r="AK442">
            <v>42520.208333333299</v>
          </cell>
          <cell r="AL442">
            <v>-33</v>
          </cell>
        </row>
        <row r="443">
          <cell r="A443">
            <v>4475</v>
          </cell>
          <cell r="B443" t="str">
            <v>Todos por un Nuevo País</v>
          </cell>
          <cell r="C443" t="str">
            <v>Transformación del campo</v>
          </cell>
          <cell r="D443" t="str">
            <v>Ordenar el territorio rural buscando un mayor acceso a la tierra por parte de los productores agropecuarios sin tierras o con tierra insuficiente, el uso eficiente del suelo y la seguridad jurídica sobre los derechos de propiedad bajo un enfoque de crecim</v>
          </cell>
          <cell r="E443" t="str">
            <v>Agropecuario</v>
          </cell>
          <cell r="F443" t="str">
            <v>MINAGRICULTURA</v>
          </cell>
          <cell r="G443" t="str">
            <v>Planificación del uso y formalización de la propiedad rural</v>
          </cell>
          <cell r="H443">
            <v>4475</v>
          </cell>
          <cell r="I443" t="str">
            <v>Sistemas productivos agropecuarios con medidas de adaptación y mitigación  al cambio climático.</v>
          </cell>
          <cell r="J443" t="str">
            <v>Producto</v>
          </cell>
          <cell r="K443" t="str">
            <v>Sectorial</v>
          </cell>
          <cell r="L443" t="str">
            <v>SI</v>
          </cell>
          <cell r="M443" t="str">
            <v>NO</v>
          </cell>
          <cell r="N443" t="str">
            <v>NO</v>
          </cell>
          <cell r="O443" t="str">
            <v>SI</v>
          </cell>
          <cell r="P443" t="str">
            <v>Paquetes tecnológicos</v>
          </cell>
          <cell r="Q443" t="str">
            <v>Anual</v>
          </cell>
          <cell r="R443" t="str">
            <v>Acumulado</v>
          </cell>
          <cell r="S443">
            <v>0</v>
          </cell>
          <cell r="T443">
            <v>0</v>
          </cell>
          <cell r="U443">
            <v>0</v>
          </cell>
          <cell r="V443">
            <v>2</v>
          </cell>
          <cell r="W443">
            <v>4</v>
          </cell>
          <cell r="X443">
            <v>6</v>
          </cell>
          <cell r="Y443">
            <v>0</v>
          </cell>
          <cell r="Z443">
            <v>0</v>
          </cell>
          <cell r="AA443">
            <v>0</v>
          </cell>
          <cell r="AB443">
            <v>0</v>
          </cell>
          <cell r="AC443">
            <v>0</v>
          </cell>
          <cell r="AD443">
            <v>0</v>
          </cell>
          <cell r="AE443" t="str">
            <v>La meta son 6 sistemas productivos con medidas de adaptación al cambio climático. Sin embargo esta meta está trazada para el 2016 y con corte a 2015, no se presentan novedades. Sin embargo se adelantan acciones para la atención del indicador. El component</v>
          </cell>
          <cell r="AF443">
            <v>42490.208333333299</v>
          </cell>
          <cell r="AG443">
            <v>42495.339200150498</v>
          </cell>
          <cell r="AH443" t="str">
            <v>Claudia Jimena Cuervo Cardona</v>
          </cell>
          <cell r="AI443" t="str">
            <v>claudia.cuervo@minagricultura.gov.co</v>
          </cell>
          <cell r="AJ443">
            <v>0</v>
          </cell>
          <cell r="AK443">
            <v>0</v>
          </cell>
          <cell r="AL443">
            <v>0</v>
          </cell>
        </row>
        <row r="444">
          <cell r="A444">
            <v>4474</v>
          </cell>
          <cell r="B444" t="str">
            <v>Todos por un Nuevo País</v>
          </cell>
          <cell r="C444" t="str">
            <v>Transformación del campo</v>
          </cell>
          <cell r="D444" t="str">
            <v>Ordenar el territorio rural buscando un mayor acceso a la tierra por parte de los productores agropecuarios sin tierras o con tierra insuficiente, el uso eficiente del suelo y la seguridad jurídica sobre los derechos de propiedad bajo un enfoque de crecim</v>
          </cell>
          <cell r="E444" t="str">
            <v>Agropecuario</v>
          </cell>
          <cell r="F444" t="str">
            <v>Unidad de Planificación Rural Agropecuaria</v>
          </cell>
          <cell r="G444" t="str">
            <v>Planificación del uso y formalización de la propiedad rural</v>
          </cell>
          <cell r="H444">
            <v>4474</v>
          </cell>
          <cell r="I444" t="str">
            <v>Hectáreas estratégicas para el desarrollo de sistemas productivos zonificadas a escala 1:25.000</v>
          </cell>
          <cell r="J444" t="str">
            <v>Producto</v>
          </cell>
          <cell r="K444" t="str">
            <v>Sectorial</v>
          </cell>
          <cell r="L444" t="str">
            <v>SI</v>
          </cell>
          <cell r="M444" t="str">
            <v>SI</v>
          </cell>
          <cell r="N444" t="str">
            <v>NO</v>
          </cell>
          <cell r="O444" t="str">
            <v>SI</v>
          </cell>
          <cell r="P444" t="str">
            <v>Hectáreas</v>
          </cell>
          <cell r="Q444" t="str">
            <v>Anual</v>
          </cell>
          <cell r="R444" t="str">
            <v>Acumulado</v>
          </cell>
          <cell r="S444">
            <v>0</v>
          </cell>
          <cell r="T444">
            <v>600000</v>
          </cell>
          <cell r="U444">
            <v>439979</v>
          </cell>
          <cell r="V444">
            <v>285880</v>
          </cell>
          <cell r="W444">
            <v>174141</v>
          </cell>
          <cell r="X444">
            <v>1500000</v>
          </cell>
          <cell r="Y444">
            <v>0</v>
          </cell>
          <cell r="Z444">
            <v>0</v>
          </cell>
          <cell r="AA444">
            <v>0</v>
          </cell>
          <cell r="AB444">
            <v>0</v>
          </cell>
          <cell r="AC444">
            <v>0</v>
          </cell>
          <cell r="AD444">
            <v>0</v>
          </cell>
          <cell r="AE444" t="str">
            <v>Se avanzó en el ajuste del plan de trabajo general propuesto por el profesional encargado y ajuste de la ficha MGA para el proyecto de zonificación de aptitud para plantaciones forestales con fines comerciales</v>
          </cell>
          <cell r="AF444">
            <v>42400.208333333299</v>
          </cell>
          <cell r="AG444">
            <v>42500.7185447917</v>
          </cell>
          <cell r="AH444" t="str">
            <v>Daniel Aguilar</v>
          </cell>
          <cell r="AI444" t="str">
            <v>emiro.diaz@upra.gov.co</v>
          </cell>
          <cell r="AJ444">
            <v>30</v>
          </cell>
          <cell r="AK444">
            <v>0</v>
          </cell>
          <cell r="AL444">
            <v>0</v>
          </cell>
        </row>
        <row r="445">
          <cell r="A445">
            <v>4494</v>
          </cell>
          <cell r="B445" t="str">
            <v>Todos por un Nuevo País</v>
          </cell>
          <cell r="C445" t="str">
            <v>Transformación del campo</v>
          </cell>
          <cell r="D445" t="str">
            <v>Ordenar el territorio rural buscando un mayor acceso a la tierra por parte de los productores agropecuarios sin tierras o con tierra insuficiente, el uso eficiente del suelo y la seguridad jurídica sobre los derechos de propiedad bajo un enfoque de crecim</v>
          </cell>
          <cell r="E445" t="str">
            <v>Agropecuario</v>
          </cell>
          <cell r="F445" t="str">
            <v>Unidad de Restitución de Tierras</v>
          </cell>
          <cell r="G445" t="str">
            <v>Planificación del uso y formalización de la propiedad rural</v>
          </cell>
          <cell r="H445">
            <v>4494</v>
          </cell>
          <cell r="I445" t="str">
            <v>Solicitudes en trámite administrativo de restitución de tierras inscritas o no en el RTDAF</v>
          </cell>
          <cell r="J445" t="str">
            <v>Producto</v>
          </cell>
          <cell r="K445" t="str">
            <v>Sectorial</v>
          </cell>
          <cell r="L445" t="str">
            <v>SI</v>
          </cell>
          <cell r="M445" t="str">
            <v>SI</v>
          </cell>
          <cell r="N445" t="str">
            <v>NO</v>
          </cell>
          <cell r="O445" t="str">
            <v>SI</v>
          </cell>
          <cell r="P445" t="str">
            <v>Solicitudes</v>
          </cell>
          <cell r="Q445" t="str">
            <v>Mensual</v>
          </cell>
          <cell r="R445" t="str">
            <v>Capacidad</v>
          </cell>
          <cell r="S445">
            <v>14848</v>
          </cell>
          <cell r="T445">
            <v>23636</v>
          </cell>
          <cell r="U445">
            <v>32424</v>
          </cell>
          <cell r="V445">
            <v>41212</v>
          </cell>
          <cell r="W445">
            <v>50000</v>
          </cell>
          <cell r="X445">
            <v>50000</v>
          </cell>
          <cell r="Y445">
            <v>33382</v>
          </cell>
          <cell r="Z445">
            <v>100</v>
          </cell>
          <cell r="AA445">
            <v>33382</v>
          </cell>
          <cell r="AB445">
            <v>52.725000000000001</v>
          </cell>
          <cell r="AC445">
            <v>42490.208333333299</v>
          </cell>
          <cell r="AD445">
            <v>42501.445850312499</v>
          </cell>
          <cell r="AE445" t="str">
            <v>La URT, a 30 de abril de 2016, reporta un acumulado de 33.382 solicitudes con trámite administrativo de restitución de tierras finalizado mediante la inscripción o no en el RTDAF. Cabe anotar que de éste acumulado, en lo corrido de 2016 se han establecido</v>
          </cell>
          <cell r="AF445">
            <v>42490.208333333299</v>
          </cell>
          <cell r="AG445">
            <v>42501.4458501505</v>
          </cell>
          <cell r="AH445" t="str">
            <v>Alba Rocío Ortiz</v>
          </cell>
          <cell r="AI445" t="str">
            <v>alba.ortiz@esap.edu.co</v>
          </cell>
          <cell r="AJ445">
            <v>0</v>
          </cell>
          <cell r="AK445">
            <v>42520.208333333299</v>
          </cell>
          <cell r="AL445">
            <v>-13</v>
          </cell>
        </row>
        <row r="446">
          <cell r="A446">
            <v>4300</v>
          </cell>
          <cell r="B446" t="str">
            <v>Todos por un Nuevo País</v>
          </cell>
          <cell r="C446" t="str">
            <v>Transformación del campo</v>
          </cell>
          <cell r="D446" t="str">
            <v>Ordenar el territorio rural buscando un mayor acceso a la tierra por parte de los productores agropecuarios sin tierras o con tierra insuficiente, el uso eficiente del suelo y la seguridad jurídica sobre los derechos de propiedad bajo un enfoque de crecim</v>
          </cell>
          <cell r="E446" t="str">
            <v>Estadísticas</v>
          </cell>
          <cell r="F446" t="str">
            <v>IGAC</v>
          </cell>
          <cell r="G446" t="str">
            <v xml:space="preserve">Levantamiento, calidad y acceso a información cartográfica y catastral. </v>
          </cell>
          <cell r="H446">
            <v>4300</v>
          </cell>
          <cell r="I446" t="str">
            <v>Predios rurales actualizados catastralmente</v>
          </cell>
          <cell r="J446" t="str">
            <v>Resultado</v>
          </cell>
          <cell r="K446" t="str">
            <v>Sectorial</v>
          </cell>
          <cell r="L446" t="str">
            <v>SI</v>
          </cell>
          <cell r="M446" t="str">
            <v>NO</v>
          </cell>
          <cell r="N446" t="str">
            <v>NO</v>
          </cell>
          <cell r="O446" t="str">
            <v>SI</v>
          </cell>
          <cell r="P446" t="str">
            <v>Otro (Predios)</v>
          </cell>
          <cell r="Q446" t="str">
            <v>Anual</v>
          </cell>
          <cell r="R446" t="str">
            <v>Flujo</v>
          </cell>
          <cell r="S446">
            <v>1670335</v>
          </cell>
          <cell r="T446">
            <v>1768793</v>
          </cell>
          <cell r="U446">
            <v>1444415</v>
          </cell>
          <cell r="V446">
            <v>1225797</v>
          </cell>
          <cell r="W446">
            <v>671636</v>
          </cell>
          <cell r="X446">
            <v>671636</v>
          </cell>
          <cell r="Y446">
            <v>0</v>
          </cell>
          <cell r="Z446">
            <v>0</v>
          </cell>
          <cell r="AA446">
            <v>0</v>
          </cell>
          <cell r="AB446">
            <v>0</v>
          </cell>
          <cell r="AC446">
            <v>0</v>
          </cell>
          <cell r="AD446">
            <v>0</v>
          </cell>
          <cell r="AE446"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46">
            <v>42460.208333333299</v>
          </cell>
          <cell r="AG446">
            <v>42501.633384259301</v>
          </cell>
          <cell r="AH446" t="str">
            <v>Andrea Melissa Olaya Alvarez</v>
          </cell>
          <cell r="AI446" t="str">
            <v>andrea.olaya@igac.gov.co</v>
          </cell>
          <cell r="AJ446">
            <v>15</v>
          </cell>
          <cell r="AK446">
            <v>0</v>
          </cell>
          <cell r="AL446">
            <v>0</v>
          </cell>
        </row>
        <row r="447">
          <cell r="A447">
            <v>4307</v>
          </cell>
          <cell r="B447" t="str">
            <v>Todos por un Nuevo País</v>
          </cell>
          <cell r="C447" t="str">
            <v>Transformación del campo</v>
          </cell>
          <cell r="D447" t="str">
            <v>Ordenar el territorio rural buscando un mayor acceso a la tierra por parte de los productores agropecuarios sin tierras o con tierra insuficiente, el uso eficiente del suelo y la seguridad jurídica sobre los derechos de propiedad bajo un enfoque de crecim</v>
          </cell>
          <cell r="E447" t="str">
            <v>Estadísticas</v>
          </cell>
          <cell r="F447" t="str">
            <v>IGAC</v>
          </cell>
          <cell r="G447" t="str">
            <v xml:space="preserve">Levantamiento, calidad y acceso a información cartográfica y catastral. </v>
          </cell>
          <cell r="H447">
            <v>4307</v>
          </cell>
          <cell r="I447" t="str">
            <v>Hectáreas con cartografía básica escala 1:25.000</v>
          </cell>
          <cell r="J447" t="str">
            <v>Producto</v>
          </cell>
          <cell r="K447" t="str">
            <v>Sectorial</v>
          </cell>
          <cell r="L447" t="str">
            <v>SI</v>
          </cell>
          <cell r="M447" t="str">
            <v>SI</v>
          </cell>
          <cell r="N447" t="str">
            <v>NO</v>
          </cell>
          <cell r="O447" t="str">
            <v>SI</v>
          </cell>
          <cell r="P447" t="str">
            <v>Hectáreas</v>
          </cell>
          <cell r="Q447" t="str">
            <v>Trimestral</v>
          </cell>
          <cell r="R447" t="str">
            <v>Capacidad</v>
          </cell>
          <cell r="S447">
            <v>38303302</v>
          </cell>
          <cell r="T447">
            <v>42903302</v>
          </cell>
          <cell r="U447">
            <v>48303302</v>
          </cell>
          <cell r="V447">
            <v>51273302</v>
          </cell>
          <cell r="W447">
            <v>53094302</v>
          </cell>
          <cell r="X447">
            <v>53094302</v>
          </cell>
          <cell r="Y447">
            <v>43502502</v>
          </cell>
          <cell r="Z447">
            <v>51.991999999999997</v>
          </cell>
          <cell r="AA447">
            <v>43502502</v>
          </cell>
          <cell r="AB447">
            <v>35.151000000000003</v>
          </cell>
          <cell r="AC447">
            <v>42460.208333333299</v>
          </cell>
          <cell r="AD447">
            <v>42500.495637997701</v>
          </cell>
          <cell r="AE447" t="str">
            <v>Durante el mes de Abril se avanzó en el proceso de captura y generación de ortoimagenes, así mismo se generan 600.000 has de cartografía a escala 1:25.000. A la fecha se tiene un acumulado de 1.199.200 has para el 2016. Para el cuatrienio 2015 - 2018 se t</v>
          </cell>
          <cell r="AF447">
            <v>42490.208333333299</v>
          </cell>
          <cell r="AG447">
            <v>42500.626240740698</v>
          </cell>
          <cell r="AH447" t="str">
            <v>Fernando León Rivera</v>
          </cell>
          <cell r="AI447" t="str">
            <v>fernando.leon@igac.gov.co</v>
          </cell>
          <cell r="AJ447">
            <v>15</v>
          </cell>
          <cell r="AK447">
            <v>42551.208333333299</v>
          </cell>
          <cell r="AL447">
            <v>-58</v>
          </cell>
        </row>
        <row r="448">
          <cell r="A448">
            <v>4308</v>
          </cell>
          <cell r="B448" t="str">
            <v>Todos por un Nuevo País</v>
          </cell>
          <cell r="C448" t="str">
            <v>Transformación del campo</v>
          </cell>
          <cell r="D448" t="str">
            <v>Ordenar el territorio rural buscando un mayor acceso a la tierra por parte de los productores agropecuarios sin tierras o con tierra insuficiente, el uso eficiente del suelo y la seguridad jurídica sobre los derechos de propiedad bajo un enfoque de crecim</v>
          </cell>
          <cell r="E448" t="str">
            <v>Estadísticas</v>
          </cell>
          <cell r="F448" t="str">
            <v>IGAC</v>
          </cell>
          <cell r="G448" t="str">
            <v xml:space="preserve">Levantamiento, calidad y acceso a información cartográfica y catastral. </v>
          </cell>
          <cell r="H448">
            <v>4308</v>
          </cell>
          <cell r="I448" t="str">
            <v>Hectáreas con cartografía básica escala 1:2.000</v>
          </cell>
          <cell r="J448" t="str">
            <v>Producto</v>
          </cell>
          <cell r="K448" t="str">
            <v>Sectorial</v>
          </cell>
          <cell r="L448" t="str">
            <v>SI</v>
          </cell>
          <cell r="M448" t="str">
            <v>SI</v>
          </cell>
          <cell r="N448" t="str">
            <v>NO</v>
          </cell>
          <cell r="O448" t="str">
            <v>SI</v>
          </cell>
          <cell r="P448" t="str">
            <v>Hectáreas</v>
          </cell>
          <cell r="Q448" t="str">
            <v>Trimestral</v>
          </cell>
          <cell r="R448" t="str">
            <v>Capacidad</v>
          </cell>
          <cell r="S448">
            <v>97072</v>
          </cell>
          <cell r="T448">
            <v>104572</v>
          </cell>
          <cell r="U448">
            <v>108822</v>
          </cell>
          <cell r="V448">
            <v>110522</v>
          </cell>
          <cell r="W448">
            <v>111522</v>
          </cell>
          <cell r="X448">
            <v>111522</v>
          </cell>
          <cell r="Y448">
            <v>104789</v>
          </cell>
          <cell r="Z448">
            <v>65.677000000000007</v>
          </cell>
          <cell r="AA448">
            <v>104789</v>
          </cell>
          <cell r="AB448">
            <v>53.405000000000001</v>
          </cell>
          <cell r="AC448">
            <v>42460.208333333299</v>
          </cell>
          <cell r="AD448">
            <v>42500.496430474501</v>
          </cell>
          <cell r="AE448" t="str">
            <v>Durante el mes de Abril se avanzo en la revisión de insumos para el proceso de fotocontrol y aerotriangulación, asi mismo se realizo programación de trabajos de campo. Para el cuatrienio 2015 - 2018 se tiene un acumulado de 104.789 has a la fecha.</v>
          </cell>
          <cell r="AF448">
            <v>42490.208333333299</v>
          </cell>
          <cell r="AG448">
            <v>42500.6275753472</v>
          </cell>
          <cell r="AH448" t="str">
            <v>Fernando León Rivera</v>
          </cell>
          <cell r="AI448" t="str">
            <v>fernando.leon@igac.gov.co</v>
          </cell>
          <cell r="AJ448">
            <v>15</v>
          </cell>
          <cell r="AK448">
            <v>42551.208333333299</v>
          </cell>
          <cell r="AL448">
            <v>-58</v>
          </cell>
        </row>
        <row r="449">
          <cell r="A449">
            <v>4309</v>
          </cell>
          <cell r="B449" t="str">
            <v>Todos por un Nuevo País</v>
          </cell>
          <cell r="C449" t="str">
            <v>Transformación del campo</v>
          </cell>
          <cell r="D449" t="str">
            <v>Ordenar el territorio rural buscando un mayor acceso a la tierra por parte de los productores agropecuarios sin tierras o con tierra insuficiente, el uso eficiente del suelo y la seguridad jurídica sobre los derechos de propiedad bajo un enfoque de crecim</v>
          </cell>
          <cell r="E449" t="str">
            <v>Estadísticas</v>
          </cell>
          <cell r="F449" t="str">
            <v>IGAC</v>
          </cell>
          <cell r="G449" t="str">
            <v xml:space="preserve">Levantamiento, calidad y acceso a información cartográfica y catastral. </v>
          </cell>
          <cell r="H449">
            <v>4309</v>
          </cell>
          <cell r="I449" t="str">
            <v>Kilómetros nivelados de la Red Geodésica Vertical Nacional</v>
          </cell>
          <cell r="J449" t="str">
            <v>Producto</v>
          </cell>
          <cell r="K449" t="str">
            <v>Sectorial</v>
          </cell>
          <cell r="L449" t="str">
            <v>SI</v>
          </cell>
          <cell r="M449" t="str">
            <v>SI</v>
          </cell>
          <cell r="N449" t="str">
            <v>NO</v>
          </cell>
          <cell r="O449" t="str">
            <v>SI</v>
          </cell>
          <cell r="P449" t="str">
            <v>Kilometros</v>
          </cell>
          <cell r="Q449" t="str">
            <v>Trimestral</v>
          </cell>
          <cell r="R449" t="str">
            <v>Capacidad</v>
          </cell>
          <cell r="S449">
            <v>4403</v>
          </cell>
          <cell r="T449">
            <v>5003</v>
          </cell>
          <cell r="U449">
            <v>5533</v>
          </cell>
          <cell r="V449">
            <v>5846</v>
          </cell>
          <cell r="W449">
            <v>6062</v>
          </cell>
          <cell r="X449">
            <v>6062</v>
          </cell>
          <cell r="Y449">
            <v>4607.9399999999996</v>
          </cell>
          <cell r="Z449">
            <v>18.135999999999999</v>
          </cell>
          <cell r="AA449">
            <v>4607.9399999999996</v>
          </cell>
          <cell r="AB449">
            <v>12.353</v>
          </cell>
          <cell r="AC449">
            <v>42460.208333333299</v>
          </cell>
          <cell r="AD449">
            <v>42500.495898298599</v>
          </cell>
          <cell r="AE449" t="str">
            <v>Durante el mes de Abril se avanza en la preparación de insumos, así como la programación de los trabajos de campo. Igualmente se realizan verificaciones de funcionamiento de los equipos de campo que se utilizarán. Para el cuatrienio 2015 - 2018 se tiene u</v>
          </cell>
          <cell r="AF449">
            <v>42490.208333333299</v>
          </cell>
          <cell r="AG449">
            <v>42500.625854317099</v>
          </cell>
          <cell r="AH449" t="str">
            <v>Fernando León Rivera</v>
          </cell>
          <cell r="AI449" t="str">
            <v>fernando.leon@igac.gov.co</v>
          </cell>
          <cell r="AJ449">
            <v>20</v>
          </cell>
          <cell r="AK449">
            <v>42551.208333333299</v>
          </cell>
          <cell r="AL449">
            <v>-63</v>
          </cell>
        </row>
        <row r="450">
          <cell r="A450">
            <v>4310</v>
          </cell>
          <cell r="B450" t="str">
            <v>Todos por un Nuevo País</v>
          </cell>
          <cell r="C450" t="str">
            <v>Transformación del campo</v>
          </cell>
          <cell r="D450" t="str">
            <v>Ordenar el territorio rural buscando un mayor acceso a la tierra por parte de los productores agropecuarios sin tierras o con tierra insuficiente, el uso eficiente del suelo y la seguridad jurídica sobre los derechos de propiedad bajo un enfoque de crecim</v>
          </cell>
          <cell r="E450" t="str">
            <v>Estadísticas</v>
          </cell>
          <cell r="F450" t="str">
            <v>IGAC</v>
          </cell>
          <cell r="G450" t="str">
            <v xml:space="preserve">Levantamiento, calidad y acceso a información cartográfica y catastral. </v>
          </cell>
          <cell r="H450">
            <v>4310</v>
          </cell>
          <cell r="I450" t="str">
            <v>Puntos de densificación de la Red Geodésica Nacional</v>
          </cell>
          <cell r="J450" t="str">
            <v>Producto</v>
          </cell>
          <cell r="K450" t="str">
            <v>Sectorial</v>
          </cell>
          <cell r="L450" t="str">
            <v>SI</v>
          </cell>
          <cell r="M450" t="str">
            <v>SI</v>
          </cell>
          <cell r="N450" t="str">
            <v>NO</v>
          </cell>
          <cell r="O450" t="str">
            <v>SI</v>
          </cell>
          <cell r="P450" t="str">
            <v>Otro (Puntos densificados)</v>
          </cell>
          <cell r="Q450" t="str">
            <v>Trimestral</v>
          </cell>
          <cell r="R450" t="str">
            <v>Capacidad</v>
          </cell>
          <cell r="S450">
            <v>1104</v>
          </cell>
          <cell r="T450">
            <v>1254</v>
          </cell>
          <cell r="U450">
            <v>1369</v>
          </cell>
          <cell r="V450">
            <v>1435</v>
          </cell>
          <cell r="W450">
            <v>1482</v>
          </cell>
          <cell r="X450">
            <v>1482</v>
          </cell>
          <cell r="Y450">
            <v>1268</v>
          </cell>
          <cell r="Z450">
            <v>61.887</v>
          </cell>
          <cell r="AA450">
            <v>1268</v>
          </cell>
          <cell r="AB450">
            <v>43.386000000000003</v>
          </cell>
          <cell r="AC450">
            <v>42460.208333333299</v>
          </cell>
          <cell r="AD450">
            <v>42500.496239699103</v>
          </cell>
          <cell r="AE450" t="str">
            <v>Durante el mes de Abril se realizan avances en trabajos de campo, así mismo se generan doce (12) puntos densificados de la Red Geodésica Nacional. Para el cuatrienio 2015 - 2018 se tiene un acumulado de 1.280 puntos densificados a la fecha.</v>
          </cell>
          <cell r="AF450">
            <v>42490.208333333299</v>
          </cell>
          <cell r="AG450">
            <v>42500.625606284702</v>
          </cell>
          <cell r="AH450" t="str">
            <v>Fernando León Rivera</v>
          </cell>
          <cell r="AI450" t="str">
            <v>fernando.leon@igac.gov.co</v>
          </cell>
          <cell r="AJ450">
            <v>20</v>
          </cell>
          <cell r="AK450">
            <v>42551.208333333299</v>
          </cell>
          <cell r="AL450">
            <v>-63</v>
          </cell>
        </row>
        <row r="451">
          <cell r="A451">
            <v>4997</v>
          </cell>
          <cell r="B451" t="str">
            <v>Todos por un Nuevo País</v>
          </cell>
          <cell r="C451" t="str">
            <v>Transformación del campo</v>
          </cell>
          <cell r="D451" t="str">
            <v>Ordenar el territorio rural buscando un mayor acceso a la tierra por parte de los productores agropecuarios sin tierras o con tierra insuficiente, el uso eficiente del suelo y la seguridad jurídica sobre los derechos de propiedad bajo un enfoque de crecim</v>
          </cell>
          <cell r="E451" t="str">
            <v>Estadísticas</v>
          </cell>
          <cell r="F451" t="str">
            <v>IGAC</v>
          </cell>
          <cell r="G451" t="str">
            <v xml:space="preserve">Levantamiento, calidad y acceso a información cartográfica y catastral. </v>
          </cell>
          <cell r="H451">
            <v>4997</v>
          </cell>
          <cell r="I451" t="str">
            <v>Predios rurales actualizados catastralmente - Región Llanos</v>
          </cell>
          <cell r="J451" t="str">
            <v>Resultado</v>
          </cell>
          <cell r="K451" t="str">
            <v>Sectorial</v>
          </cell>
          <cell r="L451" t="str">
            <v>NO</v>
          </cell>
          <cell r="M451" t="str">
            <v>SI</v>
          </cell>
          <cell r="N451" t="str">
            <v>SI</v>
          </cell>
          <cell r="O451" t="str">
            <v>NO</v>
          </cell>
          <cell r="P451" t="str">
            <v>Predios</v>
          </cell>
          <cell r="Q451" t="str">
            <v>Anual</v>
          </cell>
          <cell r="R451" t="str">
            <v>Acumulado</v>
          </cell>
          <cell r="S451">
            <v>49392</v>
          </cell>
          <cell r="T451">
            <v>0</v>
          </cell>
          <cell r="U451">
            <v>0</v>
          </cell>
          <cell r="V451">
            <v>0</v>
          </cell>
          <cell r="W451">
            <v>96000</v>
          </cell>
          <cell r="X451">
            <v>96000</v>
          </cell>
          <cell r="Y451">
            <v>0</v>
          </cell>
          <cell r="Z451">
            <v>0</v>
          </cell>
          <cell r="AA451">
            <v>0</v>
          </cell>
          <cell r="AB451">
            <v>0</v>
          </cell>
          <cell r="AC451">
            <v>0</v>
          </cell>
          <cell r="AD451">
            <v>0</v>
          </cell>
          <cell r="AE451">
            <v>0</v>
          </cell>
          <cell r="AF451">
            <v>0</v>
          </cell>
          <cell r="AG451">
            <v>0</v>
          </cell>
          <cell r="AH451">
            <v>0</v>
          </cell>
          <cell r="AI451">
            <v>0</v>
          </cell>
          <cell r="AJ451">
            <v>10</v>
          </cell>
          <cell r="AK451">
            <v>0</v>
          </cell>
          <cell r="AL451">
            <v>0</v>
          </cell>
        </row>
        <row r="452">
          <cell r="A452">
            <v>4301</v>
          </cell>
          <cell r="B452" t="str">
            <v>Todos por un Nuevo País</v>
          </cell>
          <cell r="C452" t="str">
            <v>Transformación del campo</v>
          </cell>
          <cell r="D452" t="str">
            <v>Ordenar el territorio rural buscando un mayor acceso a la tierra por parte de los productores agropecuarios sin tierras o con tierra insuficiente, el uso eficiente del suelo y la seguridad jurídica sobre los derechos de propiedad bajo un enfoque de crecim</v>
          </cell>
          <cell r="E452" t="str">
            <v>Estadísticas</v>
          </cell>
          <cell r="F452" t="str">
            <v>IGAC</v>
          </cell>
          <cell r="G452" t="str">
            <v xml:space="preserve">Levantamiento, calidad y acceso a información geográfica y agrológica. </v>
          </cell>
          <cell r="H452">
            <v>4301</v>
          </cell>
          <cell r="I452" t="str">
            <v>Hectáreas con capacidad productiva para el ordenamiento social y productivo del territorio con levantamiento de información agrológica a escala 1:25000</v>
          </cell>
          <cell r="J452" t="str">
            <v>Producto</v>
          </cell>
          <cell r="K452" t="str">
            <v>Sectorial</v>
          </cell>
          <cell r="L452" t="str">
            <v>SI</v>
          </cell>
          <cell r="M452" t="str">
            <v>NO</v>
          </cell>
          <cell r="N452" t="str">
            <v>NO</v>
          </cell>
          <cell r="O452" t="str">
            <v>SI</v>
          </cell>
          <cell r="P452" t="str">
            <v>Hectáreas</v>
          </cell>
          <cell r="Q452" t="str">
            <v>Mensual</v>
          </cell>
          <cell r="R452" t="str">
            <v>Capacidad</v>
          </cell>
          <cell r="S452">
            <v>4094367</v>
          </cell>
          <cell r="T452">
            <v>5044367</v>
          </cell>
          <cell r="U452">
            <v>6344367</v>
          </cell>
          <cell r="V452">
            <v>7123367</v>
          </cell>
          <cell r="W452">
            <v>7699367</v>
          </cell>
          <cell r="X452">
            <v>7699367</v>
          </cell>
          <cell r="Y452">
            <v>5009812</v>
          </cell>
          <cell r="Z452">
            <v>40.686</v>
          </cell>
          <cell r="AA452">
            <v>5009812</v>
          </cell>
          <cell r="AB452">
            <v>25.393999999999998</v>
          </cell>
          <cell r="AC452">
            <v>42490.208333333299</v>
          </cell>
          <cell r="AD452">
            <v>42500.630632638902</v>
          </cell>
          <cell r="AE452" t="str">
            <v xml:space="preserve">Avance en zonas priorizadas en cumplimiento de la Ley de Política Integral de Tierras: 1) Revisión de líneas de Geomorfología de acuerdo con el trabajo de campo (dptos. de Cesar y Magdalena). 2) Ajustes de la Base de datos de las observaciones levantadas </v>
          </cell>
          <cell r="AF452">
            <v>42490.208333333299</v>
          </cell>
          <cell r="AG452">
            <v>42500.630632442102</v>
          </cell>
          <cell r="AH452" t="str">
            <v>Germán Darío Álvarez Lucero</v>
          </cell>
          <cell r="AI452" t="str">
            <v>german.alvarez@igac.gov.co</v>
          </cell>
          <cell r="AJ452">
            <v>10</v>
          </cell>
          <cell r="AK452">
            <v>42520.208333333299</v>
          </cell>
          <cell r="AL452">
            <v>-23</v>
          </cell>
        </row>
        <row r="453">
          <cell r="A453">
            <v>5400</v>
          </cell>
          <cell r="B453" t="str">
            <v>Todos por un Nuevo País</v>
          </cell>
          <cell r="C453" t="str">
            <v>Transformación del campo</v>
          </cell>
          <cell r="D453" t="str">
            <v>Ordenar el territorio rural buscando un mayor acceso a la tierra por parte de los productores agropecuarios sin tierras o con tierra insuficiente, el uso eficiente del suelo y la seguridad jurídica sobre los derechos de propiedad bajo un enfoque de crecim</v>
          </cell>
          <cell r="E453" t="str">
            <v>Planeación Nacional</v>
          </cell>
          <cell r="F453" t="str">
            <v>DNP</v>
          </cell>
          <cell r="G453" t="str">
            <v>Planificación del uso y formalización de la propiedad rural</v>
          </cell>
          <cell r="H453">
            <v>5400</v>
          </cell>
          <cell r="I453" t="str">
            <v>Predios intervenidos por la política de ordenamiento social y productivo del territorio</v>
          </cell>
          <cell r="J453" t="str">
            <v>Producto</v>
          </cell>
          <cell r="K453" t="str">
            <v>Sectorial</v>
          </cell>
          <cell r="L453" t="str">
            <v>SI</v>
          </cell>
          <cell r="M453" t="str">
            <v>NO</v>
          </cell>
          <cell r="N453" t="str">
            <v>NO</v>
          </cell>
          <cell r="O453" t="str">
            <v>SI</v>
          </cell>
          <cell r="P453" t="str">
            <v>Predios rurales</v>
          </cell>
          <cell r="Q453" t="str">
            <v>Anual</v>
          </cell>
          <cell r="R453" t="str">
            <v>Reducción</v>
          </cell>
          <cell r="S453">
            <v>1679079</v>
          </cell>
          <cell r="T453">
            <v>1777838</v>
          </cell>
          <cell r="U453">
            <v>1461825</v>
          </cell>
          <cell r="V453">
            <v>1252047</v>
          </cell>
          <cell r="W453">
            <v>706636</v>
          </cell>
          <cell r="X453">
            <v>706636</v>
          </cell>
          <cell r="Y453">
            <v>0</v>
          </cell>
          <cell r="Z453">
            <v>0</v>
          </cell>
          <cell r="AA453">
            <v>0</v>
          </cell>
          <cell r="AB453">
            <v>0</v>
          </cell>
          <cell r="AC453">
            <v>0</v>
          </cell>
          <cell r="AD453">
            <v>0</v>
          </cell>
          <cell r="AE453" t="str">
            <v>El cálculo de este indicador depende del reporte del IGAC y los catastros descentralizados. Así, sólo se contará con información cuantitativa el 31 de enero de 2017, cuando el IGAC haga su reporte.</v>
          </cell>
          <cell r="AF453">
            <v>42490.208333333299</v>
          </cell>
          <cell r="AG453">
            <v>42501.668274919</v>
          </cell>
          <cell r="AH453" t="str">
            <v>Diego Andrés Mora García</v>
          </cell>
          <cell r="AI453" t="str">
            <v>damora@dnp.gov.co</v>
          </cell>
          <cell r="AJ453">
            <v>45</v>
          </cell>
          <cell r="AK453">
            <v>0</v>
          </cell>
          <cell r="AL453">
            <v>0</v>
          </cell>
        </row>
        <row r="454">
          <cell r="A454">
            <v>4476</v>
          </cell>
          <cell r="B454" t="str">
            <v>Todos por un Nuevo País</v>
          </cell>
          <cell r="C454" t="str">
            <v>Transformación del campo</v>
          </cell>
          <cell r="D454" t="str">
            <v>Cerrar las brechas urbano-rurales y sentar las bases para la movilidad social mediante la dotación de bienes públicos y servicios que apoyen el desarrollo humano de los pobladores rurales.</v>
          </cell>
          <cell r="E454" t="str">
            <v>Agropecuario</v>
          </cell>
          <cell r="F454" t="str">
            <v>MINAGRICULTURA</v>
          </cell>
          <cell r="G454" t="str">
            <v>Desarrollo e incentivos de bienes y servicios rurales</v>
          </cell>
          <cell r="H454">
            <v>4476</v>
          </cell>
          <cell r="I454" t="str">
            <v>Soluciones de vivienda rural entregadas</v>
          </cell>
          <cell r="J454" t="str">
            <v>Producto</v>
          </cell>
          <cell r="K454" t="str">
            <v>Sectorial</v>
          </cell>
          <cell r="L454" t="str">
            <v>SI</v>
          </cell>
          <cell r="M454" t="str">
            <v>SI</v>
          </cell>
          <cell r="N454" t="str">
            <v>NO</v>
          </cell>
          <cell r="O454" t="str">
            <v>SI</v>
          </cell>
          <cell r="P454" t="str">
            <v>Soluciones de vivienda rural</v>
          </cell>
          <cell r="Q454" t="str">
            <v>Mensual</v>
          </cell>
          <cell r="R454" t="str">
            <v>Acumulado</v>
          </cell>
          <cell r="S454">
            <v>49910</v>
          </cell>
          <cell r="T454">
            <v>15000</v>
          </cell>
          <cell r="U454">
            <v>18000</v>
          </cell>
          <cell r="V454">
            <v>20000</v>
          </cell>
          <cell r="W454">
            <v>22000</v>
          </cell>
          <cell r="X454">
            <v>75000</v>
          </cell>
          <cell r="Y454">
            <v>4059</v>
          </cell>
          <cell r="Z454">
            <v>22.55</v>
          </cell>
          <cell r="AA454">
            <v>22376</v>
          </cell>
          <cell r="AB454">
            <v>29.835000000000001</v>
          </cell>
          <cell r="AC454">
            <v>42490.208333333299</v>
          </cell>
          <cell r="AD454">
            <v>42501.441978437499</v>
          </cell>
          <cell r="AE454" t="str">
            <v>En lo corrido de 2016, el MADR a través del Banco Agrario, ha logrado entregar un total de 4.059 soluciones de vivienda de interés social rural en la zona rural dispersa de 19 departamentos del país (para población campesina y desplazada), a igual cantida</v>
          </cell>
          <cell r="AF454">
            <v>42490.208333333299</v>
          </cell>
          <cell r="AG454">
            <v>42501.441978275499</v>
          </cell>
          <cell r="AH454" t="str">
            <v>Héctor Julio Álvarez Rivero</v>
          </cell>
          <cell r="AI454" t="str">
            <v>hector.alvarez@minagricultura.gov.co</v>
          </cell>
          <cell r="AJ454">
            <v>12</v>
          </cell>
          <cell r="AK454">
            <v>42520.208333333299</v>
          </cell>
          <cell r="AL454">
            <v>-25</v>
          </cell>
        </row>
        <row r="455">
          <cell r="A455">
            <v>4491</v>
          </cell>
          <cell r="B455" t="str">
            <v>Todos por un Nuevo País</v>
          </cell>
          <cell r="C455" t="str">
            <v>Transformación del campo</v>
          </cell>
          <cell r="D455" t="str">
            <v>Cerrar las brechas urbano-rurales y sentar las bases para la movilidad social mediante la dotación de bienes públicos y servicios que apoyen el desarrollo humano de los pobladores rurales.</v>
          </cell>
          <cell r="E455" t="str">
            <v>Agropecuario</v>
          </cell>
          <cell r="F455" t="str">
            <v>MINAGRICULTURA</v>
          </cell>
          <cell r="G455" t="str">
            <v>Desarrollo e incentivos de bienes y servicios rurales</v>
          </cell>
          <cell r="H455">
            <v>4491</v>
          </cell>
          <cell r="I455" t="str">
            <v>Soluciones de vivienda rural entregadas a hogares víctimas</v>
          </cell>
          <cell r="J455" t="str">
            <v>Producto</v>
          </cell>
          <cell r="K455" t="str">
            <v>Sectorial</v>
          </cell>
          <cell r="L455" t="str">
            <v>SI</v>
          </cell>
          <cell r="M455" t="str">
            <v>SI</v>
          </cell>
          <cell r="N455" t="str">
            <v>NO</v>
          </cell>
          <cell r="O455" t="str">
            <v>SI</v>
          </cell>
          <cell r="P455" t="str">
            <v>Soluciones de vivienda rural</v>
          </cell>
          <cell r="Q455" t="str">
            <v>Mensual</v>
          </cell>
          <cell r="R455" t="str">
            <v>Acumulado</v>
          </cell>
          <cell r="S455">
            <v>5466</v>
          </cell>
          <cell r="T455">
            <v>3750</v>
          </cell>
          <cell r="U455">
            <v>4000</v>
          </cell>
          <cell r="V455">
            <v>4500</v>
          </cell>
          <cell r="W455">
            <v>5000</v>
          </cell>
          <cell r="X455">
            <v>17250</v>
          </cell>
          <cell r="Y455">
            <v>647</v>
          </cell>
          <cell r="Z455">
            <v>16.175000000000001</v>
          </cell>
          <cell r="AA455">
            <v>4853</v>
          </cell>
          <cell r="AB455">
            <v>28.132999999999999</v>
          </cell>
          <cell r="AC455">
            <v>42490.208333333299</v>
          </cell>
          <cell r="AD455">
            <v>42501.441071145797</v>
          </cell>
          <cell r="AE455" t="str">
            <v>En lo corrido de 2016, el MADR a través del Banco Agrario, ha logrado entregar 647 soluciones de vivienda de interés social rural en la zona rural dispersa de 14 departamentos del país, a igual cantidad de familias o hogares Víctimas del desplazamiento fo</v>
          </cell>
          <cell r="AF455">
            <v>42490.208333333299</v>
          </cell>
          <cell r="AG455">
            <v>42501.441070983798</v>
          </cell>
          <cell r="AH455" t="str">
            <v>Héctor Julio Álvarez Rivero</v>
          </cell>
          <cell r="AI455" t="str">
            <v>hector.alvarez@minagricultura.gov.co</v>
          </cell>
          <cell r="AJ455">
            <v>0</v>
          </cell>
          <cell r="AK455">
            <v>42520.208333333299</v>
          </cell>
          <cell r="AL455">
            <v>-13</v>
          </cell>
        </row>
        <row r="456">
          <cell r="A456">
            <v>5154</v>
          </cell>
          <cell r="B456" t="str">
            <v>Todos por un Nuevo País</v>
          </cell>
          <cell r="C456" t="str">
            <v>Transformación del campo</v>
          </cell>
          <cell r="D456" t="str">
            <v>Cerrar las brechas urbano-rurales y sentar las bases para la movilidad social mediante la dotación de bienes públicos y servicios que apoyen el desarrollo humano de los pobladores rurales.</v>
          </cell>
          <cell r="E456" t="str">
            <v>Agropecuario</v>
          </cell>
          <cell r="F456" t="str">
            <v>MINAGRICULTURA</v>
          </cell>
          <cell r="G456" t="str">
            <v>Desarrollo e incentivos de bienes y servicios rurales</v>
          </cell>
          <cell r="H456">
            <v>5154</v>
          </cell>
          <cell r="I456" t="str">
            <v>Jóvenes rurales con acceso a programas de educación superior en ciencias agropecuarias</v>
          </cell>
          <cell r="J456" t="str">
            <v>Producto</v>
          </cell>
          <cell r="K456" t="str">
            <v>Sectorial</v>
          </cell>
          <cell r="L456" t="str">
            <v>NO</v>
          </cell>
          <cell r="M456" t="str">
            <v>NO</v>
          </cell>
          <cell r="N456" t="str">
            <v>NO</v>
          </cell>
          <cell r="O456" t="str">
            <v>SI</v>
          </cell>
          <cell r="P456" t="str">
            <v>Jovenes</v>
          </cell>
          <cell r="Q456" t="str">
            <v>Semestral</v>
          </cell>
          <cell r="R456" t="str">
            <v>Acumulado</v>
          </cell>
          <cell r="S456">
            <v>2742</v>
          </cell>
          <cell r="T456">
            <v>2130</v>
          </cell>
          <cell r="U456">
            <v>2834</v>
          </cell>
          <cell r="V456">
            <v>2490</v>
          </cell>
          <cell r="W456">
            <v>2500</v>
          </cell>
          <cell r="X456">
            <v>9954</v>
          </cell>
          <cell r="Y456">
            <v>0</v>
          </cell>
          <cell r="Z456">
            <v>0</v>
          </cell>
          <cell r="AA456">
            <v>0</v>
          </cell>
          <cell r="AB456">
            <v>0</v>
          </cell>
          <cell r="AC456">
            <v>0</v>
          </cell>
          <cell r="AD456">
            <v>0</v>
          </cell>
          <cell r="AE456" t="str">
            <v>A la fecha de corte la meta se encuentra en cero jóvenes atendidos. Para la actual vigencia, la Estrategia se centra en favorecer a los jóvenes rurales de La Guajira, Cesar y Chocó. Según la naturaleza de la ficha el programa atenderá temas afines al sect</v>
          </cell>
          <cell r="AF456">
            <v>42490.208333333299</v>
          </cell>
          <cell r="AG456">
            <v>42501.440414432902</v>
          </cell>
          <cell r="AH456" t="str">
            <v>Héctor Julio Álvarez Rivero</v>
          </cell>
          <cell r="AI456" t="str">
            <v>hector.alvarez@minagricultura.gov.co</v>
          </cell>
          <cell r="AJ456">
            <v>60</v>
          </cell>
          <cell r="AK456">
            <v>0</v>
          </cell>
          <cell r="AL456">
            <v>0</v>
          </cell>
        </row>
        <row r="457">
          <cell r="A457">
            <v>4547</v>
          </cell>
          <cell r="B457" t="str">
            <v>Todos por un Nuevo País</v>
          </cell>
          <cell r="C457" t="str">
            <v>Transformación del campo</v>
          </cell>
          <cell r="D457" t="str">
            <v>Cerrar las brechas urbano-rurales y sentar las bases para la movilidad social mediante la dotación de bienes públicos y servicios que apoyen el desarrollo humano de los pobladores rurales.</v>
          </cell>
          <cell r="E457" t="str">
            <v>Planeación Nacional</v>
          </cell>
          <cell r="F457" t="str">
            <v>DNP</v>
          </cell>
          <cell r="G457" t="str">
            <v>Gestión de Bienes y Servicios para el Desarrollo Rural</v>
          </cell>
          <cell r="H457">
            <v>4547</v>
          </cell>
          <cell r="I457" t="str">
            <v>Deficit habitacional rural</v>
          </cell>
          <cell r="J457" t="str">
            <v>Resultado</v>
          </cell>
          <cell r="K457" t="str">
            <v>Sectorial</v>
          </cell>
          <cell r="L457" t="str">
            <v>SI</v>
          </cell>
          <cell r="M457" t="str">
            <v>NO</v>
          </cell>
          <cell r="N457" t="str">
            <v>NO</v>
          </cell>
          <cell r="O457" t="str">
            <v>SI</v>
          </cell>
          <cell r="P457" t="str">
            <v>Porcentaje</v>
          </cell>
          <cell r="Q457" t="str">
            <v>Anual</v>
          </cell>
          <cell r="R457" t="str">
            <v>Reducción</v>
          </cell>
          <cell r="S457">
            <v>59</v>
          </cell>
          <cell r="T457">
            <v>58.2</v>
          </cell>
          <cell r="U457">
            <v>57.1</v>
          </cell>
          <cell r="V457">
            <v>56</v>
          </cell>
          <cell r="W457">
            <v>54.9</v>
          </cell>
          <cell r="X457">
            <v>54.9</v>
          </cell>
          <cell r="Y457">
            <v>0</v>
          </cell>
          <cell r="Z457">
            <v>0</v>
          </cell>
          <cell r="AA457">
            <v>0</v>
          </cell>
          <cell r="AB457">
            <v>0</v>
          </cell>
          <cell r="AC457">
            <v>0</v>
          </cell>
          <cell r="AD457">
            <v>0</v>
          </cell>
          <cell r="AE457" t="str">
            <v>El cálculo del déficit habitacional rural se obtiene de la Encuesta Nacional de Calidad de Vida, la cual es publicada en el mes de marzo del siguiente año. Por esta razón, no es posible disponer de avance para el respectivo mes.</v>
          </cell>
          <cell r="AF457">
            <v>42490.208333333299</v>
          </cell>
          <cell r="AG457">
            <v>42502.476255439797</v>
          </cell>
          <cell r="AH457" t="str">
            <v>Diego Andrés Mora García</v>
          </cell>
          <cell r="AI457" t="str">
            <v>damora@dnp.gov.co</v>
          </cell>
          <cell r="AJ457">
            <v>120</v>
          </cell>
          <cell r="AK457">
            <v>0</v>
          </cell>
          <cell r="AL457">
            <v>0</v>
          </cell>
        </row>
        <row r="458">
          <cell r="A458">
            <v>4477</v>
          </cell>
          <cell r="B458" t="str">
            <v>Todos por un Nuevo País</v>
          </cell>
          <cell r="C458" t="str">
            <v>Transformación del campo</v>
          </cell>
          <cell r="D458" t="str">
            <v xml:space="preserve">Acelerar la salida de la pobreza y la ampliación de la clase media rural mediante una apuesta de inclusión productiva de los pobladores rurales. </v>
          </cell>
          <cell r="E458" t="str">
            <v>Agropecuario</v>
          </cell>
          <cell r="F458" t="str">
            <v>MINAGRICULTURA</v>
          </cell>
          <cell r="G458" t="str">
            <v>Fomento a proyectos productivos del sector agrícola</v>
          </cell>
          <cell r="H458">
            <v>4477</v>
          </cell>
          <cell r="I458" t="str">
            <v>Mecanismos de intervención integral en territorios rurales establecidos</v>
          </cell>
          <cell r="J458" t="str">
            <v>Producto</v>
          </cell>
          <cell r="K458" t="str">
            <v>Sectorial</v>
          </cell>
          <cell r="L458" t="str">
            <v>SI</v>
          </cell>
          <cell r="M458" t="str">
            <v>SI</v>
          </cell>
          <cell r="N458" t="str">
            <v>NO</v>
          </cell>
          <cell r="O458" t="str">
            <v>SI</v>
          </cell>
          <cell r="P458" t="str">
            <v>Programas</v>
          </cell>
          <cell r="Q458" t="str">
            <v>Semestral</v>
          </cell>
          <cell r="R458" t="str">
            <v>Acumulado</v>
          </cell>
          <cell r="S458">
            <v>2</v>
          </cell>
          <cell r="T458">
            <v>2</v>
          </cell>
          <cell r="U458">
            <v>1</v>
          </cell>
          <cell r="V458">
            <v>2</v>
          </cell>
          <cell r="W458">
            <v>1</v>
          </cell>
          <cell r="X458">
            <v>6</v>
          </cell>
          <cell r="Y458">
            <v>0</v>
          </cell>
          <cell r="Z458">
            <v>0</v>
          </cell>
          <cell r="AA458">
            <v>0</v>
          </cell>
          <cell r="AB458">
            <v>0</v>
          </cell>
          <cell r="AC458">
            <v>0</v>
          </cell>
          <cell r="AD458">
            <v>0</v>
          </cell>
          <cell r="AE458" t="str">
            <v xml:space="preserve">Se adelantan actividades pertenecientes a la caracterización de los seis (6) territorios, dicha caracterización hace parte de los Programas de Desarrollo Rural Integral con Enfoque Territorial -PDRET- </v>
          </cell>
          <cell r="AF458">
            <v>42490.208333333299</v>
          </cell>
          <cell r="AG458">
            <v>42501.430310219897</v>
          </cell>
          <cell r="AH458" t="str">
            <v>Fernando Puerto Chávez</v>
          </cell>
          <cell r="AI458" t="str">
            <v>fernando.puerto@minagricultura.gov.co</v>
          </cell>
          <cell r="AJ458">
            <v>5</v>
          </cell>
          <cell r="AK458">
            <v>0</v>
          </cell>
          <cell r="AL458">
            <v>0</v>
          </cell>
        </row>
        <row r="459">
          <cell r="A459">
            <v>4478</v>
          </cell>
          <cell r="B459" t="str">
            <v>Todos por un Nuevo País</v>
          </cell>
          <cell r="C459" t="str">
            <v>Transformación del campo</v>
          </cell>
          <cell r="D459" t="str">
            <v xml:space="preserve">Acelerar la salida de la pobreza y la ampliación de la clase media rural mediante una apuesta de inclusión productiva de los pobladores rurales. </v>
          </cell>
          <cell r="E459" t="str">
            <v>Agropecuario</v>
          </cell>
          <cell r="F459" t="str">
            <v>MINAGRICULTURA</v>
          </cell>
          <cell r="G459" t="str">
            <v>Fomento a proyectos productivos del sector agrícola</v>
          </cell>
          <cell r="H459">
            <v>4478</v>
          </cell>
          <cell r="I459" t="str">
            <v>Hogares con planes de negocio</v>
          </cell>
          <cell r="J459" t="str">
            <v>Producto</v>
          </cell>
          <cell r="K459" t="str">
            <v>Sectorial</v>
          </cell>
          <cell r="L459" t="str">
            <v>SI</v>
          </cell>
          <cell r="M459" t="str">
            <v>SI</v>
          </cell>
          <cell r="N459" t="str">
            <v>NO</v>
          </cell>
          <cell r="O459" t="str">
            <v>SI</v>
          </cell>
          <cell r="P459" t="str">
            <v>Hogares</v>
          </cell>
          <cell r="Q459" t="str">
            <v>Mensual</v>
          </cell>
          <cell r="R459" t="str">
            <v>Acumulado</v>
          </cell>
          <cell r="S459">
            <v>53718</v>
          </cell>
          <cell r="T459">
            <v>18000</v>
          </cell>
          <cell r="U459">
            <v>17871</v>
          </cell>
          <cell r="V459">
            <v>18100</v>
          </cell>
          <cell r="W459">
            <v>16029</v>
          </cell>
          <cell r="X459">
            <v>70000</v>
          </cell>
          <cell r="Y459">
            <v>10068</v>
          </cell>
          <cell r="Z459">
            <v>56.337000000000003</v>
          </cell>
          <cell r="AA459">
            <v>33553</v>
          </cell>
          <cell r="AB459">
            <v>47.933</v>
          </cell>
          <cell r="AC459">
            <v>42490.208333333299</v>
          </cell>
          <cell r="AD459">
            <v>42501.4483867245</v>
          </cell>
          <cell r="AE459" t="str">
            <v>En el mes de Abril, el Ministerio de Agricultura y Desarrollo Rural, realizó acciones e inversiones, que permitieron beneficiar 9.060 hogares con planes de negocio, en los departamentos de Amazonas, Atlantico, Bolivar, Cauca, Cordoba, La Guajira, Huila, M</v>
          </cell>
          <cell r="AF459">
            <v>42490.208333333299</v>
          </cell>
          <cell r="AG459">
            <v>42501.448386608798</v>
          </cell>
          <cell r="AH459" t="str">
            <v>Fernando Puerto Chávez</v>
          </cell>
          <cell r="AI459" t="str">
            <v>fernando.puerto@minagricultura.gov.co</v>
          </cell>
          <cell r="AJ459">
            <v>10</v>
          </cell>
          <cell r="AK459">
            <v>42520.208333333299</v>
          </cell>
          <cell r="AL459">
            <v>-23</v>
          </cell>
        </row>
        <row r="460">
          <cell r="A460">
            <v>4479</v>
          </cell>
          <cell r="B460" t="str">
            <v>Todos por un Nuevo País</v>
          </cell>
          <cell r="C460" t="str">
            <v>Transformación del campo</v>
          </cell>
          <cell r="D460" t="str">
            <v xml:space="preserve">Acelerar la salida de la pobreza y la ampliación de la clase media rural mediante una apuesta de inclusión productiva de los pobladores rurales. </v>
          </cell>
          <cell r="E460" t="str">
            <v>Agropecuario</v>
          </cell>
          <cell r="F460" t="str">
            <v>MINAGRICULTURA</v>
          </cell>
          <cell r="G460" t="str">
            <v>Fomento a proyectos productivos del sector agrícola</v>
          </cell>
          <cell r="H460">
            <v>4479</v>
          </cell>
          <cell r="I460" t="str">
            <v>Personas vinculadas a programas de asociatividad y desarrollo empresarial rural</v>
          </cell>
          <cell r="J460" t="str">
            <v>Producto</v>
          </cell>
          <cell r="K460" t="str">
            <v>Sectorial</v>
          </cell>
          <cell r="L460" t="str">
            <v>SI</v>
          </cell>
          <cell r="M460" t="str">
            <v>SI</v>
          </cell>
          <cell r="N460" t="str">
            <v>NO</v>
          </cell>
          <cell r="O460" t="str">
            <v>SI</v>
          </cell>
          <cell r="P460" t="str">
            <v>Personas</v>
          </cell>
          <cell r="Q460" t="str">
            <v>Trimestral</v>
          </cell>
          <cell r="R460" t="str">
            <v>Acumulado</v>
          </cell>
          <cell r="S460">
            <v>38895</v>
          </cell>
          <cell r="T460">
            <v>12117</v>
          </cell>
          <cell r="U460">
            <v>8246</v>
          </cell>
          <cell r="V460">
            <v>5091</v>
          </cell>
          <cell r="W460">
            <v>19546</v>
          </cell>
          <cell r="X460">
            <v>45000</v>
          </cell>
          <cell r="Y460">
            <v>0</v>
          </cell>
          <cell r="Z460">
            <v>0</v>
          </cell>
          <cell r="AA460">
            <v>28096</v>
          </cell>
          <cell r="AB460">
            <v>62.44</v>
          </cell>
          <cell r="AC460">
            <v>42460.208333333299</v>
          </cell>
          <cell r="AD460">
            <v>42468.615711423598</v>
          </cell>
          <cell r="AE460" t="str">
            <v>En el mes de Abril, se culminaron los ajustes a los términos de referencia de la nueva convocatoria a abrirse en el mes de Mayo de 2016 y la cual estará dirigida en los departamentos de Cauca, Nariño, Arauca, Norte de Santander, Cesar, La Guajira, Magdale</v>
          </cell>
          <cell r="AF460">
            <v>42490.208333333299</v>
          </cell>
          <cell r="AG460">
            <v>42501.429618599497</v>
          </cell>
          <cell r="AH460" t="str">
            <v>Fernando Puerto Chávez</v>
          </cell>
          <cell r="AI460" t="str">
            <v>fernando.puerto@minagricultura.gov.co</v>
          </cell>
          <cell r="AJ460">
            <v>15</v>
          </cell>
          <cell r="AK460">
            <v>42551.208333333299</v>
          </cell>
          <cell r="AL460">
            <v>-58</v>
          </cell>
        </row>
        <row r="461">
          <cell r="A461">
            <v>4481</v>
          </cell>
          <cell r="B461" t="str">
            <v>Todos por un Nuevo País</v>
          </cell>
          <cell r="C461" t="str">
            <v>Transformación del campo</v>
          </cell>
          <cell r="D461" t="str">
            <v xml:space="preserve">Impulsar la competitividad rural a través de la provisión de bienes y servicios sectoriales que permitan hacer de las actividades agropecuarias una fuente de riqueza para los productores del campo. </v>
          </cell>
          <cell r="E461" t="str">
            <v>Agropecuario</v>
          </cell>
          <cell r="F461" t="str">
            <v>MINAGRICULTURA</v>
          </cell>
          <cell r="G461" t="str">
            <v>Incentivos agropecuarios</v>
          </cell>
          <cell r="H461">
            <v>4481</v>
          </cell>
          <cell r="I461" t="str">
            <v>Capacidad de carga</v>
          </cell>
          <cell r="J461" t="str">
            <v>Resultado</v>
          </cell>
          <cell r="K461" t="str">
            <v>Sectorial</v>
          </cell>
          <cell r="L461" t="str">
            <v>SI</v>
          </cell>
          <cell r="M461" t="str">
            <v>NO</v>
          </cell>
          <cell r="N461" t="str">
            <v>NO</v>
          </cell>
          <cell r="O461" t="str">
            <v>SI</v>
          </cell>
          <cell r="P461" t="str">
            <v>Tasa</v>
          </cell>
          <cell r="Q461" t="str">
            <v>Anual</v>
          </cell>
          <cell r="R461" t="str">
            <v>Acumulado</v>
          </cell>
          <cell r="S461">
            <v>0.57999999999999996</v>
          </cell>
          <cell r="T461">
            <v>0.57999999999999996</v>
          </cell>
          <cell r="U461">
            <v>0.57999999999999996</v>
          </cell>
          <cell r="V461">
            <v>0.7</v>
          </cell>
          <cell r="W461">
            <v>0.8</v>
          </cell>
          <cell r="X461">
            <v>0.8</v>
          </cell>
          <cell r="Y461">
            <v>0</v>
          </cell>
          <cell r="Z461">
            <v>0</v>
          </cell>
          <cell r="AA461">
            <v>0</v>
          </cell>
          <cell r="AB461">
            <v>0</v>
          </cell>
          <cell r="AC461">
            <v>0</v>
          </cell>
          <cell r="AD461">
            <v>0</v>
          </cell>
          <cell r="AE461" t="str">
            <v>Se presento propuesta de encadenamiento a Presidencia de la República, con esto se busca la conformación de cluster ganaderos en los que trabajen de manera coordinada entre sectores público y privado para satisfacer cuota de exportación y de mercado nacio</v>
          </cell>
          <cell r="AF461">
            <v>42490.208333333299</v>
          </cell>
          <cell r="AG461">
            <v>42496.611283680599</v>
          </cell>
          <cell r="AH461" t="str">
            <v>Luis Humberto Guzman Vergara</v>
          </cell>
          <cell r="AI461" t="str">
            <v>luis.guzman@minagricultura.gov.co</v>
          </cell>
          <cell r="AJ461">
            <v>0</v>
          </cell>
          <cell r="AK461">
            <v>0</v>
          </cell>
          <cell r="AL461">
            <v>0</v>
          </cell>
        </row>
        <row r="462">
          <cell r="A462">
            <v>4554</v>
          </cell>
          <cell r="B462" t="str">
            <v>Todos por un Nuevo País</v>
          </cell>
          <cell r="C462" t="str">
            <v>Seguridad, justicia y democracia para la construcción de paz</v>
          </cell>
          <cell r="D462" t="str">
            <v>Proveer Seguridad y Defensa en el Territorio Nacional</v>
          </cell>
          <cell r="E462" t="str">
            <v>Defensa</v>
          </cell>
          <cell r="F462" t="str">
            <v>MINDEFENSA</v>
          </cell>
          <cell r="G462" t="str">
            <v>Operaciones militares</v>
          </cell>
          <cell r="H462">
            <v>4554</v>
          </cell>
          <cell r="I462" t="str">
            <v>Secuestro total (simple y extorsivo)</v>
          </cell>
          <cell r="J462" t="str">
            <v>Resultado</v>
          </cell>
          <cell r="K462" t="str">
            <v>Sectorial</v>
          </cell>
          <cell r="L462" t="str">
            <v>SI</v>
          </cell>
          <cell r="M462" t="str">
            <v>NO</v>
          </cell>
          <cell r="N462" t="str">
            <v>NO</v>
          </cell>
          <cell r="O462" t="str">
            <v>SI</v>
          </cell>
          <cell r="P462" t="str">
            <v>Casos</v>
          </cell>
          <cell r="Q462" t="str">
            <v>Mensual</v>
          </cell>
          <cell r="R462" t="str">
            <v>Reducción anual</v>
          </cell>
          <cell r="S462">
            <v>288</v>
          </cell>
          <cell r="T462">
            <v>277</v>
          </cell>
          <cell r="U462">
            <v>253</v>
          </cell>
          <cell r="V462">
            <v>207</v>
          </cell>
          <cell r="W462">
            <v>140</v>
          </cell>
          <cell r="X462">
            <v>140</v>
          </cell>
          <cell r="Y462">
            <v>45</v>
          </cell>
          <cell r="Z462">
            <v>100</v>
          </cell>
          <cell r="AA462">
            <v>45</v>
          </cell>
          <cell r="AB462">
            <v>72.97</v>
          </cell>
          <cell r="AC462">
            <v>42460.208333333299</v>
          </cell>
          <cell r="AD462">
            <v>42495.634085451398</v>
          </cell>
          <cell r="AE462" t="str">
            <v>Fuente Ministerio de Defensa Nacional</v>
          </cell>
          <cell r="AF462">
            <v>42460.208333333299</v>
          </cell>
          <cell r="AG462">
            <v>42495.634085300902</v>
          </cell>
          <cell r="AH462" t="str">
            <v>Andrea Milena Tami López</v>
          </cell>
          <cell r="AI462" t="str">
            <v>Andrea.tami@mindefensa.gov.co</v>
          </cell>
          <cell r="AJ462">
            <v>30</v>
          </cell>
          <cell r="AK462">
            <v>42490.208333333299</v>
          </cell>
          <cell r="AL462">
            <v>-13</v>
          </cell>
        </row>
        <row r="463">
          <cell r="A463">
            <v>4555</v>
          </cell>
          <cell r="B463" t="str">
            <v>Todos por un Nuevo País</v>
          </cell>
          <cell r="C463" t="str">
            <v>Seguridad, justicia y democracia para la construcción de paz</v>
          </cell>
          <cell r="D463" t="str">
            <v>Proveer Seguridad y Defensa en el Territorio Nacional</v>
          </cell>
          <cell r="E463" t="str">
            <v>Defensa</v>
          </cell>
          <cell r="F463" t="str">
            <v>MINDEFENSA</v>
          </cell>
          <cell r="G463" t="str">
            <v>Operaciones militares</v>
          </cell>
          <cell r="H463">
            <v>4555</v>
          </cell>
          <cell r="I463" t="str">
            <v>Tasa de extorsión por 100.000 habitantes</v>
          </cell>
          <cell r="J463" t="str">
            <v>Resultado</v>
          </cell>
          <cell r="K463" t="str">
            <v>Sectorial</v>
          </cell>
          <cell r="L463" t="str">
            <v>SI</v>
          </cell>
          <cell r="M463" t="str">
            <v>NO</v>
          </cell>
          <cell r="N463" t="str">
            <v>NO</v>
          </cell>
          <cell r="O463" t="str">
            <v>SI</v>
          </cell>
          <cell r="P463" t="str">
            <v>Tasa</v>
          </cell>
          <cell r="Q463" t="str">
            <v>Mensual</v>
          </cell>
          <cell r="R463" t="str">
            <v>Reducción anual</v>
          </cell>
          <cell r="S463">
            <v>10.3</v>
          </cell>
          <cell r="T463">
            <v>10</v>
          </cell>
          <cell r="U463">
            <v>9.8000000000000007</v>
          </cell>
          <cell r="V463">
            <v>9.6</v>
          </cell>
          <cell r="W463">
            <v>9.4</v>
          </cell>
          <cell r="X463">
            <v>9.4</v>
          </cell>
          <cell r="Y463">
            <v>2.2999999999999998</v>
          </cell>
          <cell r="Z463">
            <v>100</v>
          </cell>
          <cell r="AA463">
            <v>2.2999999999999998</v>
          </cell>
          <cell r="AB463">
            <v>100</v>
          </cell>
          <cell r="AC463">
            <v>42460.208333333299</v>
          </cell>
          <cell r="AD463">
            <v>42495.633129513903</v>
          </cell>
          <cell r="AE463" t="str">
            <v>Fuente Ministerio de Defensa</v>
          </cell>
          <cell r="AF463">
            <v>42460.208333333299</v>
          </cell>
          <cell r="AG463">
            <v>42495.633129363399</v>
          </cell>
          <cell r="AH463" t="str">
            <v>Andrea Milena Tami López</v>
          </cell>
          <cell r="AI463" t="str">
            <v>Andrea.tami@mindefensa.gov.co</v>
          </cell>
          <cell r="AJ463">
            <v>30</v>
          </cell>
          <cell r="AK463">
            <v>42490.208333333299</v>
          </cell>
          <cell r="AL463">
            <v>-13</v>
          </cell>
        </row>
        <row r="464">
          <cell r="A464">
            <v>4558</v>
          </cell>
          <cell r="B464" t="str">
            <v>Todos por un Nuevo País</v>
          </cell>
          <cell r="C464" t="str">
            <v>Seguridad, justicia y democracia para la construcción de paz</v>
          </cell>
          <cell r="D464" t="str">
            <v>Proveer Seguridad y Defensa en el Territorio Nacional</v>
          </cell>
          <cell r="E464" t="str">
            <v>Defensa</v>
          </cell>
          <cell r="F464" t="str">
            <v>MINDEFENSA</v>
          </cell>
          <cell r="G464" t="str">
            <v>Operaciones militares</v>
          </cell>
          <cell r="H464">
            <v>4558</v>
          </cell>
          <cell r="I464" t="str">
            <v>Atentados contra la infraestructura eléctrica</v>
          </cell>
          <cell r="J464" t="str">
            <v>Resultado</v>
          </cell>
          <cell r="K464" t="str">
            <v>Sectorial</v>
          </cell>
          <cell r="L464" t="str">
            <v>SI</v>
          </cell>
          <cell r="M464" t="str">
            <v>NO</v>
          </cell>
          <cell r="N464" t="str">
            <v>NO</v>
          </cell>
          <cell r="O464" t="str">
            <v>SI</v>
          </cell>
          <cell r="P464" t="str">
            <v>Número</v>
          </cell>
          <cell r="Q464" t="str">
            <v>Mensual</v>
          </cell>
          <cell r="R464" t="str">
            <v>Reducción anual</v>
          </cell>
          <cell r="S464">
            <v>40</v>
          </cell>
          <cell r="T464">
            <v>20</v>
          </cell>
          <cell r="U464">
            <v>15</v>
          </cell>
          <cell r="V464">
            <v>10</v>
          </cell>
          <cell r="W464">
            <v>10</v>
          </cell>
          <cell r="X464">
            <v>10</v>
          </cell>
          <cell r="Y464">
            <v>9</v>
          </cell>
          <cell r="Z464">
            <v>16</v>
          </cell>
          <cell r="AA464">
            <v>9</v>
          </cell>
          <cell r="AB464">
            <v>13.33</v>
          </cell>
          <cell r="AC464">
            <v>42460.208333333299</v>
          </cell>
          <cell r="AD464">
            <v>42495.6327886574</v>
          </cell>
          <cell r="AE464" t="str">
            <v>Fuente Ministerio de Defensa</v>
          </cell>
          <cell r="AF464">
            <v>42460.208333333299</v>
          </cell>
          <cell r="AG464">
            <v>42495.632788541698</v>
          </cell>
          <cell r="AH464" t="str">
            <v>Andrea Milena Tami López</v>
          </cell>
          <cell r="AI464" t="str">
            <v>Andrea.tami@mindefensa.gov.co</v>
          </cell>
          <cell r="AJ464">
            <v>30</v>
          </cell>
          <cell r="AK464">
            <v>42490.208333333299</v>
          </cell>
          <cell r="AL464">
            <v>-13</v>
          </cell>
        </row>
        <row r="465">
          <cell r="A465">
            <v>4559</v>
          </cell>
          <cell r="B465" t="str">
            <v>Todos por un Nuevo País</v>
          </cell>
          <cell r="C465" t="str">
            <v>Seguridad, justicia y democracia para la construcción de paz</v>
          </cell>
          <cell r="D465" t="str">
            <v>Proveer Seguridad y Defensa en el Territorio Nacional</v>
          </cell>
          <cell r="E465" t="str">
            <v>Defensa</v>
          </cell>
          <cell r="F465" t="str">
            <v>MINDEFENSA</v>
          </cell>
          <cell r="G465" t="str">
            <v>Operaciones militares</v>
          </cell>
          <cell r="H465">
            <v>4559</v>
          </cell>
          <cell r="I465" t="str">
            <v>Atentados contra oleoductos</v>
          </cell>
          <cell r="J465" t="str">
            <v>Resultado</v>
          </cell>
          <cell r="K465" t="str">
            <v>Sectorial</v>
          </cell>
          <cell r="L465" t="str">
            <v>SI</v>
          </cell>
          <cell r="M465" t="str">
            <v>NO</v>
          </cell>
          <cell r="N465" t="str">
            <v>NO</v>
          </cell>
          <cell r="O465" t="str">
            <v>SI</v>
          </cell>
          <cell r="P465" t="str">
            <v>Número</v>
          </cell>
          <cell r="Q465" t="str">
            <v>Mensual</v>
          </cell>
          <cell r="R465" t="str">
            <v>Reducción anual</v>
          </cell>
          <cell r="S465">
            <v>141</v>
          </cell>
          <cell r="T465">
            <v>76.14</v>
          </cell>
          <cell r="U465">
            <v>41.116</v>
          </cell>
          <cell r="V465">
            <v>22.202000000000002</v>
          </cell>
          <cell r="W465">
            <v>11.989000000000001</v>
          </cell>
          <cell r="X465">
            <v>12</v>
          </cell>
          <cell r="Y465">
            <v>13</v>
          </cell>
          <cell r="Z465">
            <v>89.1</v>
          </cell>
          <cell r="AA465">
            <v>13</v>
          </cell>
          <cell r="AB465">
            <v>68.989999999999995</v>
          </cell>
          <cell r="AC465">
            <v>42460.208333333299</v>
          </cell>
          <cell r="AD465">
            <v>42495.632019791701</v>
          </cell>
          <cell r="AE465" t="str">
            <v>Fuente Ministerio de Defensa.</v>
          </cell>
          <cell r="AF465">
            <v>42460.208333333299</v>
          </cell>
          <cell r="AG465">
            <v>42495.632013113398</v>
          </cell>
          <cell r="AH465" t="str">
            <v>Andrea Milena Tami López</v>
          </cell>
          <cell r="AI465" t="str">
            <v>Andrea.tami@mindefensa.gov.co</v>
          </cell>
          <cell r="AJ465">
            <v>30</v>
          </cell>
          <cell r="AK465">
            <v>42490.208333333299</v>
          </cell>
          <cell r="AL465">
            <v>-13</v>
          </cell>
        </row>
        <row r="466">
          <cell r="A466">
            <v>4560</v>
          </cell>
          <cell r="B466" t="str">
            <v>Todos por un Nuevo País</v>
          </cell>
          <cell r="C466" t="str">
            <v>Seguridad, justicia y democracia para la construcción de paz</v>
          </cell>
          <cell r="D466" t="str">
            <v>Proveer Seguridad y Defensa en el Territorio Nacional</v>
          </cell>
          <cell r="E466" t="str">
            <v>Defensa</v>
          </cell>
          <cell r="F466" t="str">
            <v>MINDEFENSA</v>
          </cell>
          <cell r="G466" t="str">
            <v>Operaciones militares</v>
          </cell>
          <cell r="H466">
            <v>4560</v>
          </cell>
          <cell r="I466" t="str">
            <v>Atentados contra infraestructura vial</v>
          </cell>
          <cell r="J466" t="str">
            <v>Resultado</v>
          </cell>
          <cell r="K466" t="str">
            <v>Sectorial</v>
          </cell>
          <cell r="L466" t="str">
            <v>SI</v>
          </cell>
          <cell r="M466" t="str">
            <v>NO</v>
          </cell>
          <cell r="N466" t="str">
            <v>NO</v>
          </cell>
          <cell r="O466" t="str">
            <v>SI</v>
          </cell>
          <cell r="P466" t="str">
            <v>Número</v>
          </cell>
          <cell r="Q466" t="str">
            <v>Mensual</v>
          </cell>
          <cell r="R466" t="str">
            <v>Reducción anual</v>
          </cell>
          <cell r="S466">
            <v>27</v>
          </cell>
          <cell r="T466">
            <v>24</v>
          </cell>
          <cell r="U466">
            <v>20</v>
          </cell>
          <cell r="V466">
            <v>17</v>
          </cell>
          <cell r="W466">
            <v>15</v>
          </cell>
          <cell r="X466">
            <v>15</v>
          </cell>
          <cell r="Y466">
            <v>3</v>
          </cell>
          <cell r="Z466">
            <v>100</v>
          </cell>
          <cell r="AA466">
            <v>3</v>
          </cell>
          <cell r="AB466">
            <v>100</v>
          </cell>
          <cell r="AC466">
            <v>42460.208333333299</v>
          </cell>
          <cell r="AD466">
            <v>42495.631842905103</v>
          </cell>
          <cell r="AE466" t="str">
            <v>Fuente Policía Nacional</v>
          </cell>
          <cell r="AF466">
            <v>42460.208333333299</v>
          </cell>
          <cell r="AG466">
            <v>42495.631842789298</v>
          </cell>
          <cell r="AH466" t="str">
            <v>Andrea Milena Tami López</v>
          </cell>
          <cell r="AI466" t="str">
            <v>Andrea.tami@mindefensa.gov.co</v>
          </cell>
          <cell r="AJ466">
            <v>30</v>
          </cell>
          <cell r="AK466">
            <v>42490.208333333299</v>
          </cell>
          <cell r="AL466">
            <v>-13</v>
          </cell>
        </row>
        <row r="467">
          <cell r="A467">
            <v>4562</v>
          </cell>
          <cell r="B467" t="str">
            <v>Todos por un Nuevo País</v>
          </cell>
          <cell r="C467" t="str">
            <v>Seguridad, justicia y democracia para la construcción de paz</v>
          </cell>
          <cell r="D467" t="str">
            <v>Proveer Seguridad y Defensa en el Territorio Nacional</v>
          </cell>
          <cell r="E467" t="str">
            <v>Defensa</v>
          </cell>
          <cell r="F467" t="str">
            <v>MINDEFENSA</v>
          </cell>
          <cell r="G467" t="str">
            <v>Operaciones militares</v>
          </cell>
          <cell r="H467">
            <v>4562</v>
          </cell>
          <cell r="I467" t="str">
            <v>Minas intervenidas</v>
          </cell>
          <cell r="J467" t="str">
            <v>Resultado</v>
          </cell>
          <cell r="K467" t="str">
            <v>Sectorial</v>
          </cell>
          <cell r="L467" t="str">
            <v>SI</v>
          </cell>
          <cell r="M467" t="str">
            <v>NO</v>
          </cell>
          <cell r="N467" t="str">
            <v>NO</v>
          </cell>
          <cell r="O467" t="str">
            <v>SI</v>
          </cell>
          <cell r="P467" t="str">
            <v>Número</v>
          </cell>
          <cell r="Q467" t="str">
            <v>Trimestral</v>
          </cell>
          <cell r="R467" t="str">
            <v>Acumulado</v>
          </cell>
          <cell r="S467">
            <v>2181</v>
          </cell>
          <cell r="T467">
            <v>682</v>
          </cell>
          <cell r="U467">
            <v>703</v>
          </cell>
          <cell r="V467">
            <v>717</v>
          </cell>
          <cell r="W467">
            <v>724</v>
          </cell>
          <cell r="X467">
            <v>2826</v>
          </cell>
          <cell r="Y467">
            <v>901</v>
          </cell>
          <cell r="Z467">
            <v>100</v>
          </cell>
          <cell r="AA467">
            <v>2832</v>
          </cell>
          <cell r="AB467">
            <v>100</v>
          </cell>
          <cell r="AC467">
            <v>42460.208333333299</v>
          </cell>
          <cell r="AD467">
            <v>42495.631604317103</v>
          </cell>
          <cell r="AE467" t="str">
            <v>Fuente Policía Nacional</v>
          </cell>
          <cell r="AF467">
            <v>42460.208333333299</v>
          </cell>
          <cell r="AG467">
            <v>42495.6316042014</v>
          </cell>
          <cell r="AH467" t="str">
            <v>Andrea Milena Tami López</v>
          </cell>
          <cell r="AI467" t="str">
            <v>Andrea.tami@mindefensa.gov.co</v>
          </cell>
          <cell r="AJ467">
            <v>30</v>
          </cell>
          <cell r="AK467">
            <v>42551.208333333299</v>
          </cell>
          <cell r="AL467">
            <v>-73</v>
          </cell>
        </row>
        <row r="468">
          <cell r="A468">
            <v>4569</v>
          </cell>
          <cell r="B468" t="str">
            <v>Todos por un Nuevo País</v>
          </cell>
          <cell r="C468" t="str">
            <v>Seguridad, justicia y democracia para la construcción de paz</v>
          </cell>
          <cell r="D468" t="str">
            <v>Proveer Seguridad y Defensa en el Territorio Nacional</v>
          </cell>
          <cell r="E468" t="str">
            <v>Defensa</v>
          </cell>
          <cell r="F468" t="str">
            <v>MINDEFENSA</v>
          </cell>
          <cell r="G468" t="str">
            <v>Operaciones militares</v>
          </cell>
          <cell r="H468">
            <v>4569</v>
          </cell>
          <cell r="I468" t="str">
            <v>Hectáreas de cultivos de coca existente</v>
          </cell>
          <cell r="J468" t="str">
            <v>Resultado</v>
          </cell>
          <cell r="K468" t="str">
            <v>Sectorial</v>
          </cell>
          <cell r="L468" t="str">
            <v>SI</v>
          </cell>
          <cell r="M468" t="str">
            <v>NO</v>
          </cell>
          <cell r="N468" t="str">
            <v>NO</v>
          </cell>
          <cell r="O468" t="str">
            <v>SI</v>
          </cell>
          <cell r="P468" t="str">
            <v>Hectáreas</v>
          </cell>
          <cell r="Q468" t="str">
            <v>Anual</v>
          </cell>
          <cell r="R468" t="str">
            <v>Reducción anual</v>
          </cell>
          <cell r="S468">
            <v>69000</v>
          </cell>
          <cell r="T468">
            <v>55000</v>
          </cell>
          <cell r="U468">
            <v>45000</v>
          </cell>
          <cell r="V468">
            <v>35000</v>
          </cell>
          <cell r="W468">
            <v>25000</v>
          </cell>
          <cell r="X468">
            <v>25000</v>
          </cell>
          <cell r="Y468">
            <v>0</v>
          </cell>
          <cell r="Z468">
            <v>0</v>
          </cell>
          <cell r="AA468">
            <v>0</v>
          </cell>
          <cell r="AB468">
            <v>0</v>
          </cell>
          <cell r="AC468">
            <v>0</v>
          </cell>
          <cell r="AD468">
            <v>0</v>
          </cell>
          <cell r="AE468" t="str">
            <v>Fuente: SIMCI. el Monitoreo de Cultivo de Coca se publica anualmente y presenta un rezago de 6 meses, por lo tanto el dato de hlas hectáreas de cultivos de coca existentes se reportará una vez el SIMCI publique el reporte correspondiente al cierre de la v</v>
          </cell>
          <cell r="AF468">
            <v>42460.208333333299</v>
          </cell>
          <cell r="AG468">
            <v>42495.630732291698</v>
          </cell>
          <cell r="AH468" t="str">
            <v>Andrea Milena Tami López</v>
          </cell>
          <cell r="AI468" t="str">
            <v>Andrea.tami@mindefensa.gov.co</v>
          </cell>
          <cell r="AJ468">
            <v>180</v>
          </cell>
          <cell r="AK468">
            <v>0</v>
          </cell>
          <cell r="AL468">
            <v>0</v>
          </cell>
        </row>
        <row r="469">
          <cell r="A469">
            <v>4550</v>
          </cell>
          <cell r="B469" t="str">
            <v>Todos por un Nuevo País</v>
          </cell>
          <cell r="C469" t="str">
            <v>Seguridad, justicia y democracia para la construcción de paz</v>
          </cell>
          <cell r="D469" t="str">
            <v>Proveer Seguridad y Defensa en el Territorio Nacional</v>
          </cell>
          <cell r="E469" t="str">
            <v>Defensa</v>
          </cell>
          <cell r="F469" t="str">
            <v>MINDEFENSA</v>
          </cell>
          <cell r="G469" t="str">
            <v>Operaciones policiales</v>
          </cell>
          <cell r="H469">
            <v>4550</v>
          </cell>
          <cell r="I469" t="str">
            <v>Tasa de hurto a personas por 100 mil habitantes</v>
          </cell>
          <cell r="J469" t="str">
            <v>Resultado</v>
          </cell>
          <cell r="K469" t="str">
            <v>Sectorial</v>
          </cell>
          <cell r="L469" t="str">
            <v>SI</v>
          </cell>
          <cell r="M469" t="str">
            <v>NO</v>
          </cell>
          <cell r="N469" t="str">
            <v>NO</v>
          </cell>
          <cell r="O469" t="str">
            <v>SI</v>
          </cell>
          <cell r="P469" t="str">
            <v>Tasa</v>
          </cell>
          <cell r="Q469" t="str">
            <v>Mensual</v>
          </cell>
          <cell r="R469" t="str">
            <v>Reducción anual</v>
          </cell>
          <cell r="S469">
            <v>196</v>
          </cell>
          <cell r="T469">
            <v>193</v>
          </cell>
          <cell r="U469">
            <v>146</v>
          </cell>
          <cell r="V469">
            <v>110</v>
          </cell>
          <cell r="W469">
            <v>83</v>
          </cell>
          <cell r="X469">
            <v>83</v>
          </cell>
          <cell r="Y469">
            <v>49.6</v>
          </cell>
          <cell r="Z469">
            <v>0</v>
          </cell>
          <cell r="AA469">
            <v>49.6</v>
          </cell>
          <cell r="AB469">
            <v>0</v>
          </cell>
          <cell r="AC469">
            <v>42460.208333333299</v>
          </cell>
          <cell r="AD469">
            <v>42495.629174768503</v>
          </cell>
          <cell r="AE469" t="str">
            <v>Fuente Policía Nacional</v>
          </cell>
          <cell r="AF469">
            <v>42460.208333333299</v>
          </cell>
          <cell r="AG469">
            <v>42495.629174618101</v>
          </cell>
          <cell r="AH469" t="str">
            <v>Andrea Milena Tami López</v>
          </cell>
          <cell r="AI469" t="str">
            <v>Andrea.tami@mindefensa.gov.co</v>
          </cell>
          <cell r="AJ469">
            <v>30</v>
          </cell>
          <cell r="AK469">
            <v>42490.208333333299</v>
          </cell>
          <cell r="AL469">
            <v>-13</v>
          </cell>
        </row>
        <row r="470">
          <cell r="A470">
            <v>4551</v>
          </cell>
          <cell r="B470" t="str">
            <v>Todos por un Nuevo País</v>
          </cell>
          <cell r="C470" t="str">
            <v>Seguridad, justicia y democracia para la construcción de paz</v>
          </cell>
          <cell r="D470" t="str">
            <v>Proveer Seguridad y Defensa en el Territorio Nacional</v>
          </cell>
          <cell r="E470" t="str">
            <v>Defensa</v>
          </cell>
          <cell r="F470" t="str">
            <v>MINDEFENSA</v>
          </cell>
          <cell r="G470" t="str">
            <v>Operaciones policiales</v>
          </cell>
          <cell r="H470">
            <v>4551</v>
          </cell>
          <cell r="I470" t="str">
            <v>Hurto a residencias</v>
          </cell>
          <cell r="J470" t="str">
            <v>Resultado</v>
          </cell>
          <cell r="K470" t="str">
            <v>Sectorial</v>
          </cell>
          <cell r="L470" t="str">
            <v>SI</v>
          </cell>
          <cell r="M470" t="str">
            <v>NO</v>
          </cell>
          <cell r="N470" t="str">
            <v>NO</v>
          </cell>
          <cell r="O470" t="str">
            <v>SI</v>
          </cell>
          <cell r="P470" t="str">
            <v>Casos</v>
          </cell>
          <cell r="Q470" t="str">
            <v>Mensual</v>
          </cell>
          <cell r="R470" t="str">
            <v>Reducción anual</v>
          </cell>
          <cell r="S470">
            <v>20265</v>
          </cell>
          <cell r="T470">
            <v>19252</v>
          </cell>
          <cell r="U470">
            <v>17635</v>
          </cell>
          <cell r="V470">
            <v>16154</v>
          </cell>
          <cell r="W470">
            <v>14802</v>
          </cell>
          <cell r="X470">
            <v>14802</v>
          </cell>
          <cell r="Y470">
            <v>5018</v>
          </cell>
          <cell r="Z470">
            <v>7.34</v>
          </cell>
          <cell r="AA470">
            <v>5018</v>
          </cell>
          <cell r="AB470">
            <v>3.53</v>
          </cell>
          <cell r="AC470">
            <v>42460.208333333299</v>
          </cell>
          <cell r="AD470">
            <v>42495.629016701401</v>
          </cell>
          <cell r="AE470" t="str">
            <v>Fuente Policía Nacional</v>
          </cell>
          <cell r="AF470">
            <v>42460.208333333299</v>
          </cell>
          <cell r="AG470">
            <v>42495.629016550898</v>
          </cell>
          <cell r="AH470" t="str">
            <v>Andrea Milena Tami López</v>
          </cell>
          <cell r="AI470" t="str">
            <v>Andrea.tami@mindefensa.gov.co</v>
          </cell>
          <cell r="AJ470">
            <v>30</v>
          </cell>
          <cell r="AK470">
            <v>42490.208333333299</v>
          </cell>
          <cell r="AL470">
            <v>-13</v>
          </cell>
        </row>
        <row r="471">
          <cell r="A471">
            <v>4552</v>
          </cell>
          <cell r="B471" t="str">
            <v>Todos por un Nuevo País</v>
          </cell>
          <cell r="C471" t="str">
            <v>Seguridad, justicia y democracia para la construcción de paz</v>
          </cell>
          <cell r="D471" t="str">
            <v>Proveer Seguridad y Defensa en el Territorio Nacional</v>
          </cell>
          <cell r="E471" t="str">
            <v>Defensa</v>
          </cell>
          <cell r="F471" t="str">
            <v>MINDEFENSA</v>
          </cell>
          <cell r="G471" t="str">
            <v>Operaciones policiales</v>
          </cell>
          <cell r="H471">
            <v>4552</v>
          </cell>
          <cell r="I471" t="str">
            <v>Hurto a comercio</v>
          </cell>
          <cell r="J471" t="str">
            <v>Resultado</v>
          </cell>
          <cell r="K471" t="str">
            <v>Sectorial</v>
          </cell>
          <cell r="L471" t="str">
            <v>SI</v>
          </cell>
          <cell r="M471" t="str">
            <v>NO</v>
          </cell>
          <cell r="N471" t="str">
            <v>NO</v>
          </cell>
          <cell r="O471" t="str">
            <v>SI</v>
          </cell>
          <cell r="P471" t="str">
            <v>Casos</v>
          </cell>
          <cell r="Q471" t="str">
            <v>Mensual</v>
          </cell>
          <cell r="R471" t="str">
            <v>Reducción anual</v>
          </cell>
          <cell r="S471">
            <v>21279</v>
          </cell>
          <cell r="T471">
            <v>21066</v>
          </cell>
          <cell r="U471">
            <v>17969</v>
          </cell>
          <cell r="V471">
            <v>15328</v>
          </cell>
          <cell r="W471">
            <v>13097</v>
          </cell>
          <cell r="X471">
            <v>13097</v>
          </cell>
          <cell r="Y471">
            <v>4882</v>
          </cell>
          <cell r="Z471">
            <v>52.9</v>
          </cell>
          <cell r="AA471">
            <v>4882</v>
          </cell>
          <cell r="AB471">
            <v>21.4</v>
          </cell>
          <cell r="AC471">
            <v>42460.208333333299</v>
          </cell>
          <cell r="AD471">
            <v>42495.628862500002</v>
          </cell>
          <cell r="AE471" t="str">
            <v>Fuente Policía Nacional</v>
          </cell>
          <cell r="AF471">
            <v>42460.208333333299</v>
          </cell>
          <cell r="AG471">
            <v>42495.628857025498</v>
          </cell>
          <cell r="AH471" t="str">
            <v>Andrea Milena Tami López</v>
          </cell>
          <cell r="AI471" t="str">
            <v>Andrea.tami@mindefensa.gov.co</v>
          </cell>
          <cell r="AJ471">
            <v>30</v>
          </cell>
          <cell r="AK471">
            <v>42490.208333333299</v>
          </cell>
          <cell r="AL471">
            <v>-13</v>
          </cell>
        </row>
        <row r="472">
          <cell r="A472">
            <v>4553</v>
          </cell>
          <cell r="B472" t="str">
            <v>Todos por un Nuevo País</v>
          </cell>
          <cell r="C472" t="str">
            <v>Seguridad, justicia y democracia para la construcción de paz</v>
          </cell>
          <cell r="D472" t="str">
            <v>Proveer Seguridad y Defensa en el Territorio Nacional</v>
          </cell>
          <cell r="E472" t="str">
            <v>Defensa</v>
          </cell>
          <cell r="F472" t="str">
            <v>MINDEFENSA</v>
          </cell>
          <cell r="G472" t="str">
            <v>Operaciones policiales</v>
          </cell>
          <cell r="H472">
            <v>4553</v>
          </cell>
          <cell r="I472" t="str">
            <v>Hurto a entidades financieras</v>
          </cell>
          <cell r="J472" t="str">
            <v>Resultado</v>
          </cell>
          <cell r="K472" t="str">
            <v>Sectorial</v>
          </cell>
          <cell r="L472" t="str">
            <v>SI</v>
          </cell>
          <cell r="M472" t="str">
            <v>NO</v>
          </cell>
          <cell r="N472" t="str">
            <v>NO</v>
          </cell>
          <cell r="O472" t="str">
            <v>SI</v>
          </cell>
          <cell r="P472" t="str">
            <v>Casos</v>
          </cell>
          <cell r="Q472" t="str">
            <v>Mensual</v>
          </cell>
          <cell r="R472" t="str">
            <v>Reducción anual</v>
          </cell>
          <cell r="S472">
            <v>106</v>
          </cell>
          <cell r="T472">
            <v>104</v>
          </cell>
          <cell r="U472">
            <v>91</v>
          </cell>
          <cell r="V472">
            <v>80</v>
          </cell>
          <cell r="W472">
            <v>70</v>
          </cell>
          <cell r="X472">
            <v>70</v>
          </cell>
          <cell r="Y472">
            <v>33</v>
          </cell>
          <cell r="Z472">
            <v>0</v>
          </cell>
          <cell r="AA472">
            <v>33</v>
          </cell>
          <cell r="AB472">
            <v>0</v>
          </cell>
          <cell r="AC472">
            <v>42460.208333333299</v>
          </cell>
          <cell r="AD472">
            <v>42495.624082488401</v>
          </cell>
          <cell r="AE472" t="str">
            <v>Fuente Policía Nacional</v>
          </cell>
          <cell r="AF472">
            <v>42460.208333333299</v>
          </cell>
          <cell r="AG472">
            <v>42495.624082372698</v>
          </cell>
          <cell r="AH472" t="str">
            <v>Andrea Milena Tami López</v>
          </cell>
          <cell r="AI472" t="str">
            <v>Andrea.tami@mindefensa.gov.co</v>
          </cell>
          <cell r="AJ472">
            <v>30</v>
          </cell>
          <cell r="AK472">
            <v>42490.208333333299</v>
          </cell>
          <cell r="AL472">
            <v>-13</v>
          </cell>
        </row>
        <row r="473">
          <cell r="A473">
            <v>4556</v>
          </cell>
          <cell r="B473" t="str">
            <v>Todos por un Nuevo País</v>
          </cell>
          <cell r="C473" t="str">
            <v>Seguridad, justicia y democracia para la construcción de paz</v>
          </cell>
          <cell r="D473" t="str">
            <v>Proveer Seguridad y Defensa en el Territorio Nacional</v>
          </cell>
          <cell r="E473" t="str">
            <v>Defensa</v>
          </cell>
          <cell r="F473" t="str">
            <v>MINDEFENSA</v>
          </cell>
          <cell r="G473" t="str">
            <v>Operaciones policiales</v>
          </cell>
          <cell r="H473">
            <v>4556</v>
          </cell>
          <cell r="I473" t="str">
            <v>Nuevas Metropolitanas</v>
          </cell>
          <cell r="J473" t="str">
            <v>Producto</v>
          </cell>
          <cell r="K473" t="str">
            <v>Sectorial</v>
          </cell>
          <cell r="L473" t="str">
            <v>SI</v>
          </cell>
          <cell r="M473" t="str">
            <v>NO</v>
          </cell>
          <cell r="N473" t="str">
            <v>NO</v>
          </cell>
          <cell r="O473" t="str">
            <v>SI</v>
          </cell>
          <cell r="P473" t="str">
            <v>Número</v>
          </cell>
          <cell r="Q473" t="str">
            <v>Anual</v>
          </cell>
          <cell r="R473" t="str">
            <v>Acumulado</v>
          </cell>
          <cell r="S473">
            <v>9</v>
          </cell>
          <cell r="T473">
            <v>1</v>
          </cell>
          <cell r="U473">
            <v>2</v>
          </cell>
          <cell r="V473">
            <v>2</v>
          </cell>
          <cell r="W473">
            <v>2</v>
          </cell>
          <cell r="X473">
            <v>7</v>
          </cell>
          <cell r="Y473">
            <v>0</v>
          </cell>
          <cell r="Z473">
            <v>0</v>
          </cell>
          <cell r="AA473">
            <v>0</v>
          </cell>
          <cell r="AB473">
            <v>0</v>
          </cell>
          <cell r="AC473">
            <v>0</v>
          </cell>
          <cell r="AD473">
            <v>0</v>
          </cell>
          <cell r="AE473" t="str">
            <v>Indicador sujeto a disponibilidad presupuestal y decisión de gobierno nacional. Es de anotar que en la actualidad se encaminan las actividades en el fortalecimiento de las Metropolitanas ya creadas.</v>
          </cell>
          <cell r="AF473">
            <v>42460.208333333299</v>
          </cell>
          <cell r="AG473">
            <v>42471.397385300901</v>
          </cell>
          <cell r="AH473" t="str">
            <v>Andrea Milena Tami López</v>
          </cell>
          <cell r="AI473" t="str">
            <v>Andrea.tami@mindefensa.gov.co</v>
          </cell>
          <cell r="AJ473">
            <v>0</v>
          </cell>
          <cell r="AK473">
            <v>0</v>
          </cell>
          <cell r="AL473">
            <v>0</v>
          </cell>
        </row>
        <row r="474">
          <cell r="A474">
            <v>4557</v>
          </cell>
          <cell r="B474" t="str">
            <v>Todos por un Nuevo País</v>
          </cell>
          <cell r="C474" t="str">
            <v>Seguridad, justicia y democracia para la construcción de paz</v>
          </cell>
          <cell r="D474" t="str">
            <v>Proveer Seguridad y Defensa en el Territorio Nacional</v>
          </cell>
          <cell r="E474" t="str">
            <v>Defensa</v>
          </cell>
          <cell r="F474" t="str">
            <v>MINDEFENSA</v>
          </cell>
          <cell r="G474" t="str">
            <v>Operaciones policiales</v>
          </cell>
          <cell r="H474">
            <v>4557</v>
          </cell>
          <cell r="I474" t="str">
            <v>Estaciones de policía construidas y/o adecuadas</v>
          </cell>
          <cell r="J474" t="str">
            <v>Producto</v>
          </cell>
          <cell r="K474" t="str">
            <v>Sectorial</v>
          </cell>
          <cell r="L474" t="str">
            <v>SI</v>
          </cell>
          <cell r="M474" t="str">
            <v>NO</v>
          </cell>
          <cell r="N474" t="str">
            <v>NO</v>
          </cell>
          <cell r="O474" t="str">
            <v>SI</v>
          </cell>
          <cell r="P474" t="str">
            <v>Número</v>
          </cell>
          <cell r="Q474" t="str">
            <v>Anual</v>
          </cell>
          <cell r="R474" t="str">
            <v>Acumulado</v>
          </cell>
          <cell r="S474">
            <v>61</v>
          </cell>
          <cell r="T474">
            <v>11</v>
          </cell>
          <cell r="U474">
            <v>16</v>
          </cell>
          <cell r="V474">
            <v>13</v>
          </cell>
          <cell r="W474">
            <v>12</v>
          </cell>
          <cell r="X474">
            <v>52</v>
          </cell>
          <cell r="Y474">
            <v>0</v>
          </cell>
          <cell r="Z474">
            <v>0</v>
          </cell>
          <cell r="AA474">
            <v>0</v>
          </cell>
          <cell r="AB474">
            <v>0</v>
          </cell>
          <cell r="AC474">
            <v>0</v>
          </cell>
          <cell r="AD474">
            <v>0</v>
          </cell>
          <cell r="AE474" t="str">
            <v xml:space="preserve">Con base en la programación y ejecución presupuestal, en el presente trimestre fué construida la Estación de Policía La Tola en el departamento de Nariño </v>
          </cell>
          <cell r="AF474">
            <v>42460.208333333299</v>
          </cell>
          <cell r="AG474">
            <v>42471.397127627301</v>
          </cell>
          <cell r="AH474" t="str">
            <v>Luis Eduardo Diaz Rave</v>
          </cell>
          <cell r="AI474" t="str">
            <v>luis.diaz4022@correo.policia.gov.co</v>
          </cell>
          <cell r="AJ474">
            <v>0</v>
          </cell>
          <cell r="AK474">
            <v>0</v>
          </cell>
          <cell r="AL474">
            <v>0</v>
          </cell>
        </row>
        <row r="475">
          <cell r="A475">
            <v>5337</v>
          </cell>
          <cell r="B475" t="str">
            <v>Todos por un Nuevo País</v>
          </cell>
          <cell r="C475" t="str">
            <v>Seguridad, justicia y democracia para la construcción de paz</v>
          </cell>
          <cell r="D475" t="str">
            <v>Proveer Seguridad y Defensa en el Territorio Nacional</v>
          </cell>
          <cell r="E475" t="str">
            <v>Defensa</v>
          </cell>
          <cell r="F475" t="str">
            <v>MINDEFENSA</v>
          </cell>
          <cell r="G475" t="str">
            <v>Operaciones policiales</v>
          </cell>
          <cell r="H475">
            <v>5337</v>
          </cell>
          <cell r="I475" t="str">
            <v>Celulares reportados como hurtados en las ciudades de mayor afectación</v>
          </cell>
          <cell r="J475" t="str">
            <v>Producto</v>
          </cell>
          <cell r="K475" t="str">
            <v>Sectorial</v>
          </cell>
          <cell r="L475" t="str">
            <v>NO</v>
          </cell>
          <cell r="M475" t="str">
            <v>NO</v>
          </cell>
          <cell r="N475" t="str">
            <v>SI</v>
          </cell>
          <cell r="O475" t="str">
            <v>SI</v>
          </cell>
          <cell r="P475" t="str">
            <v>Celulares</v>
          </cell>
          <cell r="Q475" t="str">
            <v>Mensual</v>
          </cell>
          <cell r="R475" t="str">
            <v>Reducción anual</v>
          </cell>
          <cell r="S475">
            <v>724931</v>
          </cell>
          <cell r="T475">
            <v>634315</v>
          </cell>
          <cell r="U475">
            <v>543698</v>
          </cell>
          <cell r="V475">
            <v>453082</v>
          </cell>
          <cell r="W475">
            <v>362466</v>
          </cell>
          <cell r="X475">
            <v>362466</v>
          </cell>
          <cell r="Y475">
            <v>156785</v>
          </cell>
          <cell r="Z475">
            <v>53.96</v>
          </cell>
          <cell r="AA475">
            <v>156785</v>
          </cell>
          <cell r="AB475">
            <v>26.98</v>
          </cell>
          <cell r="AC475">
            <v>42460.208333333299</v>
          </cell>
          <cell r="AD475">
            <v>42473.743394641198</v>
          </cell>
          <cell r="AE475" t="str">
            <v xml:space="preserve">Base de datos centralizada a partir de la creación de ésta en el art. 105 de la Ley 1453 de 2011. </v>
          </cell>
          <cell r="AF475">
            <v>42460.208333333299</v>
          </cell>
          <cell r="AG475">
            <v>42473.743394479199</v>
          </cell>
          <cell r="AH475" t="str">
            <v>Sinergia Defensa</v>
          </cell>
          <cell r="AI475" t="str">
            <v>jthowinson@dnp.gov.co</v>
          </cell>
          <cell r="AJ475">
            <v>0</v>
          </cell>
          <cell r="AK475">
            <v>42490.208333333299</v>
          </cell>
          <cell r="AL475">
            <v>17</v>
          </cell>
        </row>
        <row r="476">
          <cell r="A476">
            <v>4561</v>
          </cell>
          <cell r="B476" t="str">
            <v>Todos por un Nuevo País</v>
          </cell>
          <cell r="C476" t="str">
            <v>Seguridad, justicia y democracia para la construcción de paz</v>
          </cell>
          <cell r="D476" t="str">
            <v>Proveer Seguridad y Defensa en el Territorio Nacional</v>
          </cell>
          <cell r="E476" t="str">
            <v>Defensa</v>
          </cell>
          <cell r="F476" t="str">
            <v>MINDEFENSA</v>
          </cell>
          <cell r="G476" t="str">
            <v>Fortalecimiento de los sistemas de Mando y Control y Tecnología del Sector Defensa</v>
          </cell>
          <cell r="H476">
            <v>4561</v>
          </cell>
          <cell r="I476" t="str">
            <v>Incidentes cibernéticos atendidos</v>
          </cell>
          <cell r="J476" t="str">
            <v>Gestión</v>
          </cell>
          <cell r="K476" t="str">
            <v>Sectorial</v>
          </cell>
          <cell r="L476" t="str">
            <v>SI</v>
          </cell>
          <cell r="M476" t="str">
            <v>NO</v>
          </cell>
          <cell r="N476" t="str">
            <v>NO</v>
          </cell>
          <cell r="O476" t="str">
            <v>SI</v>
          </cell>
          <cell r="P476" t="str">
            <v>Número</v>
          </cell>
          <cell r="Q476" t="str">
            <v>Trimestral</v>
          </cell>
          <cell r="R476" t="str">
            <v>Capacidad</v>
          </cell>
          <cell r="S476">
            <v>2941</v>
          </cell>
          <cell r="T476">
            <v>4117</v>
          </cell>
          <cell r="U476">
            <v>5764</v>
          </cell>
          <cell r="V476">
            <v>8070</v>
          </cell>
          <cell r="W476">
            <v>11298</v>
          </cell>
          <cell r="X476">
            <v>32191</v>
          </cell>
          <cell r="Y476">
            <v>1901</v>
          </cell>
          <cell r="Z476">
            <v>0</v>
          </cell>
          <cell r="AA476">
            <v>1901</v>
          </cell>
          <cell r="AB476">
            <v>0</v>
          </cell>
          <cell r="AC476">
            <v>42460.208333333299</v>
          </cell>
          <cell r="AD476">
            <v>42471.400048645803</v>
          </cell>
          <cell r="AE476" t="str">
            <v xml:space="preserve">De acuerdo con las actividades reportadas por el Centro Cibernético Policial se atendieron los siguientes incidentes: ENERO: 860 FEBRERO: 357 MARZO: 684 </v>
          </cell>
          <cell r="AF476">
            <v>42460.208333333299</v>
          </cell>
          <cell r="AG476">
            <v>42471.400048495401</v>
          </cell>
          <cell r="AH476" t="str">
            <v>Andrea Milena Tami López</v>
          </cell>
          <cell r="AI476" t="str">
            <v>Andrea.tami@mindefensa.gov.co</v>
          </cell>
          <cell r="AJ476">
            <v>0</v>
          </cell>
          <cell r="AK476">
            <v>42551.208333333299</v>
          </cell>
          <cell r="AL476">
            <v>-43</v>
          </cell>
        </row>
        <row r="477">
          <cell r="A477">
            <v>4563</v>
          </cell>
          <cell r="B477" t="str">
            <v>Todos por un Nuevo País</v>
          </cell>
          <cell r="C477" t="str">
            <v>Seguridad, justicia y democracia para la construcción de paz</v>
          </cell>
          <cell r="D477" t="str">
            <v>Proveer Seguridad y Defensa en el Territorio Nacional</v>
          </cell>
          <cell r="E477" t="str">
            <v>Defensa</v>
          </cell>
          <cell r="F477" t="str">
            <v>MINDEFENSA</v>
          </cell>
          <cell r="G477" t="str">
            <v>Maquinaria amarilla destruida</v>
          </cell>
          <cell r="H477">
            <v>4563</v>
          </cell>
          <cell r="I477" t="str">
            <v>Maquinaria amarilla destruida</v>
          </cell>
          <cell r="J477" t="str">
            <v>Resultado</v>
          </cell>
          <cell r="K477" t="str">
            <v>Sectorial</v>
          </cell>
          <cell r="L477" t="str">
            <v>SI</v>
          </cell>
          <cell r="M477" t="str">
            <v>NO</v>
          </cell>
          <cell r="N477" t="str">
            <v>NO</v>
          </cell>
          <cell r="O477" t="str">
            <v>SI</v>
          </cell>
          <cell r="P477" t="str">
            <v>Número</v>
          </cell>
          <cell r="Q477" t="str">
            <v>Trimestral</v>
          </cell>
          <cell r="R477" t="str">
            <v>Acumulado</v>
          </cell>
          <cell r="S477">
            <v>0</v>
          </cell>
          <cell r="T477">
            <v>113</v>
          </cell>
          <cell r="U477">
            <v>117</v>
          </cell>
          <cell r="V477">
            <v>119</v>
          </cell>
          <cell r="W477">
            <v>120</v>
          </cell>
          <cell r="X477">
            <v>469</v>
          </cell>
          <cell r="Y477">
            <v>19</v>
          </cell>
          <cell r="Z477">
            <v>16.239999999999998</v>
          </cell>
          <cell r="AA477">
            <v>163</v>
          </cell>
          <cell r="AB477">
            <v>34.76</v>
          </cell>
          <cell r="AC477">
            <v>42460.208333333299</v>
          </cell>
          <cell r="AD477">
            <v>42471.399882326397</v>
          </cell>
          <cell r="AE477" t="str">
            <v>De acuerdo con lo reportado por la Dirección de Carabineros y Seguridad Rural se realizó la destrucción de maquinaria pesada así: Enero: 5 Febrero: 5 Marzo: 9</v>
          </cell>
          <cell r="AF477">
            <v>42460.208333333299</v>
          </cell>
          <cell r="AG477">
            <v>42471.399882210702</v>
          </cell>
          <cell r="AH477" t="str">
            <v>Andrea Milena Tami López</v>
          </cell>
          <cell r="AI477" t="str">
            <v>Andrea.tami@mindefensa.gov.co</v>
          </cell>
          <cell r="AJ477">
            <v>0</v>
          </cell>
          <cell r="AK477">
            <v>42551.208333333299</v>
          </cell>
          <cell r="AL477">
            <v>-43</v>
          </cell>
        </row>
        <row r="478">
          <cell r="A478">
            <v>4564</v>
          </cell>
          <cell r="B478" t="str">
            <v>Todos por un Nuevo País</v>
          </cell>
          <cell r="C478" t="str">
            <v>Seguridad, justicia y democracia para la construcción de paz</v>
          </cell>
          <cell r="D478" t="str">
            <v>Proveer Seguridad y Defensa en el Territorio Nacional</v>
          </cell>
          <cell r="E478" t="str">
            <v>Defensa</v>
          </cell>
          <cell r="F478" t="str">
            <v>MINDEFENSA</v>
          </cell>
          <cell r="G478" t="str">
            <v>Bienestar para la Fuerza Pública</v>
          </cell>
          <cell r="H478">
            <v>4564</v>
          </cell>
          <cell r="I478" t="str">
            <v>Soluciones de vivienda para el cuatrienio CAJA HONOR</v>
          </cell>
          <cell r="J478" t="str">
            <v>Producto</v>
          </cell>
          <cell r="K478" t="str">
            <v>Sectorial</v>
          </cell>
          <cell r="L478" t="str">
            <v>SI</v>
          </cell>
          <cell r="M478" t="str">
            <v>NO</v>
          </cell>
          <cell r="N478" t="str">
            <v>NO</v>
          </cell>
          <cell r="O478" t="str">
            <v>SI</v>
          </cell>
          <cell r="P478" t="str">
            <v>Viviendas</v>
          </cell>
          <cell r="Q478" t="str">
            <v>Trimestral</v>
          </cell>
          <cell r="R478" t="str">
            <v>Acumulado</v>
          </cell>
          <cell r="S478">
            <v>48495</v>
          </cell>
          <cell r="T478">
            <v>12650</v>
          </cell>
          <cell r="U478">
            <v>15100</v>
          </cell>
          <cell r="V478">
            <v>18370</v>
          </cell>
          <cell r="W478">
            <v>17100</v>
          </cell>
          <cell r="X478">
            <v>63220</v>
          </cell>
          <cell r="Y478">
            <v>3190</v>
          </cell>
          <cell r="Z478">
            <v>21.13</v>
          </cell>
          <cell r="AA478">
            <v>18099</v>
          </cell>
          <cell r="AB478">
            <v>28.63</v>
          </cell>
          <cell r="AC478">
            <v>42460.208333333299</v>
          </cell>
          <cell r="AD478">
            <v>42468.638668402797</v>
          </cell>
          <cell r="AE478" t="str">
            <v>Caja Honor, formuló su MEGA para el periodo 2015-2018, orientada a promover y desarrollar efectivamente los modelos de atención, para que al 2018 se entreguen más de 60.000 soluciones de vivienda a sus afiliados. Para el año 2016, se tiene previsto entreg</v>
          </cell>
          <cell r="AF478">
            <v>42490.208333333299</v>
          </cell>
          <cell r="AG478">
            <v>42494.7070481134</v>
          </cell>
          <cell r="AH478" t="str">
            <v>Shirly Mary Ceballos Villa</v>
          </cell>
          <cell r="AI478" t="str">
            <v>shirly.ceballos@mindefensa.gov.co</v>
          </cell>
          <cell r="AJ478">
            <v>0</v>
          </cell>
          <cell r="AK478">
            <v>42551.208333333299</v>
          </cell>
          <cell r="AL478">
            <v>-43</v>
          </cell>
        </row>
        <row r="479">
          <cell r="A479">
            <v>4565</v>
          </cell>
          <cell r="B479" t="str">
            <v>Todos por un Nuevo País</v>
          </cell>
          <cell r="C479" t="str">
            <v>Seguridad, justicia y democracia para la construcción de paz</v>
          </cell>
          <cell r="D479" t="str">
            <v>Proveer Seguridad y Defensa en el Territorio Nacional</v>
          </cell>
          <cell r="E479" t="str">
            <v>Defensa</v>
          </cell>
          <cell r="F479" t="str">
            <v>MINDEFENSA</v>
          </cell>
          <cell r="G479" t="str">
            <v>Bienestar para la Fuerza Pública</v>
          </cell>
          <cell r="H479">
            <v>4565</v>
          </cell>
          <cell r="I479" t="str">
            <v>Usuarios atendidos en el Centro de rehabilitación Integral</v>
          </cell>
          <cell r="J479" t="str">
            <v>Producto</v>
          </cell>
          <cell r="K479" t="str">
            <v>Sectorial</v>
          </cell>
          <cell r="L479" t="str">
            <v>SI</v>
          </cell>
          <cell r="M479" t="str">
            <v>NO</v>
          </cell>
          <cell r="N479" t="str">
            <v>NO</v>
          </cell>
          <cell r="O479" t="str">
            <v>SI</v>
          </cell>
          <cell r="P479" t="str">
            <v>Usuarios</v>
          </cell>
          <cell r="Q479" t="str">
            <v>Semestral</v>
          </cell>
          <cell r="R479" t="str">
            <v>Acumulado</v>
          </cell>
          <cell r="S479">
            <v>0</v>
          </cell>
          <cell r="T479">
            <v>400</v>
          </cell>
          <cell r="U479">
            <v>1000</v>
          </cell>
          <cell r="V479">
            <v>1000</v>
          </cell>
          <cell r="W479">
            <v>1000</v>
          </cell>
          <cell r="X479">
            <v>3400</v>
          </cell>
          <cell r="Y479">
            <v>0</v>
          </cell>
          <cell r="Z479">
            <v>0</v>
          </cell>
          <cell r="AA479">
            <v>0</v>
          </cell>
          <cell r="AB479">
            <v>0</v>
          </cell>
          <cell r="AC479">
            <v>0</v>
          </cell>
          <cell r="AD479">
            <v>0</v>
          </cell>
          <cell r="AE479" t="str">
            <v>El Centro de Rehabilitación Integral se proyecta como el espacio físico donde adelantará la fase de rehabilitación inclusiva para hombres y mujeres de la Fuerza Pública que en cumplimiento de la misión adquirieron una discapacidad, de conformidad a la Ley</v>
          </cell>
          <cell r="AF479">
            <v>42490.208333333299</v>
          </cell>
          <cell r="AG479">
            <v>42494.7065198727</v>
          </cell>
          <cell r="AH479" t="str">
            <v>Shirly Mary Ceballos Villa</v>
          </cell>
          <cell r="AI479" t="str">
            <v>shirly.ceballos@mindefensa.gov.co</v>
          </cell>
          <cell r="AJ479">
            <v>0</v>
          </cell>
          <cell r="AK479">
            <v>0</v>
          </cell>
          <cell r="AL479">
            <v>0</v>
          </cell>
        </row>
        <row r="480">
          <cell r="A480">
            <v>4567</v>
          </cell>
          <cell r="B480" t="str">
            <v>Todos por un Nuevo País</v>
          </cell>
          <cell r="C480" t="str">
            <v>Seguridad, justicia y democracia para la construcción de paz</v>
          </cell>
          <cell r="D480" t="str">
            <v>Proveer Seguridad y Defensa en el Territorio Nacional</v>
          </cell>
          <cell r="E480" t="str">
            <v>Defensa</v>
          </cell>
          <cell r="F480" t="str">
            <v>MINDEFENSA</v>
          </cell>
          <cell r="G480" t="str">
            <v>Bienestar para la Fuerza Pública</v>
          </cell>
          <cell r="H480">
            <v>4567</v>
          </cell>
          <cell r="I480" t="str">
            <v>Personal uniformado de la Fuerza Pública graduado en programas de formación avanzada.</v>
          </cell>
          <cell r="J480" t="str">
            <v>Producto</v>
          </cell>
          <cell r="K480" t="str">
            <v>Sectorial</v>
          </cell>
          <cell r="L480" t="str">
            <v>SI</v>
          </cell>
          <cell r="M480" t="str">
            <v>NO</v>
          </cell>
          <cell r="N480" t="str">
            <v>NO</v>
          </cell>
          <cell r="O480" t="str">
            <v>SI</v>
          </cell>
          <cell r="P480" t="str">
            <v>Graduados</v>
          </cell>
          <cell r="Q480" t="str">
            <v>Semestral</v>
          </cell>
          <cell r="R480" t="str">
            <v>Acumulado</v>
          </cell>
          <cell r="S480">
            <v>0</v>
          </cell>
          <cell r="T480">
            <v>700</v>
          </cell>
          <cell r="U480">
            <v>770</v>
          </cell>
          <cell r="V480">
            <v>847</v>
          </cell>
          <cell r="W480">
            <v>931.7</v>
          </cell>
          <cell r="X480">
            <v>3248.7</v>
          </cell>
          <cell r="Y480">
            <v>0</v>
          </cell>
          <cell r="Z480">
            <v>0</v>
          </cell>
          <cell r="AA480">
            <v>0</v>
          </cell>
          <cell r="AB480">
            <v>0</v>
          </cell>
          <cell r="AC480">
            <v>0</v>
          </cell>
          <cell r="AD480">
            <v>0</v>
          </cell>
          <cell r="AE480"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0">
            <v>42490.208333333299</v>
          </cell>
          <cell r="AG480">
            <v>42492.695548344898</v>
          </cell>
          <cell r="AH480" t="str">
            <v>Andrea Milena Tami López</v>
          </cell>
          <cell r="AI480" t="str">
            <v>Andrea.tami@mindefensa.gov.co</v>
          </cell>
          <cell r="AJ480">
            <v>0</v>
          </cell>
          <cell r="AK480">
            <v>0</v>
          </cell>
          <cell r="AL480">
            <v>0</v>
          </cell>
        </row>
        <row r="481">
          <cell r="A481">
            <v>4568</v>
          </cell>
          <cell r="B481" t="str">
            <v>Todos por un Nuevo País</v>
          </cell>
          <cell r="C481" t="str">
            <v>Seguridad, justicia y democracia para la construcción de paz</v>
          </cell>
          <cell r="D481" t="str">
            <v>Proveer Seguridad y Defensa en el Territorio Nacional</v>
          </cell>
          <cell r="E481" t="str">
            <v>Defensa</v>
          </cell>
          <cell r="F481" t="str">
            <v>MINDEFENSA</v>
          </cell>
          <cell r="G481" t="str">
            <v>Bienestar para la Fuerza Pública</v>
          </cell>
          <cell r="H481">
            <v>4568</v>
          </cell>
          <cell r="I481" t="str">
            <v>Personal graduado de las escuelas de formación en inglés (niveles A2 y B1)</v>
          </cell>
          <cell r="J481" t="str">
            <v>Producto</v>
          </cell>
          <cell r="K481" t="str">
            <v>Sectorial</v>
          </cell>
          <cell r="L481" t="str">
            <v>SI</v>
          </cell>
          <cell r="M481" t="str">
            <v>NO</v>
          </cell>
          <cell r="N481" t="str">
            <v>NO</v>
          </cell>
          <cell r="O481" t="str">
            <v>SI</v>
          </cell>
          <cell r="P481" t="str">
            <v>Graduados</v>
          </cell>
          <cell r="Q481" t="str">
            <v>Semestral</v>
          </cell>
          <cell r="R481" t="str">
            <v>Acumulado</v>
          </cell>
          <cell r="S481">
            <v>0</v>
          </cell>
          <cell r="T481">
            <v>600</v>
          </cell>
          <cell r="U481">
            <v>660</v>
          </cell>
          <cell r="V481">
            <v>726</v>
          </cell>
          <cell r="W481">
            <v>798.6</v>
          </cell>
          <cell r="X481">
            <v>2785</v>
          </cell>
          <cell r="Y481">
            <v>0</v>
          </cell>
          <cell r="Z481">
            <v>0</v>
          </cell>
          <cell r="AA481">
            <v>0</v>
          </cell>
          <cell r="AB481">
            <v>0</v>
          </cell>
          <cell r="AC481">
            <v>0</v>
          </cell>
          <cell r="AD481">
            <v>0</v>
          </cell>
          <cell r="AE481"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1">
            <v>42490.208333333299</v>
          </cell>
          <cell r="AG481">
            <v>42492.6953482639</v>
          </cell>
          <cell r="AH481" t="str">
            <v>Andrea Milena Tami López</v>
          </cell>
          <cell r="AI481" t="str">
            <v>Andrea.tami@mindefensa.gov.co</v>
          </cell>
          <cell r="AJ481">
            <v>0</v>
          </cell>
          <cell r="AK481">
            <v>0</v>
          </cell>
          <cell r="AL481">
            <v>0</v>
          </cell>
        </row>
        <row r="482">
          <cell r="A482">
            <v>4566</v>
          </cell>
          <cell r="B482" t="str">
            <v>Todos por un Nuevo País</v>
          </cell>
          <cell r="C482" t="str">
            <v>Seguridad, justicia y democracia para la construcción de paz</v>
          </cell>
          <cell r="D482" t="str">
            <v>Proveer Seguridad y Defensa en el Territorio Nacional</v>
          </cell>
          <cell r="E482" t="str">
            <v>Defensa</v>
          </cell>
          <cell r="F482" t="str">
            <v>MINDEFENSA</v>
          </cell>
          <cell r="G482" t="str">
            <v>Seguridad jurídica</v>
          </cell>
          <cell r="H482">
            <v>4566</v>
          </cell>
          <cell r="I482" t="str">
            <v>Beneficiarios atendidos por FONDETEC</v>
          </cell>
          <cell r="J482" t="str">
            <v>Producto</v>
          </cell>
          <cell r="K482" t="str">
            <v>Sectorial</v>
          </cell>
          <cell r="L482" t="str">
            <v>SI</v>
          </cell>
          <cell r="M482" t="str">
            <v>NO</v>
          </cell>
          <cell r="N482" t="str">
            <v>NO</v>
          </cell>
          <cell r="O482" t="str">
            <v>SI</v>
          </cell>
          <cell r="P482" t="str">
            <v>Beneficiarios</v>
          </cell>
          <cell r="Q482" t="str">
            <v>Semestral</v>
          </cell>
          <cell r="R482" t="str">
            <v>Capacidad</v>
          </cell>
          <cell r="S482">
            <v>0</v>
          </cell>
          <cell r="T482">
            <v>500</v>
          </cell>
          <cell r="U482">
            <v>850</v>
          </cell>
          <cell r="V482">
            <v>1200</v>
          </cell>
          <cell r="W482">
            <v>1500</v>
          </cell>
          <cell r="X482">
            <v>1500</v>
          </cell>
          <cell r="Y482">
            <v>0</v>
          </cell>
          <cell r="Z482">
            <v>0</v>
          </cell>
          <cell r="AA482">
            <v>0</v>
          </cell>
          <cell r="AB482">
            <v>0</v>
          </cell>
          <cell r="AC482">
            <v>0</v>
          </cell>
          <cell r="AD482">
            <v>0</v>
          </cell>
          <cell r="AE482" t="str">
            <v xml:space="preserve">El número de beneficiarios con solicitud de Defensa Técnica Activa que cumplen con los requisitos definidos por la Ley 1698 del 26 de diciembre de 2013 en el Fondo de Defensa Técnica y Especializada de los Miembros de la Fuerza Pública - FONDETEC durante </v>
          </cell>
          <cell r="AF482">
            <v>42490.208333333299</v>
          </cell>
          <cell r="AG482">
            <v>42500.623187384299</v>
          </cell>
          <cell r="AH482" t="str">
            <v>Andrea Milena Tami López</v>
          </cell>
          <cell r="AI482" t="str">
            <v>Andrea.tami@mindefensa.gov.co</v>
          </cell>
          <cell r="AJ482">
            <v>30</v>
          </cell>
          <cell r="AK482">
            <v>0</v>
          </cell>
          <cell r="AL482">
            <v>0</v>
          </cell>
        </row>
        <row r="483">
          <cell r="A483">
            <v>4409</v>
          </cell>
          <cell r="B483" t="str">
            <v>Todos por un Nuevo País</v>
          </cell>
          <cell r="C483" t="str">
            <v>Seguridad, justicia y democracia para la construcción de paz</v>
          </cell>
          <cell r="D483" t="str">
            <v>Proveer Seguridad y Defensa en el Territorio Nacional</v>
          </cell>
          <cell r="E483" t="str">
            <v>Hacienda</v>
          </cell>
          <cell r="F483" t="str">
            <v>DIAN</v>
          </cell>
          <cell r="G483" t="str">
            <v>Inspección, Control y Vigilancia Sector Hacienda</v>
          </cell>
          <cell r="H483">
            <v>4409</v>
          </cell>
          <cell r="I483" t="str">
            <v>Puertos que cuentan con equipos de inspección no intrusiva</v>
          </cell>
          <cell r="J483" t="str">
            <v>Producto</v>
          </cell>
          <cell r="K483" t="str">
            <v>Sectorial</v>
          </cell>
          <cell r="L483" t="str">
            <v>SI</v>
          </cell>
          <cell r="M483" t="str">
            <v>NO</v>
          </cell>
          <cell r="N483" t="str">
            <v>NO</v>
          </cell>
          <cell r="O483" t="str">
            <v>SI</v>
          </cell>
          <cell r="P483" t="str">
            <v>Equipos</v>
          </cell>
          <cell r="Q483" t="str">
            <v>Bimestral</v>
          </cell>
          <cell r="R483" t="str">
            <v>Flujo</v>
          </cell>
          <cell r="S483">
            <v>0</v>
          </cell>
          <cell r="T483">
            <v>0</v>
          </cell>
          <cell r="U483">
            <v>9</v>
          </cell>
          <cell r="V483">
            <v>11</v>
          </cell>
          <cell r="W483">
            <v>11</v>
          </cell>
          <cell r="X483">
            <v>11</v>
          </cell>
          <cell r="Y483">
            <v>0</v>
          </cell>
          <cell r="Z483">
            <v>0</v>
          </cell>
          <cell r="AA483">
            <v>0</v>
          </cell>
          <cell r="AB483">
            <v>0</v>
          </cell>
          <cell r="AC483">
            <v>0</v>
          </cell>
          <cell r="AD483">
            <v>0</v>
          </cell>
          <cell r="AE483">
            <v>0</v>
          </cell>
          <cell r="AF483">
            <v>0</v>
          </cell>
          <cell r="AG483">
            <v>0</v>
          </cell>
          <cell r="AH483" t="str">
            <v>Claudia María Gaviria Vásquez</v>
          </cell>
          <cell r="AI483" t="str">
            <v>cgaviriav@dian.gov.co</v>
          </cell>
          <cell r="AJ483">
            <v>10</v>
          </cell>
          <cell r="AK483">
            <v>0</v>
          </cell>
          <cell r="AL483">
            <v>0</v>
          </cell>
        </row>
        <row r="484">
          <cell r="A484">
            <v>4410</v>
          </cell>
          <cell r="B484" t="str">
            <v>Todos por un Nuevo País</v>
          </cell>
          <cell r="C484" t="str">
            <v>Seguridad, justicia y democracia para la construcción de paz</v>
          </cell>
          <cell r="D484" t="str">
            <v>Proveer Seguridad y Defensa en el Territorio Nacional</v>
          </cell>
          <cell r="E484" t="str">
            <v>Hacienda</v>
          </cell>
          <cell r="F484" t="str">
            <v>UIAF</v>
          </cell>
          <cell r="G484" t="str">
            <v>Inspección, Control y Vigilancia Sector Hacienda</v>
          </cell>
          <cell r="H484">
            <v>4410</v>
          </cell>
          <cell r="I484" t="str">
            <v>Redes criminales detectadas</v>
          </cell>
          <cell r="J484" t="str">
            <v>Resultado</v>
          </cell>
          <cell r="K484" t="str">
            <v>Sectorial</v>
          </cell>
          <cell r="L484" t="str">
            <v>SI</v>
          </cell>
          <cell r="M484" t="str">
            <v>NO</v>
          </cell>
          <cell r="N484" t="str">
            <v>NO</v>
          </cell>
          <cell r="O484" t="str">
            <v>SI</v>
          </cell>
          <cell r="P484" t="str">
            <v>Redes</v>
          </cell>
          <cell r="Q484" t="str">
            <v>Anual</v>
          </cell>
          <cell r="R484" t="str">
            <v>Acumulado</v>
          </cell>
          <cell r="S484">
            <v>50</v>
          </cell>
          <cell r="T484">
            <v>50</v>
          </cell>
          <cell r="U484">
            <v>50</v>
          </cell>
          <cell r="V484">
            <v>50</v>
          </cell>
          <cell r="W484">
            <v>50</v>
          </cell>
          <cell r="X484">
            <v>200</v>
          </cell>
          <cell r="Y484">
            <v>0</v>
          </cell>
          <cell r="Z484">
            <v>0</v>
          </cell>
          <cell r="AA484">
            <v>0</v>
          </cell>
          <cell r="AB484">
            <v>0</v>
          </cell>
          <cell r="AC484">
            <v>0</v>
          </cell>
          <cell r="AD484">
            <v>0</v>
          </cell>
          <cell r="AE484" t="str">
            <v>Durante el mes de enero, la UIAF continúo con el proceso de análisis de información para la detección de redes criminales.</v>
          </cell>
          <cell r="AF484">
            <v>42400.208333333299</v>
          </cell>
          <cell r="AG484">
            <v>42409.430606944399</v>
          </cell>
          <cell r="AH484" t="str">
            <v>Edsson Edmundo Arturo Aristizabal</v>
          </cell>
          <cell r="AI484" t="str">
            <v>earturo@uiaf.gov.co</v>
          </cell>
          <cell r="AJ484">
            <v>15</v>
          </cell>
          <cell r="AK484">
            <v>0</v>
          </cell>
          <cell r="AL484">
            <v>0</v>
          </cell>
        </row>
        <row r="485">
          <cell r="A485">
            <v>4411</v>
          </cell>
          <cell r="B485" t="str">
            <v>Todos por un Nuevo País</v>
          </cell>
          <cell r="C485" t="str">
            <v>Seguridad, justicia y democracia para la construcción de paz</v>
          </cell>
          <cell r="D485" t="str">
            <v>Proveer Seguridad y Defensa en el Territorio Nacional</v>
          </cell>
          <cell r="E485" t="str">
            <v>Hacienda</v>
          </cell>
          <cell r="F485" t="str">
            <v>UIAF</v>
          </cell>
          <cell r="G485" t="str">
            <v>Inspección, Control y Vigilancia Sector Hacienda</v>
          </cell>
          <cell r="H485">
            <v>4411</v>
          </cell>
          <cell r="I485" t="str">
            <v>Sistema de Información ALA y CFT en funcionamiento</v>
          </cell>
          <cell r="J485" t="str">
            <v>Producto</v>
          </cell>
          <cell r="K485" t="str">
            <v>Sectorial</v>
          </cell>
          <cell r="L485" t="str">
            <v>SI</v>
          </cell>
          <cell r="M485" t="str">
            <v>NO</v>
          </cell>
          <cell r="N485" t="str">
            <v>NO</v>
          </cell>
          <cell r="O485" t="str">
            <v>SI</v>
          </cell>
          <cell r="P485" t="str">
            <v>Pendiente</v>
          </cell>
          <cell r="Q485" t="str">
            <v>Anual</v>
          </cell>
          <cell r="R485" t="str">
            <v>Capacidad</v>
          </cell>
          <cell r="S485">
            <v>70</v>
          </cell>
          <cell r="T485">
            <v>75</v>
          </cell>
          <cell r="U485">
            <v>80</v>
          </cell>
          <cell r="V485">
            <v>90</v>
          </cell>
          <cell r="W485">
            <v>100</v>
          </cell>
          <cell r="X485">
            <v>100</v>
          </cell>
          <cell r="Y485">
            <v>0</v>
          </cell>
          <cell r="Z485">
            <v>0</v>
          </cell>
          <cell r="AA485">
            <v>0</v>
          </cell>
          <cell r="AB485">
            <v>0</v>
          </cell>
          <cell r="AC485">
            <v>0</v>
          </cell>
          <cell r="AD485">
            <v>0</v>
          </cell>
          <cell r="AE485" t="str">
            <v>Se esta reevaluando la meta para 2016, la cual esta directamente relacionada al proyecto de inversión, del cual fue aprobado únicamente el 40% de lo requerido para la vigencia 2016, y lo cual dificulta el cumplimiento de la meta.</v>
          </cell>
          <cell r="AF485">
            <v>42400.208333333299</v>
          </cell>
          <cell r="AG485">
            <v>42405.620800925899</v>
          </cell>
          <cell r="AH485" t="str">
            <v>Edsson Edmundo Arturo Aristizabal</v>
          </cell>
          <cell r="AI485" t="str">
            <v>earturo@uiaf.gov.co</v>
          </cell>
          <cell r="AJ485">
            <v>15</v>
          </cell>
          <cell r="AK485">
            <v>0</v>
          </cell>
          <cell r="AL485">
            <v>0</v>
          </cell>
        </row>
        <row r="486">
          <cell r="A486">
            <v>4412</v>
          </cell>
          <cell r="B486" t="str">
            <v>Todos por un Nuevo País</v>
          </cell>
          <cell r="C486" t="str">
            <v>Seguridad, justicia y democracia para la construcción de paz</v>
          </cell>
          <cell r="D486" t="str">
            <v>Proveer Seguridad y Defensa en el Territorio Nacional</v>
          </cell>
          <cell r="E486" t="str">
            <v>Hacienda</v>
          </cell>
          <cell r="F486" t="str">
            <v>UIAF</v>
          </cell>
          <cell r="G486" t="str">
            <v>Inspección, Control y Vigilancia Sector Hacienda</v>
          </cell>
          <cell r="H486">
            <v>4412</v>
          </cell>
          <cell r="I486" t="str">
            <v>Entidades que suministran información al sistema ALA y CFT</v>
          </cell>
          <cell r="J486" t="str">
            <v>Producto</v>
          </cell>
          <cell r="K486" t="str">
            <v>Sectorial</v>
          </cell>
          <cell r="L486" t="str">
            <v>SI</v>
          </cell>
          <cell r="M486" t="str">
            <v>NO</v>
          </cell>
          <cell r="N486" t="str">
            <v>NO</v>
          </cell>
          <cell r="O486" t="str">
            <v>SI</v>
          </cell>
          <cell r="P486" t="str">
            <v>Porcentaje</v>
          </cell>
          <cell r="Q486" t="str">
            <v>Anual</v>
          </cell>
          <cell r="R486" t="str">
            <v>Capacidad</v>
          </cell>
          <cell r="S486">
            <v>21243</v>
          </cell>
          <cell r="T486">
            <v>21432</v>
          </cell>
          <cell r="U486">
            <v>21621</v>
          </cell>
          <cell r="V486">
            <v>21810</v>
          </cell>
          <cell r="W486">
            <v>22000</v>
          </cell>
          <cell r="X486">
            <v>22000</v>
          </cell>
          <cell r="Y486">
            <v>0</v>
          </cell>
          <cell r="Z486">
            <v>0</v>
          </cell>
          <cell r="AA486">
            <v>0</v>
          </cell>
          <cell r="AB486">
            <v>0</v>
          </cell>
          <cell r="AC486">
            <v>0</v>
          </cell>
          <cell r="AD486">
            <v>0</v>
          </cell>
          <cell r="AE486" t="str">
            <v>En el mes de enero se definieron los planes de acción, en los cuales se vincula la necesidad de incrementar la base de reportantes que permitan alcanzar la meta para la vigencia 2016.</v>
          </cell>
          <cell r="AF486">
            <v>42400.208333333299</v>
          </cell>
          <cell r="AG486">
            <v>42405.619542939799</v>
          </cell>
          <cell r="AH486" t="str">
            <v>Edsson Edmundo Arturo Aristizabal</v>
          </cell>
          <cell r="AI486" t="str">
            <v>earturo@uiaf.gov.co</v>
          </cell>
          <cell r="AJ486">
            <v>15</v>
          </cell>
          <cell r="AK486">
            <v>0</v>
          </cell>
          <cell r="AL486">
            <v>0</v>
          </cell>
        </row>
        <row r="487">
          <cell r="A487">
            <v>4413</v>
          </cell>
          <cell r="B487" t="str">
            <v>Todos por un Nuevo País</v>
          </cell>
          <cell r="C487" t="str">
            <v>Seguridad, justicia y democracia para la construcción de paz</v>
          </cell>
          <cell r="D487" t="str">
            <v>Proveer Seguridad y Defensa en el Territorio Nacional</v>
          </cell>
          <cell r="E487" t="str">
            <v>Hacienda</v>
          </cell>
          <cell r="F487" t="str">
            <v>UIAF</v>
          </cell>
          <cell r="G487" t="str">
            <v>Inspección, Control y Vigilancia Sector Hacienda</v>
          </cell>
          <cell r="H487">
            <v>4413</v>
          </cell>
          <cell r="I487" t="str">
            <v>Informes regionales de riesgo de lavado de activos</v>
          </cell>
          <cell r="J487" t="str">
            <v>Producto</v>
          </cell>
          <cell r="K487" t="str">
            <v>Sectorial</v>
          </cell>
          <cell r="L487" t="str">
            <v>SI</v>
          </cell>
          <cell r="M487" t="str">
            <v>NO</v>
          </cell>
          <cell r="N487" t="str">
            <v>NO</v>
          </cell>
          <cell r="O487" t="str">
            <v>SI</v>
          </cell>
          <cell r="P487" t="str">
            <v>Informes</v>
          </cell>
          <cell r="Q487" t="str">
            <v>Anual</v>
          </cell>
          <cell r="R487" t="str">
            <v>Acumulado</v>
          </cell>
          <cell r="S487">
            <v>0</v>
          </cell>
          <cell r="T487">
            <v>1</v>
          </cell>
          <cell r="U487">
            <v>3</v>
          </cell>
          <cell r="V487">
            <v>2</v>
          </cell>
          <cell r="W487">
            <v>0</v>
          </cell>
          <cell r="X487">
            <v>6</v>
          </cell>
          <cell r="Y487">
            <v>0</v>
          </cell>
          <cell r="Z487">
            <v>0</v>
          </cell>
          <cell r="AA487">
            <v>0</v>
          </cell>
          <cell r="AB487">
            <v>0</v>
          </cell>
          <cell r="AC487">
            <v>0</v>
          </cell>
          <cell r="AD487">
            <v>0</v>
          </cell>
          <cell r="AE487" t="str">
            <v>Durante el mes de enero se definieron los planes operativos anuales para la vigencia 2016, en los cuales se vincula la elaboración de dos Evaluaciones Regionales de Riesgo.</v>
          </cell>
          <cell r="AF487">
            <v>42400.208333333299</v>
          </cell>
          <cell r="AG487">
            <v>42405.620232986097</v>
          </cell>
          <cell r="AH487" t="str">
            <v>Edsson Edmundo Arturo Aristizabal</v>
          </cell>
          <cell r="AI487" t="str">
            <v>earturo@uiaf.gov.co</v>
          </cell>
          <cell r="AJ487">
            <v>0</v>
          </cell>
          <cell r="AK487">
            <v>0</v>
          </cell>
          <cell r="AL487">
            <v>0</v>
          </cell>
        </row>
        <row r="488">
          <cell r="A488">
            <v>4596</v>
          </cell>
          <cell r="B488" t="str">
            <v>Todos por un Nuevo País</v>
          </cell>
          <cell r="C488" t="str">
            <v>Seguridad, justicia y democracia para la construcción de paz</v>
          </cell>
          <cell r="D488" t="str">
            <v>Proveer Seguridad y Defensa en el Territorio Nacional</v>
          </cell>
          <cell r="E488" t="str">
            <v>Inteligencia estratégica y contrainteligencia</v>
          </cell>
          <cell r="F488" t="str">
            <v>Dirección Nacional de Inteligencia</v>
          </cell>
          <cell r="G488" t="str">
            <v>Desarrollo de actividades de inteligencia y contrainteligencia</v>
          </cell>
          <cell r="H488">
            <v>4596</v>
          </cell>
          <cell r="I488" t="str">
            <v>Implementación del Sistema de Información Integrado para la Inteligencia estratégica y la contrainteligencia de Estado - fase II</v>
          </cell>
          <cell r="J488" t="str">
            <v>Producto</v>
          </cell>
          <cell r="K488" t="str">
            <v>Sectorial</v>
          </cell>
          <cell r="L488" t="str">
            <v>SI</v>
          </cell>
          <cell r="M488" t="str">
            <v>NO</v>
          </cell>
          <cell r="N488" t="str">
            <v>SI</v>
          </cell>
          <cell r="O488" t="str">
            <v>SI</v>
          </cell>
          <cell r="P488" t="str">
            <v>Porcentaje</v>
          </cell>
          <cell r="Q488" t="str">
            <v>Trimestral</v>
          </cell>
          <cell r="R488" t="str">
            <v>Capacidad</v>
          </cell>
          <cell r="S488">
            <v>20</v>
          </cell>
          <cell r="T488">
            <v>40</v>
          </cell>
          <cell r="U488">
            <v>60</v>
          </cell>
          <cell r="V488">
            <v>80</v>
          </cell>
          <cell r="W488">
            <v>100</v>
          </cell>
          <cell r="X488">
            <v>100</v>
          </cell>
          <cell r="Y488">
            <v>49</v>
          </cell>
          <cell r="Z488">
            <v>72.5</v>
          </cell>
          <cell r="AA488">
            <v>49</v>
          </cell>
          <cell r="AB488">
            <v>36.25</v>
          </cell>
          <cell r="AC488">
            <v>42460.208333333299</v>
          </cell>
          <cell r="AD488">
            <v>42468.638473182902</v>
          </cell>
          <cell r="AE488" t="str">
            <v xml:space="preserve">Se vienen realizando ajustes a los módulos del sistema con usuarios funcionales. Con corte a abril se han ejecutado 682 horas. </v>
          </cell>
          <cell r="AF488">
            <v>42490.208333333299</v>
          </cell>
          <cell r="AG488">
            <v>42500.628825925902</v>
          </cell>
          <cell r="AH488" t="str">
            <v>Luz Angela Rojas La Rotta</v>
          </cell>
          <cell r="AI488" t="str">
            <v>lrojasl@dni.gov.co</v>
          </cell>
          <cell r="AJ488">
            <v>0</v>
          </cell>
          <cell r="AK488">
            <v>42551.208333333299</v>
          </cell>
          <cell r="AL488">
            <v>-43</v>
          </cell>
        </row>
        <row r="489">
          <cell r="A489">
            <v>5342</v>
          </cell>
          <cell r="B489" t="str">
            <v>Todos por un Nuevo País</v>
          </cell>
          <cell r="C489" t="str">
            <v>Seguridad, justicia y democracia para la construcción de paz</v>
          </cell>
          <cell r="D489" t="str">
            <v>Proveer Seguridad y Defensa en el Territorio Nacional</v>
          </cell>
          <cell r="E489" t="str">
            <v>Inteligencia estratégica y contrainteligencia</v>
          </cell>
          <cell r="F489" t="str">
            <v>Dirección Nacional de Inteligencia</v>
          </cell>
          <cell r="G489" t="str">
            <v>Desarrollo de actividades de inteligencia y contrainteligencia</v>
          </cell>
          <cell r="H489">
            <v>5342</v>
          </cell>
          <cell r="I489" t="str">
            <v>'Sectores cubiertos con los productos de Inteligencia Estratégica y Contrainteligencia de Estado.</v>
          </cell>
          <cell r="J489" t="str">
            <v>Producto</v>
          </cell>
          <cell r="K489" t="str">
            <v>Sectorial</v>
          </cell>
          <cell r="L489" t="str">
            <v>NO</v>
          </cell>
          <cell r="M489" t="str">
            <v>NO</v>
          </cell>
          <cell r="N489" t="str">
            <v>SI</v>
          </cell>
          <cell r="O489" t="str">
            <v>SI</v>
          </cell>
          <cell r="P489" t="str">
            <v>Número</v>
          </cell>
          <cell r="Q489" t="str">
            <v>Semestral</v>
          </cell>
          <cell r="R489" t="str">
            <v>Flujo</v>
          </cell>
          <cell r="S489">
            <v>0</v>
          </cell>
          <cell r="T489">
            <v>6</v>
          </cell>
          <cell r="U489">
            <v>8</v>
          </cell>
          <cell r="V489">
            <v>10</v>
          </cell>
          <cell r="W489">
            <v>12</v>
          </cell>
          <cell r="X489">
            <v>12</v>
          </cell>
          <cell r="Y489">
            <v>0</v>
          </cell>
          <cell r="Z489">
            <v>0</v>
          </cell>
          <cell r="AA489">
            <v>0</v>
          </cell>
          <cell r="AB489">
            <v>0</v>
          </cell>
          <cell r="AC489">
            <v>0</v>
          </cell>
          <cell r="AD489">
            <v>0</v>
          </cell>
          <cell r="AE489" t="str">
            <v>Los productos de inteligencia estratégica y contrainteligencia de Estado del mes permitieron darle cubrimiento a 6 sectores registrados en periodos anteriores.</v>
          </cell>
          <cell r="AF489">
            <v>42490.208333333299</v>
          </cell>
          <cell r="AG489">
            <v>42500.629966400498</v>
          </cell>
          <cell r="AH489" t="str">
            <v>Luz Angela Rojas La Rotta</v>
          </cell>
          <cell r="AI489" t="str">
            <v>lrojasl@dni.gov.co</v>
          </cell>
          <cell r="AJ489">
            <v>0</v>
          </cell>
          <cell r="AK489">
            <v>0</v>
          </cell>
          <cell r="AL489">
            <v>0</v>
          </cell>
        </row>
        <row r="490">
          <cell r="A490">
            <v>4597</v>
          </cell>
          <cell r="B490" t="str">
            <v>Todos por un Nuevo País</v>
          </cell>
          <cell r="C490" t="str">
            <v>Seguridad, justicia y democracia para la construcción de paz</v>
          </cell>
          <cell r="D490" t="str">
            <v>Proveer Seguridad y Defensa en el Territorio Nacional</v>
          </cell>
          <cell r="E490" t="str">
            <v>Interior</v>
          </cell>
          <cell r="F490" t="str">
            <v>MinInterior</v>
          </cell>
          <cell r="G490" t="str">
            <v>Promoción de la seguridad y convivencia ciudadana</v>
          </cell>
          <cell r="H490">
            <v>4597</v>
          </cell>
          <cell r="I490" t="str">
            <v>Proyectos de infraestructura para las ciudades y municipios en materia de integración para la convivencia implementados</v>
          </cell>
          <cell r="J490" t="str">
            <v>Producto</v>
          </cell>
          <cell r="K490" t="str">
            <v>Sectorial</v>
          </cell>
          <cell r="L490" t="str">
            <v>SI</v>
          </cell>
          <cell r="M490" t="str">
            <v>SI</v>
          </cell>
          <cell r="N490" t="str">
            <v>NO</v>
          </cell>
          <cell r="O490" t="str">
            <v>SI</v>
          </cell>
          <cell r="P490" t="str">
            <v>Centros de Integración Ciudadana</v>
          </cell>
          <cell r="Q490" t="str">
            <v>Mensual</v>
          </cell>
          <cell r="R490" t="str">
            <v>Capacidad</v>
          </cell>
          <cell r="S490">
            <v>152</v>
          </cell>
          <cell r="T490">
            <v>292</v>
          </cell>
          <cell r="U490">
            <v>432</v>
          </cell>
          <cell r="V490">
            <v>582</v>
          </cell>
          <cell r="W490">
            <v>740</v>
          </cell>
          <cell r="X490">
            <v>740</v>
          </cell>
          <cell r="Y490">
            <v>263</v>
          </cell>
          <cell r="Z490">
            <v>39.64</v>
          </cell>
          <cell r="AA490">
            <v>263</v>
          </cell>
          <cell r="AB490">
            <v>18.88</v>
          </cell>
          <cell r="AC490">
            <v>42460.208333333299</v>
          </cell>
          <cell r="AD490">
            <v>42468.706698182898</v>
          </cell>
          <cell r="AE490" t="str">
            <v xml:space="preserve">El valor acumulado de avance hasta el mes anterior es 262 proyectos. Durante el mes de Marzo de 2016, se entregó un (1) proyecto de infraestructura para las ciudades y municipios en materia de integración para la convivencia implementados en el municipio </v>
          </cell>
          <cell r="AF490">
            <v>42460.208333333299</v>
          </cell>
          <cell r="AG490">
            <v>42468.706697800902</v>
          </cell>
          <cell r="AH490" t="str">
            <v>Ramon Essau Cruz</v>
          </cell>
          <cell r="AI490" t="str">
            <v>ramon.cruz@mininterior.gov.co</v>
          </cell>
          <cell r="AJ490">
            <v>0</v>
          </cell>
          <cell r="AK490">
            <v>42490.208333333299</v>
          </cell>
          <cell r="AL490">
            <v>17</v>
          </cell>
        </row>
        <row r="491">
          <cell r="A491">
            <v>4598</v>
          </cell>
          <cell r="B491" t="str">
            <v>Todos por un Nuevo País</v>
          </cell>
          <cell r="C491" t="str">
            <v>Seguridad, justicia y democracia para la construcción de paz</v>
          </cell>
          <cell r="D491" t="str">
            <v>Proveer Seguridad y Defensa en el Territorio Nacional</v>
          </cell>
          <cell r="E491" t="str">
            <v>Interior</v>
          </cell>
          <cell r="F491" t="str">
            <v>MinInterior</v>
          </cell>
          <cell r="G491" t="str">
            <v>Promoción de la seguridad y convivencia ciudadana</v>
          </cell>
          <cell r="H491">
            <v>4598</v>
          </cell>
          <cell r="I491" t="str">
            <v>Cámaras instaladas e integradas al sistema de video-vigilancia (SIES)</v>
          </cell>
          <cell r="J491" t="str">
            <v>Producto</v>
          </cell>
          <cell r="K491" t="str">
            <v>Sectorial</v>
          </cell>
          <cell r="L491" t="str">
            <v>SI</v>
          </cell>
          <cell r="M491" t="str">
            <v>SI</v>
          </cell>
          <cell r="N491" t="str">
            <v>NO</v>
          </cell>
          <cell r="O491" t="str">
            <v>SI</v>
          </cell>
          <cell r="P491" t="str">
            <v>Camaras de Video Vigilancia</v>
          </cell>
          <cell r="Q491" t="str">
            <v>Mensual</v>
          </cell>
          <cell r="R491" t="str">
            <v>Acumulado</v>
          </cell>
          <cell r="S491">
            <v>4564</v>
          </cell>
          <cell r="T491">
            <v>2000</v>
          </cell>
          <cell r="U491">
            <v>1400</v>
          </cell>
          <cell r="V491">
            <v>1400</v>
          </cell>
          <cell r="W491">
            <v>1300</v>
          </cell>
          <cell r="X491">
            <v>6100</v>
          </cell>
          <cell r="Y491">
            <v>1539</v>
          </cell>
          <cell r="Z491">
            <v>100</v>
          </cell>
          <cell r="AA491">
            <v>3980</v>
          </cell>
          <cell r="AB491">
            <v>65.245999999999995</v>
          </cell>
          <cell r="AC491">
            <v>42490.208333333299</v>
          </cell>
          <cell r="AD491">
            <v>42501.790763773097</v>
          </cell>
          <cell r="AE491" t="str">
            <v>El acumulado al mes anterior es de 663 cámaras. Durante el mes de Abril de 2016, se entregaron un total de 876 cámaras discriminadas de la siguiente manera: Medellín-Antioquia (97), Pto Tejada-Cauca (77), Cartagena-Bolívar (154), Chipaque-C/marca (35), Ri</v>
          </cell>
          <cell r="AF491">
            <v>42490.208333333299</v>
          </cell>
          <cell r="AG491">
            <v>42501.790763622703</v>
          </cell>
          <cell r="AH491" t="str">
            <v>Maria Fernanda Álvarez Carreño</v>
          </cell>
          <cell r="AI491" t="str">
            <v>maria.alvarez@mininterior.gov.co</v>
          </cell>
          <cell r="AJ491">
            <v>0</v>
          </cell>
          <cell r="AK491">
            <v>42520.208333333299</v>
          </cell>
          <cell r="AL491">
            <v>-13</v>
          </cell>
        </row>
        <row r="492">
          <cell r="A492">
            <v>4599</v>
          </cell>
          <cell r="B492" t="str">
            <v>Todos por un Nuevo País</v>
          </cell>
          <cell r="C492" t="str">
            <v>Seguridad, justicia y democracia para la construcción de paz</v>
          </cell>
          <cell r="D492" t="str">
            <v>Proveer Seguridad y Defensa en el Territorio Nacional</v>
          </cell>
          <cell r="E492" t="str">
            <v>Interior</v>
          </cell>
          <cell r="F492" t="str">
            <v>MinInterior</v>
          </cell>
          <cell r="G492" t="str">
            <v>Promoción de la seguridad y convivencia ciudadana</v>
          </cell>
          <cell r="H492">
            <v>4599</v>
          </cell>
          <cell r="I492" t="str">
            <v>Entidades territoriales asistidas en la implementación de planes de seguridad y convivencia ciudadana bajo lineamientos estandarizados de seguimiento y evaluación</v>
          </cell>
          <cell r="J492" t="str">
            <v>Producto</v>
          </cell>
          <cell r="K492" t="str">
            <v>Sectorial</v>
          </cell>
          <cell r="L492" t="str">
            <v>SI</v>
          </cell>
          <cell r="M492" t="str">
            <v>SI</v>
          </cell>
          <cell r="N492" t="str">
            <v>NO</v>
          </cell>
          <cell r="O492" t="str">
            <v>SI</v>
          </cell>
          <cell r="P492" t="str">
            <v>Entidades territoriales</v>
          </cell>
          <cell r="Q492" t="str">
            <v>Mensual</v>
          </cell>
          <cell r="R492" t="str">
            <v>Stock</v>
          </cell>
          <cell r="S492">
            <v>16</v>
          </cell>
          <cell r="T492">
            <v>32</v>
          </cell>
          <cell r="U492">
            <v>32</v>
          </cell>
          <cell r="V492">
            <v>32</v>
          </cell>
          <cell r="W492">
            <v>32</v>
          </cell>
          <cell r="X492">
            <v>32</v>
          </cell>
          <cell r="Y492">
            <v>53</v>
          </cell>
          <cell r="Z492">
            <v>100</v>
          </cell>
          <cell r="AA492">
            <v>53</v>
          </cell>
          <cell r="AB492">
            <v>100</v>
          </cell>
          <cell r="AC492">
            <v>42490.208333333299</v>
          </cell>
          <cell r="AD492">
            <v>42496.7691150463</v>
          </cell>
          <cell r="AE492" t="str">
            <v>Asistencia técnica en la formulación e implementación de los Planes Integrales de Seguridad y Convivencia Ciudadana a las siguientes 9 entidades territoriales, en el mes de abril: 1. Departamento de Caquetá y municipio de Milan (2) 2. Departamento Antioqu</v>
          </cell>
          <cell r="AF492">
            <v>42490.208333333299</v>
          </cell>
          <cell r="AG492">
            <v>42496.769114895797</v>
          </cell>
          <cell r="AH492" t="str">
            <v>Sandra Patricia Devia Ruiz</v>
          </cell>
          <cell r="AI492" t="str">
            <v>sdevia@mininterior.gov.co</v>
          </cell>
          <cell r="AJ492">
            <v>0</v>
          </cell>
          <cell r="AK492">
            <v>42520.208333333299</v>
          </cell>
          <cell r="AL492">
            <v>-13</v>
          </cell>
        </row>
        <row r="493">
          <cell r="A493">
            <v>4606</v>
          </cell>
          <cell r="B493" t="str">
            <v>Todos por un Nuevo País</v>
          </cell>
          <cell r="C493" t="str">
            <v>Seguridad, justicia y democracia para la construcción de paz</v>
          </cell>
          <cell r="D493" t="str">
            <v>Proveer Seguridad y Defensa en el Territorio Nacional</v>
          </cell>
          <cell r="E493" t="str">
            <v>Interior</v>
          </cell>
          <cell r="F493" t="str">
            <v>MinInterior</v>
          </cell>
          <cell r="G493" t="str">
            <v>Promoción de la seguridad y convivencia ciudadana</v>
          </cell>
          <cell r="H493">
            <v>4606</v>
          </cell>
          <cell r="I493" t="str">
            <v>Autoridades territoriales asistidas en diálogo social, prevención de conflictividades y construcción de acuerdos comunitarios</v>
          </cell>
          <cell r="J493" t="str">
            <v>Gestión</v>
          </cell>
          <cell r="K493" t="str">
            <v>Sectorial</v>
          </cell>
          <cell r="L493" t="str">
            <v>SI</v>
          </cell>
          <cell r="M493" t="str">
            <v>SI</v>
          </cell>
          <cell r="N493" t="str">
            <v>NO</v>
          </cell>
          <cell r="O493" t="str">
            <v>SI</v>
          </cell>
          <cell r="P493" t="str">
            <v>Entidades territoriales</v>
          </cell>
          <cell r="Q493" t="str">
            <v>Mensual</v>
          </cell>
          <cell r="R493" t="str">
            <v>Stock</v>
          </cell>
          <cell r="S493">
            <v>14</v>
          </cell>
          <cell r="T493">
            <v>32</v>
          </cell>
          <cell r="U493">
            <v>32</v>
          </cell>
          <cell r="V493">
            <v>32</v>
          </cell>
          <cell r="W493">
            <v>32</v>
          </cell>
          <cell r="X493">
            <v>32</v>
          </cell>
          <cell r="Y493">
            <v>0</v>
          </cell>
          <cell r="Z493">
            <v>0</v>
          </cell>
          <cell r="AA493">
            <v>0</v>
          </cell>
          <cell r="AB493">
            <v>0</v>
          </cell>
          <cell r="AC493">
            <v>0</v>
          </cell>
          <cell r="AD493">
            <v>0</v>
          </cell>
          <cell r="AE493">
            <v>0</v>
          </cell>
          <cell r="AF493">
            <v>0</v>
          </cell>
          <cell r="AG493">
            <v>0</v>
          </cell>
          <cell r="AH493" t="str">
            <v>Sandra Patricia Devia Ruiz</v>
          </cell>
          <cell r="AI493" t="str">
            <v>sdevia@mininterior.gov.co</v>
          </cell>
          <cell r="AJ493">
            <v>0</v>
          </cell>
          <cell r="AK493">
            <v>0</v>
          </cell>
          <cell r="AL493">
            <v>0</v>
          </cell>
        </row>
        <row r="494">
          <cell r="A494">
            <v>5310</v>
          </cell>
          <cell r="B494" t="str">
            <v>Todos por un Nuevo País</v>
          </cell>
          <cell r="C494" t="str">
            <v>Seguridad, justicia y democracia para la construcción de paz</v>
          </cell>
          <cell r="D494" t="str">
            <v>Proveer Seguridad y Defensa en el Territorio Nacional</v>
          </cell>
          <cell r="E494" t="str">
            <v>Interior</v>
          </cell>
          <cell r="F494" t="str">
            <v>MinInterior</v>
          </cell>
          <cell r="G494" t="str">
            <v>Promoción de la seguridad y convivencia ciudadana</v>
          </cell>
          <cell r="H494">
            <v>5310</v>
          </cell>
          <cell r="I494" t="str">
            <v>Municipios de postconflicto con Centros Ciudadanos para Convivencia y Diálogo Social</v>
          </cell>
          <cell r="J494" t="str">
            <v>Gestión</v>
          </cell>
          <cell r="K494" t="str">
            <v>Sectorial</v>
          </cell>
          <cell r="L494" t="str">
            <v>NO</v>
          </cell>
          <cell r="M494" t="str">
            <v>SI</v>
          </cell>
          <cell r="N494" t="str">
            <v>NO</v>
          </cell>
          <cell r="O494" t="str">
            <v>SI</v>
          </cell>
          <cell r="P494" t="str">
            <v>Municipios</v>
          </cell>
          <cell r="Q494" t="str">
            <v>Mensual</v>
          </cell>
          <cell r="R494" t="str">
            <v>Acumulado</v>
          </cell>
          <cell r="S494">
            <v>29</v>
          </cell>
          <cell r="T494">
            <v>20</v>
          </cell>
          <cell r="U494">
            <v>65</v>
          </cell>
          <cell r="V494">
            <v>75</v>
          </cell>
          <cell r="W494">
            <v>92</v>
          </cell>
          <cell r="X494">
            <v>252</v>
          </cell>
          <cell r="Y494">
            <v>0</v>
          </cell>
          <cell r="Z494">
            <v>0</v>
          </cell>
          <cell r="AA494">
            <v>20</v>
          </cell>
          <cell r="AB494">
            <v>7.94</v>
          </cell>
          <cell r="AC494">
            <v>42460.208333333299</v>
          </cell>
          <cell r="AD494">
            <v>42468.707164699103</v>
          </cell>
          <cell r="AE494" t="str">
            <v xml:space="preserve">No se reportan municipios de postconflicto con Centros de Integración ciudadana para este mes. Durante el mes de Marzo se realizaron visitas de seguimiento y control en los departamentos de: Huila, Nariño, Cauca, Bolívar, La Guajira, Norte de Santander. </v>
          </cell>
          <cell r="AF494">
            <v>42460.208333333299</v>
          </cell>
          <cell r="AG494">
            <v>42468.707164548599</v>
          </cell>
          <cell r="AH494" t="str">
            <v>Maria Fernanda Álvarez Carreño</v>
          </cell>
          <cell r="AI494" t="str">
            <v>maria.alvarez@mininterior.gov.co</v>
          </cell>
          <cell r="AJ494">
            <v>0</v>
          </cell>
          <cell r="AK494">
            <v>42490.208333333299</v>
          </cell>
          <cell r="AL494">
            <v>17</v>
          </cell>
        </row>
        <row r="495">
          <cell r="A495">
            <v>4853</v>
          </cell>
          <cell r="B495" t="str">
            <v>Todos por un Nuevo País</v>
          </cell>
          <cell r="C495" t="str">
            <v>Seguridad, justicia y democracia para la construcción de paz</v>
          </cell>
          <cell r="D495" t="str">
            <v>Proveer Seguridad y Defensa en el Territorio Nacional</v>
          </cell>
          <cell r="E495" t="str">
            <v>TIC</v>
          </cell>
          <cell r="F495" t="str">
            <v>MINTIC</v>
          </cell>
          <cell r="G495" t="str">
            <v>Promocion del desarrollo de los Servicios TIC bajo un marco normativo, institucional y regulatorio convergente.</v>
          </cell>
          <cell r="H495">
            <v>4853</v>
          </cell>
          <cell r="I495" t="str">
            <v>Trámites y servicios de impacto social disponibles en línea</v>
          </cell>
          <cell r="J495" t="str">
            <v>Producto</v>
          </cell>
          <cell r="K495" t="str">
            <v>Sectorial</v>
          </cell>
          <cell r="L495" t="str">
            <v>SI</v>
          </cell>
          <cell r="M495" t="str">
            <v>NO</v>
          </cell>
          <cell r="N495" t="str">
            <v>NO</v>
          </cell>
          <cell r="O495" t="str">
            <v>SI</v>
          </cell>
          <cell r="P495" t="str">
            <v>Tramites y servicios</v>
          </cell>
          <cell r="Q495" t="str">
            <v>Anual</v>
          </cell>
          <cell r="R495" t="str">
            <v>Acumulado</v>
          </cell>
          <cell r="S495">
            <v>0</v>
          </cell>
          <cell r="T495">
            <v>0</v>
          </cell>
          <cell r="U495">
            <v>4</v>
          </cell>
          <cell r="V495">
            <v>8</v>
          </cell>
          <cell r="W495">
            <v>5</v>
          </cell>
          <cell r="X495">
            <v>17</v>
          </cell>
          <cell r="Y495">
            <v>0</v>
          </cell>
          <cell r="Z495">
            <v>0</v>
          </cell>
          <cell r="AA495">
            <v>0</v>
          </cell>
          <cell r="AB495">
            <v>0</v>
          </cell>
          <cell r="AC495">
            <v>0</v>
          </cell>
          <cell r="AD495">
            <v>0</v>
          </cell>
          <cell r="AE495" t="str">
            <v>LOGROS: * Con base en el plan establecido por las entidades líderes, se iniciaron las mesas de trabajo para el desarrollo de los proyectos con la Registraduría Nacional, el Ministerio de Justicia, la DIAN y el Ministerio de Comercio. Adicionalmente, se co</v>
          </cell>
          <cell r="AF495">
            <v>42490.208333333299</v>
          </cell>
          <cell r="AG495">
            <v>42500.394507638899</v>
          </cell>
          <cell r="AH495" t="str">
            <v>Francy Johanna Pimiento Quintero</v>
          </cell>
          <cell r="AI495" t="str">
            <v>johanna.pimiento@gobiernoenlinea.gov.co</v>
          </cell>
          <cell r="AJ495">
            <v>30</v>
          </cell>
          <cell r="AK495">
            <v>0</v>
          </cell>
          <cell r="AL495">
            <v>0</v>
          </cell>
        </row>
        <row r="496">
          <cell r="A496">
            <v>4854</v>
          </cell>
          <cell r="B496" t="str">
            <v>Todos por un Nuevo País</v>
          </cell>
          <cell r="C496" t="str">
            <v>Seguridad, justicia y democracia para la construcción de paz</v>
          </cell>
          <cell r="D496" t="str">
            <v>Proveer Seguridad y Defensa en el Territorio Nacional</v>
          </cell>
          <cell r="E496" t="str">
            <v>TIC</v>
          </cell>
          <cell r="F496" t="str">
            <v>MINTIC</v>
          </cell>
          <cell r="G496" t="str">
            <v>Promocion del desarrollo de los Servicios TIC bajo un marco normativo, institucional y regulatorio convergente.</v>
          </cell>
          <cell r="H496">
            <v>4854</v>
          </cell>
          <cell r="I496" t="str">
            <v>Trámites, servicios y productos certificados en Gobierno en línea</v>
          </cell>
          <cell r="J496" t="str">
            <v>Producto</v>
          </cell>
          <cell r="K496" t="str">
            <v>Sectorial</v>
          </cell>
          <cell r="L496" t="str">
            <v>SI</v>
          </cell>
          <cell r="M496" t="str">
            <v>NO</v>
          </cell>
          <cell r="N496" t="str">
            <v>NO</v>
          </cell>
          <cell r="O496" t="str">
            <v>SI</v>
          </cell>
          <cell r="P496" t="str">
            <v>Trámites, servicios y productos</v>
          </cell>
          <cell r="Q496" t="str">
            <v>Anual</v>
          </cell>
          <cell r="R496" t="str">
            <v>Acumulado</v>
          </cell>
          <cell r="S496">
            <v>0</v>
          </cell>
          <cell r="T496">
            <v>0</v>
          </cell>
          <cell r="U496">
            <v>100</v>
          </cell>
          <cell r="V496">
            <v>300</v>
          </cell>
          <cell r="W496">
            <v>310</v>
          </cell>
          <cell r="X496">
            <v>710</v>
          </cell>
          <cell r="Y496">
            <v>0</v>
          </cell>
          <cell r="Z496">
            <v>0</v>
          </cell>
          <cell r="AA496">
            <v>0</v>
          </cell>
          <cell r="AB496">
            <v>0</v>
          </cell>
          <cell r="AC496">
            <v>0</v>
          </cell>
          <cell r="AD496">
            <v>0</v>
          </cell>
          <cell r="AE496" t="str">
            <v>LOGROS: * Análisis, funcionalidad y operatividad de la plataforma y comunidad virtual del Sello. * Se llevó a cabo la discusión de acciones estratégicas de apropiación del sello. * Se adelantó la definición de requisitos funcionales y no funcionales de la</v>
          </cell>
          <cell r="AF496">
            <v>42490.208333333299</v>
          </cell>
          <cell r="AG496">
            <v>42500.3949599884</v>
          </cell>
          <cell r="AH496" t="str">
            <v>Francy Johanna Pimiento Quintero</v>
          </cell>
          <cell r="AI496" t="str">
            <v>johanna.pimiento@gobiernoenlinea.gov.co</v>
          </cell>
          <cell r="AJ496">
            <v>30</v>
          </cell>
          <cell r="AK496">
            <v>0</v>
          </cell>
          <cell r="AL496">
            <v>0</v>
          </cell>
        </row>
        <row r="497">
          <cell r="A497">
            <v>4849</v>
          </cell>
          <cell r="B497" t="str">
            <v>Todos por un Nuevo País</v>
          </cell>
          <cell r="C497" t="str">
            <v>Seguridad, justicia y democracia para la construcción de paz</v>
          </cell>
          <cell r="D497" t="str">
            <v>Proveer Seguridad y Defensa en el Territorio Nacional</v>
          </cell>
          <cell r="E497" t="str">
            <v>TIC</v>
          </cell>
          <cell r="F497" t="str">
            <v>MINTIC</v>
          </cell>
          <cell r="G497" t="str">
            <v>Promocion del desarrollo de los Servicios TIC bajo un marco normativo, institucional y regulatorio convergente.</v>
          </cell>
          <cell r="H497">
            <v>4849</v>
          </cell>
          <cell r="I497" t="str">
            <v>Sectores de la administración pública que adoptan el modelo de seguridad y privacidad de la información en el Estado</v>
          </cell>
          <cell r="J497" t="str">
            <v>Producto</v>
          </cell>
          <cell r="K497" t="str">
            <v>Sectorial</v>
          </cell>
          <cell r="L497" t="str">
            <v>SI</v>
          </cell>
          <cell r="M497" t="str">
            <v>NO</v>
          </cell>
          <cell r="N497" t="str">
            <v>NO</v>
          </cell>
          <cell r="O497" t="str">
            <v>SI</v>
          </cell>
          <cell r="P497" t="str">
            <v>Sectores</v>
          </cell>
          <cell r="Q497" t="str">
            <v>Semestral</v>
          </cell>
          <cell r="R497" t="str">
            <v>Capacidad</v>
          </cell>
          <cell r="S497">
            <v>0</v>
          </cell>
          <cell r="T497">
            <v>4</v>
          </cell>
          <cell r="U497">
            <v>8</v>
          </cell>
          <cell r="V497">
            <v>16</v>
          </cell>
          <cell r="W497">
            <v>24</v>
          </cell>
          <cell r="X497">
            <v>24</v>
          </cell>
          <cell r="Y497">
            <v>0</v>
          </cell>
          <cell r="Z497">
            <v>0</v>
          </cell>
          <cell r="AA497">
            <v>0</v>
          </cell>
          <cell r="AB497">
            <v>0</v>
          </cell>
          <cell r="AC497">
            <v>0</v>
          </cell>
          <cell r="AD497">
            <v>0</v>
          </cell>
          <cell r="AE497" t="str">
            <v xml:space="preserve">Se definió los 4 Sectores que recibirán acompañamiento prioritario en la adopción del Modelo de Seguridad y Privacidad de TI, así: Agro, Transporte, Vivienda y Trabajo, teniendo en cuenta el mapa de ruta y el interés demostrado por estos Sectores para la </v>
          </cell>
          <cell r="AF497">
            <v>42490.208333333299</v>
          </cell>
          <cell r="AG497">
            <v>42500.408881631898</v>
          </cell>
          <cell r="AH497" t="str">
            <v>Jorge Fernando Bejarano Lobo</v>
          </cell>
          <cell r="AI497" t="str">
            <v>jbejarano@mintic.gov.co</v>
          </cell>
          <cell r="AJ497">
            <v>10</v>
          </cell>
          <cell r="AK497">
            <v>0</v>
          </cell>
          <cell r="AL497">
            <v>0</v>
          </cell>
        </row>
        <row r="498">
          <cell r="A498">
            <v>4850</v>
          </cell>
          <cell r="B498" t="str">
            <v>Todos por un Nuevo País</v>
          </cell>
          <cell r="C498" t="str">
            <v>Seguridad, justicia y democracia para la construcción de paz</v>
          </cell>
          <cell r="D498" t="str">
            <v>Proveer Seguridad y Defensa en el Territorio Nacional</v>
          </cell>
          <cell r="E498" t="str">
            <v>TIC</v>
          </cell>
          <cell r="F498" t="str">
            <v>MINTIC</v>
          </cell>
          <cell r="G498" t="str">
            <v>Promocion del desarrollo de los Servicios TIC bajo un marco normativo, institucional y regulatorio convergente.</v>
          </cell>
          <cell r="H498">
            <v>4850</v>
          </cell>
          <cell r="I498" t="str">
            <v>Ciudadanos que interactúan en línea con entidades de gobierno</v>
          </cell>
          <cell r="J498" t="str">
            <v>Producto</v>
          </cell>
          <cell r="K498" t="str">
            <v>Sectorial</v>
          </cell>
          <cell r="L498" t="str">
            <v>SI</v>
          </cell>
          <cell r="M498" t="str">
            <v>NO</v>
          </cell>
          <cell r="N498" t="str">
            <v>NO</v>
          </cell>
          <cell r="O498" t="str">
            <v>SI</v>
          </cell>
          <cell r="P498" t="str">
            <v>Porcentaje</v>
          </cell>
          <cell r="Q498" t="str">
            <v>Anual</v>
          </cell>
          <cell r="R498" t="str">
            <v>Capacidad</v>
          </cell>
          <cell r="S498">
            <v>65.099999999999994</v>
          </cell>
          <cell r="T498">
            <v>72</v>
          </cell>
          <cell r="U498">
            <v>74</v>
          </cell>
          <cell r="V498">
            <v>76</v>
          </cell>
          <cell r="W498">
            <v>78</v>
          </cell>
          <cell r="X498">
            <v>78</v>
          </cell>
          <cell r="Y498">
            <v>0</v>
          </cell>
          <cell r="Z498">
            <v>0</v>
          </cell>
          <cell r="AA498">
            <v>0</v>
          </cell>
          <cell r="AB498">
            <v>0</v>
          </cell>
          <cell r="AC498">
            <v>0</v>
          </cell>
          <cell r="AD498">
            <v>0</v>
          </cell>
          <cell r="AE498" t="str">
            <v>Sí Virtual LOGROS * Integración 25 trámites transaccionales * 93.544 accesos a trámites * Actividades de comunicación y nuevas para twitter SiVirtualCO. * Propuesta de nueva visión del portal RETOS: * Piloto consulta puntaje del Sisben * Piloto de PQRS Au</v>
          </cell>
          <cell r="AF498">
            <v>42490.208333333299</v>
          </cell>
          <cell r="AG498">
            <v>42500.397225000001</v>
          </cell>
          <cell r="AH498" t="str">
            <v>Francy Johanna Pimiento Quintero</v>
          </cell>
          <cell r="AI498" t="str">
            <v>johanna.pimiento@gobiernoenlinea.gov.co</v>
          </cell>
          <cell r="AJ498">
            <v>30</v>
          </cell>
          <cell r="AK498">
            <v>0</v>
          </cell>
          <cell r="AL498">
            <v>0</v>
          </cell>
        </row>
        <row r="499">
          <cell r="A499">
            <v>4851</v>
          </cell>
          <cell r="B499" t="str">
            <v>Todos por un Nuevo País</v>
          </cell>
          <cell r="C499" t="str">
            <v>Seguridad, justicia y democracia para la construcción de paz</v>
          </cell>
          <cell r="D499" t="str">
            <v>Proveer Seguridad y Defensa en el Territorio Nacional</v>
          </cell>
          <cell r="E499" t="str">
            <v>TIC</v>
          </cell>
          <cell r="F499" t="str">
            <v>MINTIC</v>
          </cell>
          <cell r="G499" t="str">
            <v>Promocion del desarrollo de los Servicios TIC bajo un marco normativo, institucional y regulatorio convergente.</v>
          </cell>
          <cell r="H499">
            <v>4851</v>
          </cell>
          <cell r="I499" t="str">
            <v>Empresarios que interactúan en línea con entidades de gobierno</v>
          </cell>
          <cell r="J499" t="str">
            <v>Producto</v>
          </cell>
          <cell r="K499" t="str">
            <v>Sectorial</v>
          </cell>
          <cell r="L499" t="str">
            <v>SI</v>
          </cell>
          <cell r="M499" t="str">
            <v>NO</v>
          </cell>
          <cell r="N499" t="str">
            <v>NO</v>
          </cell>
          <cell r="O499" t="str">
            <v>SI</v>
          </cell>
          <cell r="P499" t="str">
            <v>Porcentaje</v>
          </cell>
          <cell r="Q499" t="str">
            <v>Anual</v>
          </cell>
          <cell r="R499" t="str">
            <v>Capacidad</v>
          </cell>
          <cell r="S499">
            <v>81</v>
          </cell>
          <cell r="T499">
            <v>82</v>
          </cell>
          <cell r="U499">
            <v>84</v>
          </cell>
          <cell r="V499">
            <v>86</v>
          </cell>
          <cell r="W499">
            <v>88</v>
          </cell>
          <cell r="X499">
            <v>88</v>
          </cell>
          <cell r="Y499">
            <v>0</v>
          </cell>
          <cell r="Z499">
            <v>0</v>
          </cell>
          <cell r="AA499">
            <v>0</v>
          </cell>
          <cell r="AB499">
            <v>0</v>
          </cell>
          <cell r="AC499">
            <v>0</v>
          </cell>
          <cell r="AD499">
            <v>0</v>
          </cell>
          <cell r="AE499" t="str">
            <v>Sí Virtual LOGROS * Integración 25 trámites transaccionales * 93.544 accesos a trámites * Actividades de comunicación y nuevas para twitter SiVirtualCO. * Propuesta de nueva visión del portal RETOS: * Piloto consulta puntaje del Sisben * Piloto de PQRS Au</v>
          </cell>
          <cell r="AF499">
            <v>42490.208333333299</v>
          </cell>
          <cell r="AG499">
            <v>42500.397645057899</v>
          </cell>
          <cell r="AH499" t="str">
            <v>Francy Johanna Pimiento Quintero</v>
          </cell>
          <cell r="AI499" t="str">
            <v>johanna.pimiento@gobiernoenlinea.gov.co</v>
          </cell>
          <cell r="AJ499">
            <v>30</v>
          </cell>
          <cell r="AK499">
            <v>0</v>
          </cell>
          <cell r="AL499">
            <v>0</v>
          </cell>
        </row>
        <row r="500">
          <cell r="A500">
            <v>4852</v>
          </cell>
          <cell r="B500" t="str">
            <v>Todos por un Nuevo País</v>
          </cell>
          <cell r="C500" t="str">
            <v>Seguridad, justicia y democracia para la construcción de paz</v>
          </cell>
          <cell r="D500" t="str">
            <v>Proveer Seguridad y Defensa en el Territorio Nacional</v>
          </cell>
          <cell r="E500" t="str">
            <v>TIC</v>
          </cell>
          <cell r="F500" t="str">
            <v>MINTIC</v>
          </cell>
          <cell r="G500" t="str">
            <v>Promocion del desarrollo de los Servicios TIC bajo un marco normativo, institucional y regulatorio convergente.</v>
          </cell>
          <cell r="H500">
            <v>4852</v>
          </cell>
          <cell r="I500" t="str">
            <v>Ciudadanos que participan en el Estado por medios electrónicos</v>
          </cell>
          <cell r="J500" t="str">
            <v>Producto</v>
          </cell>
          <cell r="K500" t="str">
            <v>Sectorial</v>
          </cell>
          <cell r="L500" t="str">
            <v>SI</v>
          </cell>
          <cell r="M500" t="str">
            <v>NO</v>
          </cell>
          <cell r="N500" t="str">
            <v>NO</v>
          </cell>
          <cell r="O500" t="str">
            <v>SI</v>
          </cell>
          <cell r="P500" t="str">
            <v>Porcentaje</v>
          </cell>
          <cell r="Q500" t="str">
            <v>Anual</v>
          </cell>
          <cell r="R500" t="str">
            <v>Capacidad</v>
          </cell>
          <cell r="S500">
            <v>11</v>
          </cell>
          <cell r="T500">
            <v>18</v>
          </cell>
          <cell r="U500">
            <v>20</v>
          </cell>
          <cell r="V500">
            <v>22</v>
          </cell>
          <cell r="W500">
            <v>24</v>
          </cell>
          <cell r="X500">
            <v>24</v>
          </cell>
          <cell r="Y500">
            <v>0</v>
          </cell>
          <cell r="Z500">
            <v>0</v>
          </cell>
          <cell r="AA500">
            <v>0</v>
          </cell>
          <cell r="AB500">
            <v>0</v>
          </cell>
          <cell r="AC500">
            <v>0</v>
          </cell>
          <cell r="AD500">
            <v>0</v>
          </cell>
          <cell r="AE500" t="str">
            <v>Participación Ciudadana: LOGROS: * Campaña: cambio climático, día de las víctimas #RestituirEsPaz y consulta para mejorar los índices de lectura en el país. RETOS: * Relacionamiento territorial y actualización de base de datos de redes sociales de territo</v>
          </cell>
          <cell r="AF500">
            <v>42490.208333333299</v>
          </cell>
          <cell r="AG500">
            <v>42500.39615</v>
          </cell>
          <cell r="AH500" t="str">
            <v>Francy Johanna Pimiento Quintero</v>
          </cell>
          <cell r="AI500" t="str">
            <v>johanna.pimiento@gobiernoenlinea.gov.co</v>
          </cell>
          <cell r="AJ500">
            <v>30</v>
          </cell>
          <cell r="AK500">
            <v>0</v>
          </cell>
          <cell r="AL500">
            <v>0</v>
          </cell>
        </row>
        <row r="501">
          <cell r="A501">
            <v>4418</v>
          </cell>
          <cell r="B501" t="str">
            <v>Todos por un Nuevo País</v>
          </cell>
          <cell r="C501" t="str">
            <v>Seguridad, justicia y democracia para la construcción de paz</v>
          </cell>
          <cell r="D501" t="str">
            <v>Promover la prestación, administración y acceso a los servicios de justicia con un enfoque sistémico y territorial.</v>
          </cell>
          <cell r="E501" t="str">
            <v>Justicia</v>
          </cell>
          <cell r="F501" t="str">
            <v>MinJusticia</v>
          </cell>
          <cell r="G501" t="str">
            <v>Mejora del acceso a la justicia formal y jurisdiccional desde el Sector Justicia</v>
          </cell>
          <cell r="H501">
            <v>4418</v>
          </cell>
          <cell r="I501" t="str">
            <v>Nuevas Casas de Justicia y nuevos Centros de Convivencia Ciudadana construidos y con nuevo modelo de atención integral</v>
          </cell>
          <cell r="J501" t="str">
            <v>Producto</v>
          </cell>
          <cell r="K501" t="str">
            <v>Sectorial</v>
          </cell>
          <cell r="L501" t="str">
            <v>SI</v>
          </cell>
          <cell r="M501" t="str">
            <v>NO</v>
          </cell>
          <cell r="N501" t="str">
            <v>NO</v>
          </cell>
          <cell r="O501" t="str">
            <v>SI</v>
          </cell>
          <cell r="P501" t="str">
            <v>Casas de Justicia y Centros de Convivencia Ciudadana</v>
          </cell>
          <cell r="Q501" t="str">
            <v>Anual</v>
          </cell>
          <cell r="R501" t="str">
            <v>Acumulado</v>
          </cell>
          <cell r="S501">
            <v>0</v>
          </cell>
          <cell r="T501">
            <v>2</v>
          </cell>
          <cell r="U501">
            <v>2</v>
          </cell>
          <cell r="V501">
            <v>4</v>
          </cell>
          <cell r="W501">
            <v>12</v>
          </cell>
          <cell r="X501">
            <v>20</v>
          </cell>
          <cell r="Y501">
            <v>0</v>
          </cell>
          <cell r="Z501">
            <v>0</v>
          </cell>
          <cell r="AA501">
            <v>0</v>
          </cell>
          <cell r="AB501">
            <v>0</v>
          </cell>
          <cell r="AC501">
            <v>0</v>
          </cell>
          <cell r="AD501">
            <v>0</v>
          </cell>
          <cell r="AE501" t="str">
            <v>El 4 de marzo se inauguró la tercera Casas de justicia en Cali (Valle del Cauca); sin embargo, está pendiente la puesta en operación del nuevo modelo de atención integral. Está pendiente la puesta en operación de los Centros de Convivencia Ciudadana de Fo</v>
          </cell>
          <cell r="AF501">
            <v>42429.208333333299</v>
          </cell>
          <cell r="AG501">
            <v>42500.666697766203</v>
          </cell>
          <cell r="AH501" t="str">
            <v>Adela del Pilar Parra González</v>
          </cell>
          <cell r="AI501" t="str">
            <v>aparra@dnp.gov.co</v>
          </cell>
          <cell r="AJ501">
            <v>30</v>
          </cell>
          <cell r="AK501">
            <v>0</v>
          </cell>
          <cell r="AL501">
            <v>0</v>
          </cell>
        </row>
        <row r="502">
          <cell r="A502">
            <v>4419</v>
          </cell>
          <cell r="B502" t="str">
            <v>Todos por un Nuevo País</v>
          </cell>
          <cell r="C502" t="str">
            <v>Seguridad, justicia y democracia para la construcción de paz</v>
          </cell>
          <cell r="D502" t="str">
            <v>Promover la prestación, administración y acceso a los servicios de justicia con un enfoque sistémico y territorial.</v>
          </cell>
          <cell r="E502" t="str">
            <v>Justicia</v>
          </cell>
          <cell r="F502" t="str">
            <v>MinJusticia</v>
          </cell>
          <cell r="G502" t="str">
            <v>Mejora del acceso a la justicia formal y jurisdiccional desde el Sector Justicia</v>
          </cell>
          <cell r="H502">
            <v>4419</v>
          </cell>
          <cell r="I502" t="str">
            <v> Casas de Justicia y Centro de Convivencia Ciudadana incorporadas al sistema de información central</v>
          </cell>
          <cell r="J502" t="str">
            <v>Producto</v>
          </cell>
          <cell r="K502" t="str">
            <v>Sectorial</v>
          </cell>
          <cell r="L502" t="str">
            <v>SI</v>
          </cell>
          <cell r="M502" t="str">
            <v>NO</v>
          </cell>
          <cell r="N502" t="str">
            <v>NO</v>
          </cell>
          <cell r="O502" t="str">
            <v>SI</v>
          </cell>
          <cell r="P502" t="str">
            <v>Casas de Justicia y Centros de Convivencia Ciudadana</v>
          </cell>
          <cell r="Q502" t="str">
            <v>Trimestral</v>
          </cell>
          <cell r="R502" t="str">
            <v>Acumulado</v>
          </cell>
          <cell r="S502">
            <v>20</v>
          </cell>
          <cell r="T502">
            <v>15</v>
          </cell>
          <cell r="U502">
            <v>15</v>
          </cell>
          <cell r="V502">
            <v>15</v>
          </cell>
          <cell r="W502">
            <v>15</v>
          </cell>
          <cell r="X502">
            <v>60</v>
          </cell>
          <cell r="Y502">
            <v>0</v>
          </cell>
          <cell r="Z502">
            <v>0</v>
          </cell>
          <cell r="AA502">
            <v>0</v>
          </cell>
          <cell r="AB502">
            <v>0</v>
          </cell>
          <cell r="AC502">
            <v>0</v>
          </cell>
          <cell r="AD502">
            <v>0</v>
          </cell>
          <cell r="AE502" t="str">
            <v>Con corte a febrero 29 de 2016, se está organizando el cronograma de capacitación para gestionar el ingreso de las Casas y Centros al Sistema. Datos tomados del Programa Nacional de Casas de Justicia y Convivencia Ciudadana; reporte realizado el 10 de mar</v>
          </cell>
          <cell r="AF502">
            <v>42429.208333333299</v>
          </cell>
          <cell r="AG502">
            <v>42500.670430821803</v>
          </cell>
          <cell r="AH502" t="str">
            <v>Adela del Pilar Parra González</v>
          </cell>
          <cell r="AI502" t="str">
            <v>aparra@dnp.gov.co</v>
          </cell>
          <cell r="AJ502">
            <v>30</v>
          </cell>
          <cell r="AK502">
            <v>0</v>
          </cell>
          <cell r="AL502">
            <v>0</v>
          </cell>
        </row>
        <row r="503">
          <cell r="A503">
            <v>4421</v>
          </cell>
          <cell r="B503" t="str">
            <v>Todos por un Nuevo País</v>
          </cell>
          <cell r="C503" t="str">
            <v>Seguridad, justicia y democracia para la construcción de paz</v>
          </cell>
          <cell r="D503" t="str">
            <v>Promover la prestación, administración y acceso a los servicios de justicia con un enfoque sistémico y territorial.</v>
          </cell>
          <cell r="E503" t="str">
            <v>Justicia</v>
          </cell>
          <cell r="F503" t="str">
            <v>MinJusticia</v>
          </cell>
          <cell r="G503" t="str">
            <v>Mejora del acceso a la justicia formal y jurisdiccional desde el Sector Justicia</v>
          </cell>
          <cell r="H503">
            <v>4421</v>
          </cell>
          <cell r="I503" t="str">
            <v>Ciudadanos orientados en el acceso a la justicia a través de Casas de Justicia y Centros de Convivencia Ciudadana</v>
          </cell>
          <cell r="J503" t="str">
            <v>Producto</v>
          </cell>
          <cell r="K503" t="str">
            <v>Sectorial</v>
          </cell>
          <cell r="L503" t="str">
            <v>SI</v>
          </cell>
          <cell r="M503" t="str">
            <v>NO</v>
          </cell>
          <cell r="N503" t="str">
            <v>NO</v>
          </cell>
          <cell r="O503" t="str">
            <v>SI</v>
          </cell>
          <cell r="P503" t="str">
            <v>Ciudadanos</v>
          </cell>
          <cell r="Q503" t="str">
            <v>Trimestral</v>
          </cell>
          <cell r="R503" t="str">
            <v>Flujo</v>
          </cell>
          <cell r="S503">
            <v>399253</v>
          </cell>
          <cell r="T503">
            <v>360000</v>
          </cell>
          <cell r="U503">
            <v>370000</v>
          </cell>
          <cell r="V503">
            <v>377000</v>
          </cell>
          <cell r="W503">
            <v>540000</v>
          </cell>
          <cell r="X503">
            <v>540000</v>
          </cell>
          <cell r="Y503">
            <v>0</v>
          </cell>
          <cell r="Z503">
            <v>0</v>
          </cell>
          <cell r="AA503">
            <v>0</v>
          </cell>
          <cell r="AB503">
            <v>0</v>
          </cell>
          <cell r="AC503">
            <v>0</v>
          </cell>
          <cell r="AD503">
            <v>0</v>
          </cell>
          <cell r="AE503" t="str">
            <v>La información de ciudadanos orientados en Casas se obtiene del Sistema de Información de Casas de Justicia (Reportan 52 de las 105 Casas en operación). Éste reporte es dinámico; en algunas Casas no hay acceso a internet, se continúa usando formulario Exc</v>
          </cell>
          <cell r="AF503">
            <v>42429.208333333299</v>
          </cell>
          <cell r="AG503">
            <v>42501.788650000002</v>
          </cell>
          <cell r="AH503" t="str">
            <v>Adela del Pilar Parra González</v>
          </cell>
          <cell r="AI503" t="str">
            <v>aparra@dnp.gov.co</v>
          </cell>
          <cell r="AJ503">
            <v>30</v>
          </cell>
          <cell r="AK503">
            <v>0</v>
          </cell>
          <cell r="AL503">
            <v>0</v>
          </cell>
        </row>
        <row r="504">
          <cell r="A504">
            <v>5370</v>
          </cell>
          <cell r="B504" t="str">
            <v>Todos por un Nuevo País</v>
          </cell>
          <cell r="C504" t="str">
            <v>Seguridad, justicia y democracia para la construcción de paz</v>
          </cell>
          <cell r="D504" t="str">
            <v>Promover la prestación, administración y acceso a los servicios de justicia con un enfoque sistémico y territorial.</v>
          </cell>
          <cell r="E504" t="str">
            <v>Justicia</v>
          </cell>
          <cell r="F504" t="str">
            <v>MinJusticia</v>
          </cell>
          <cell r="G504" t="str">
            <v>Mejora del acceso a la justicia formal y jurisdiccional desde el Sector Justicia</v>
          </cell>
          <cell r="H504">
            <v>5370</v>
          </cell>
          <cell r="I504" t="str">
            <v>Porcentaje de Sentencias con Tiempo Procesal menor o igual a 6 meses</v>
          </cell>
          <cell r="J504" t="str">
            <v>Gestión</v>
          </cell>
          <cell r="K504" t="str">
            <v>Sectorial</v>
          </cell>
          <cell r="L504" t="str">
            <v>NO</v>
          </cell>
          <cell r="M504" t="str">
            <v>NO</v>
          </cell>
          <cell r="N504" t="str">
            <v>NO</v>
          </cell>
          <cell r="O504" t="str">
            <v>NO</v>
          </cell>
          <cell r="P504" t="str">
            <v>Porcentaje</v>
          </cell>
          <cell r="Q504" t="str">
            <v>Trimestral</v>
          </cell>
          <cell r="R504" t="str">
            <v>Flujo</v>
          </cell>
          <cell r="S504">
            <v>2014</v>
          </cell>
          <cell r="T504">
            <v>53</v>
          </cell>
          <cell r="U504">
            <v>55</v>
          </cell>
          <cell r="V504">
            <v>63</v>
          </cell>
          <cell r="W504">
            <v>72</v>
          </cell>
          <cell r="X504">
            <v>72</v>
          </cell>
          <cell r="Y504">
            <v>0</v>
          </cell>
          <cell r="Z504">
            <v>0</v>
          </cell>
          <cell r="AA504">
            <v>0</v>
          </cell>
          <cell r="AB504">
            <v>0</v>
          </cell>
          <cell r="AC504">
            <v>0</v>
          </cell>
          <cell r="AD504">
            <v>0</v>
          </cell>
          <cell r="AE504">
            <v>0</v>
          </cell>
          <cell r="AF504">
            <v>0</v>
          </cell>
          <cell r="AG504">
            <v>0</v>
          </cell>
          <cell r="AH504" t="str">
            <v>Claudia Mallely Vela Díaz</v>
          </cell>
          <cell r="AI504" t="str">
            <v>claudia.vela@minjusticia.gov.co</v>
          </cell>
          <cell r="AJ504">
            <v>30</v>
          </cell>
          <cell r="AK504">
            <v>0</v>
          </cell>
          <cell r="AL504">
            <v>0</v>
          </cell>
        </row>
        <row r="505">
          <cell r="A505">
            <v>4420</v>
          </cell>
          <cell r="B505" t="str">
            <v>Todos por un Nuevo País</v>
          </cell>
          <cell r="C505" t="str">
            <v>Seguridad, justicia y democracia para la construcción de paz</v>
          </cell>
          <cell r="D505" t="str">
            <v>Promover la prestación, administración y acceso a los servicios de justicia con un enfoque sistémico y territorial.</v>
          </cell>
          <cell r="E505" t="str">
            <v>Justicia</v>
          </cell>
          <cell r="F505" t="str">
            <v>MinJusticia</v>
          </cell>
          <cell r="G505" t="str">
            <v>Fortalecimiento y Promoción de los Mecanismos Alternativos de Solución de Conflictos</v>
          </cell>
          <cell r="H505">
            <v>4420</v>
          </cell>
          <cell r="I505" t="str">
            <v>Casos tramitados por los ciudadanos ante conciliadores en derecho y en equidad</v>
          </cell>
          <cell r="J505" t="str">
            <v>Producto</v>
          </cell>
          <cell r="K505" t="str">
            <v>Sectorial</v>
          </cell>
          <cell r="L505" t="str">
            <v>SI</v>
          </cell>
          <cell r="M505" t="str">
            <v>NO</v>
          </cell>
          <cell r="N505" t="str">
            <v>NO</v>
          </cell>
          <cell r="O505" t="str">
            <v>SI</v>
          </cell>
          <cell r="P505" t="str">
            <v>Casos</v>
          </cell>
          <cell r="Q505" t="str">
            <v>Bimestral</v>
          </cell>
          <cell r="R505" t="str">
            <v>Flujo</v>
          </cell>
          <cell r="S505">
            <v>107398</v>
          </cell>
          <cell r="T505">
            <v>128000</v>
          </cell>
          <cell r="U505">
            <v>131000</v>
          </cell>
          <cell r="V505">
            <v>134000</v>
          </cell>
          <cell r="W505">
            <v>137000</v>
          </cell>
          <cell r="X505">
            <v>137000</v>
          </cell>
          <cell r="Y505">
            <v>16964</v>
          </cell>
          <cell r="Z505">
            <v>12.95</v>
          </cell>
          <cell r="AA505">
            <v>170664</v>
          </cell>
          <cell r="AB505">
            <v>100</v>
          </cell>
          <cell r="AC505">
            <v>42429.208333333299</v>
          </cell>
          <cell r="AD505">
            <v>42500.6640815625</v>
          </cell>
          <cell r="AE505" t="str">
            <v>Desde el 2016, el reporte de casos tramitados ante conciliadores en derecho se realiza desde el Sistema de Información de la Conciliación, el Arbitraje y la Amigable Composición, adoptado mediante la Resolución 0018 de enero 18 de 2016. Para su implementa</v>
          </cell>
          <cell r="AF505">
            <v>42460.208333333299</v>
          </cell>
          <cell r="AG505">
            <v>42500.810880208301</v>
          </cell>
          <cell r="AH505" t="str">
            <v>Adela del Pilar Parra González</v>
          </cell>
          <cell r="AI505" t="str">
            <v>aparra@dnp.gov.co</v>
          </cell>
          <cell r="AJ505">
            <v>30</v>
          </cell>
          <cell r="AK505">
            <v>42489.208333333299</v>
          </cell>
          <cell r="AL505">
            <v>-12</v>
          </cell>
        </row>
        <row r="506">
          <cell r="A506">
            <v>4422</v>
          </cell>
          <cell r="B506" t="str">
            <v>Todos por un Nuevo País</v>
          </cell>
          <cell r="C506" t="str">
            <v>Seguridad, justicia y democracia para la construcción de paz</v>
          </cell>
          <cell r="D506" t="str">
            <v>Promover la prestación, administración y acceso a los servicios de justicia con un enfoque sistémico y territorial.</v>
          </cell>
          <cell r="E506" t="str">
            <v>Justicia</v>
          </cell>
          <cell r="F506" t="str">
            <v>MinJusticia</v>
          </cell>
          <cell r="G506" t="str">
            <v>Fortalecimiento y Promoción de los Mecanismos Alternativos de Solución de Conflictos</v>
          </cell>
          <cell r="H506">
            <v>4422</v>
          </cell>
          <cell r="I506" t="str">
            <v>Municipios fortalecidos con conciliadores en equidad</v>
          </cell>
          <cell r="J506" t="str">
            <v>Producto</v>
          </cell>
          <cell r="K506" t="str">
            <v>Sectorial</v>
          </cell>
          <cell r="L506" t="str">
            <v>SI</v>
          </cell>
          <cell r="M506" t="str">
            <v>NO</v>
          </cell>
          <cell r="N506" t="str">
            <v>NO</v>
          </cell>
          <cell r="O506" t="str">
            <v>SI</v>
          </cell>
          <cell r="P506" t="str">
            <v>Municipios</v>
          </cell>
          <cell r="Q506" t="str">
            <v>Anual</v>
          </cell>
          <cell r="R506" t="str">
            <v>Acumulado</v>
          </cell>
          <cell r="S506">
            <v>24</v>
          </cell>
          <cell r="T506">
            <v>10</v>
          </cell>
          <cell r="U506">
            <v>10</v>
          </cell>
          <cell r="V506">
            <v>10</v>
          </cell>
          <cell r="W506">
            <v>10</v>
          </cell>
          <cell r="X506">
            <v>40</v>
          </cell>
          <cell r="Y506">
            <v>0</v>
          </cell>
          <cell r="Z506">
            <v>0</v>
          </cell>
          <cell r="AA506">
            <v>0</v>
          </cell>
          <cell r="AB506">
            <v>0</v>
          </cell>
          <cell r="AC506">
            <v>0</v>
          </cell>
          <cell r="AD506">
            <v>0</v>
          </cell>
          <cell r="AE506" t="str">
            <v>Para la vigencia 2016, se programó el fortalecimiento de municipios con Conciliadores en Equidad a través de dos actividades: 1. Capacitación a Conciliadores en Equidad y 2. Implementación de Procesos MICE. Está en proceso la revisión documental de los po</v>
          </cell>
          <cell r="AF506">
            <v>42460.208333333299</v>
          </cell>
          <cell r="AG506">
            <v>42501.794590474499</v>
          </cell>
          <cell r="AH506" t="str">
            <v>Adela del Pilar Parra González</v>
          </cell>
          <cell r="AI506" t="str">
            <v>aparra@dnp.gov.co</v>
          </cell>
          <cell r="AJ506">
            <v>1</v>
          </cell>
          <cell r="AK506">
            <v>0</v>
          </cell>
          <cell r="AL506">
            <v>0</v>
          </cell>
        </row>
        <row r="507">
          <cell r="A507">
            <v>5364</v>
          </cell>
          <cell r="B507" t="str">
            <v>Todos por un Nuevo País</v>
          </cell>
          <cell r="C507" t="str">
            <v>Seguridad, justicia y democracia para la construcción de paz</v>
          </cell>
          <cell r="D507" t="str">
            <v>Promover la prestación, administración y acceso a los servicios de justicia con un enfoque sistémico y territorial.</v>
          </cell>
          <cell r="E507" t="str">
            <v>Justicia</v>
          </cell>
          <cell r="F507" t="str">
            <v>MinJusticia</v>
          </cell>
          <cell r="G507" t="str">
            <v>Fortalecimiento y Promoción de los Mecanismos Alternativos de Solución de Conflictos</v>
          </cell>
          <cell r="H507">
            <v>5364</v>
          </cell>
          <cell r="I507" t="str">
            <v>Fases para el fortalecimiento de los sistemas de justicia propios de los pueblos indígenas y la generación de escenarios y acciones efectivos de coordinación con el Sistema Judicial Nacional</v>
          </cell>
          <cell r="J507" t="str">
            <v>Producto</v>
          </cell>
          <cell r="K507" t="str">
            <v>Sectorial</v>
          </cell>
          <cell r="L507" t="str">
            <v>SI</v>
          </cell>
          <cell r="M507" t="str">
            <v>NO</v>
          </cell>
          <cell r="N507" t="str">
            <v>NO</v>
          </cell>
          <cell r="O507" t="str">
            <v>SI</v>
          </cell>
          <cell r="P507" t="str">
            <v>Porcentaje</v>
          </cell>
          <cell r="Q507" t="str">
            <v>Anual</v>
          </cell>
          <cell r="R507" t="str">
            <v>Acumulado</v>
          </cell>
          <cell r="S507">
            <v>0</v>
          </cell>
          <cell r="T507">
            <v>18</v>
          </cell>
          <cell r="U507">
            <v>38</v>
          </cell>
          <cell r="V507">
            <v>32</v>
          </cell>
          <cell r="W507">
            <v>12</v>
          </cell>
          <cell r="X507">
            <v>100</v>
          </cell>
          <cell r="Y507">
            <v>0</v>
          </cell>
          <cell r="Z507">
            <v>0</v>
          </cell>
          <cell r="AA507">
            <v>0</v>
          </cell>
          <cell r="AB507">
            <v>0</v>
          </cell>
          <cell r="AC507">
            <v>0</v>
          </cell>
          <cell r="AD507">
            <v>0</v>
          </cell>
          <cell r="AE507" t="str">
            <v>Para la meta relacionada con los indígenas privados de la libertad, se continúa con la consolidación del proyecto de inversión para gestionar las apropiaciones presupuestales correspondientes. En el comité de contratación realizado el 25 de abril de 2016,</v>
          </cell>
          <cell r="AF507">
            <v>42490.208333333299</v>
          </cell>
          <cell r="AG507">
            <v>42496.786661886603</v>
          </cell>
          <cell r="AH507" t="str">
            <v>Fernando Arévalo Carrascal</v>
          </cell>
          <cell r="AI507" t="str">
            <v>fernando.arevalo@minjusticia.gov.co</v>
          </cell>
          <cell r="AJ507">
            <v>30</v>
          </cell>
          <cell r="AK507">
            <v>0</v>
          </cell>
          <cell r="AL507">
            <v>0</v>
          </cell>
        </row>
        <row r="508">
          <cell r="A508">
            <v>4423</v>
          </cell>
          <cell r="B508" t="str">
            <v>Todos por un Nuevo País</v>
          </cell>
          <cell r="C508" t="str">
            <v>Seguridad, justicia y democracia para la construcción de paz</v>
          </cell>
          <cell r="D508" t="str">
            <v>Promover la prestación, administración y acceso a los servicios de justicia con un enfoque sistémico y territorial.</v>
          </cell>
          <cell r="E508" t="str">
            <v>Justicia</v>
          </cell>
          <cell r="F508" t="str">
            <v>MinJusticia</v>
          </cell>
          <cell r="G508" t="str">
            <v>Racionalización normativa y legal realizada desde el Sector Justicia</v>
          </cell>
          <cell r="H508">
            <v>4423</v>
          </cell>
          <cell r="I508" t="str">
            <v>Normas de carácter general y abstracto con análisis de vigencia y afectación jurisprudencial disponibles en el Sistema Único de Información Normativa SUIN- JURISCOL.</v>
          </cell>
          <cell r="J508" t="str">
            <v>Producto</v>
          </cell>
          <cell r="K508" t="str">
            <v>Sectorial</v>
          </cell>
          <cell r="L508" t="str">
            <v>SI</v>
          </cell>
          <cell r="M508" t="str">
            <v>NO</v>
          </cell>
          <cell r="N508" t="str">
            <v>NO</v>
          </cell>
          <cell r="O508" t="str">
            <v>SI</v>
          </cell>
          <cell r="P508" t="str">
            <v>Decretos</v>
          </cell>
          <cell r="Q508" t="str">
            <v>Mensual</v>
          </cell>
          <cell r="R508" t="str">
            <v>Acumulado</v>
          </cell>
          <cell r="S508">
            <v>0</v>
          </cell>
          <cell r="T508">
            <v>40000</v>
          </cell>
          <cell r="U508">
            <v>8000</v>
          </cell>
          <cell r="V508">
            <v>3000</v>
          </cell>
          <cell r="W508">
            <v>2000</v>
          </cell>
          <cell r="X508">
            <v>53000</v>
          </cell>
          <cell r="Y508">
            <v>159</v>
          </cell>
          <cell r="Z508">
            <v>1.988</v>
          </cell>
          <cell r="AA508">
            <v>44073</v>
          </cell>
          <cell r="AB508">
            <v>83.156999999999996</v>
          </cell>
          <cell r="AC508">
            <v>42490.208333333299</v>
          </cell>
          <cell r="AD508">
            <v>42496.778607835702</v>
          </cell>
          <cell r="AE508" t="str">
            <v>Se están verificando los diarios oficiales para la elaboración de la lista de las 8.000 normas de carácter general y abstracto para registrar y cargar en el sistema. Es importante señalar, que todos estos registros se encuentran cargados en el ambiente de</v>
          </cell>
          <cell r="AF508">
            <v>42490.208333333299</v>
          </cell>
          <cell r="AG508">
            <v>42496.778607673601</v>
          </cell>
          <cell r="AH508" t="str">
            <v>Fernando Arévalo Carrascal</v>
          </cell>
          <cell r="AI508" t="str">
            <v>fernando.arevalo@minjusticia.gov.co</v>
          </cell>
          <cell r="AJ508">
            <v>1</v>
          </cell>
          <cell r="AK508">
            <v>42520.208333333299</v>
          </cell>
          <cell r="AL508">
            <v>-14</v>
          </cell>
        </row>
        <row r="509">
          <cell r="A509">
            <v>5231</v>
          </cell>
          <cell r="B509" t="str">
            <v>Todos por un Nuevo País</v>
          </cell>
          <cell r="C509" t="str">
            <v>Seguridad, justicia y democracia para la construcción de paz</v>
          </cell>
          <cell r="D509" t="str">
            <v>Promover la prestación, administración y acceso a los servicios de justicia con un enfoque sistémico y territorial.</v>
          </cell>
          <cell r="E509" t="str">
            <v>Justicia</v>
          </cell>
          <cell r="F509" t="str">
            <v>MinJusticia</v>
          </cell>
          <cell r="G509" t="str">
            <v>Grupos Étnicos - Justicia</v>
          </cell>
          <cell r="H509">
            <v>5231</v>
          </cell>
          <cell r="I509" t="str">
            <v>Encuentros realizados para el fortalecimiento de la justicia propia del pueblo Rrom</v>
          </cell>
          <cell r="J509" t="str">
            <v>Producto</v>
          </cell>
          <cell r="K509" t="str">
            <v>Transversal</v>
          </cell>
          <cell r="L509" t="str">
            <v>NO</v>
          </cell>
          <cell r="M509" t="str">
            <v>NO</v>
          </cell>
          <cell r="N509" t="str">
            <v>NO</v>
          </cell>
          <cell r="O509" t="str">
            <v>NO</v>
          </cell>
          <cell r="P509" t="str">
            <v>Encuentros</v>
          </cell>
          <cell r="Q509" t="str">
            <v>Anual</v>
          </cell>
          <cell r="R509" t="str">
            <v>Acumulado</v>
          </cell>
          <cell r="S509">
            <v>0</v>
          </cell>
          <cell r="T509">
            <v>0</v>
          </cell>
          <cell r="U509">
            <v>1</v>
          </cell>
          <cell r="V509">
            <v>0</v>
          </cell>
          <cell r="W509">
            <v>1</v>
          </cell>
          <cell r="X509">
            <v>2</v>
          </cell>
          <cell r="Y509">
            <v>0</v>
          </cell>
          <cell r="Z509">
            <v>0</v>
          </cell>
          <cell r="AA509">
            <v>0</v>
          </cell>
          <cell r="AB509">
            <v>0</v>
          </cell>
          <cell r="AC509">
            <v>0</v>
          </cell>
          <cell r="AD509">
            <v>0</v>
          </cell>
          <cell r="AE509" t="str">
            <v>Inclusión en el Plan Anual de Adquisiciones 2016 del MJD: Desarrollar de manera conjunta con el Ministerio del Interior, el diseño de la guia para acercar las prácticas de la justicia Rom y Justicia Ordinaria, y apoyar la realización de un encuentro nacio</v>
          </cell>
          <cell r="AF509">
            <v>42490.208333333299</v>
          </cell>
          <cell r="AG509">
            <v>42496.768761539402</v>
          </cell>
          <cell r="AH509" t="str">
            <v>Fernando Arévalo Carrascal</v>
          </cell>
          <cell r="AI509" t="str">
            <v>fernando.arevalo@minjusticia.gov.co</v>
          </cell>
          <cell r="AJ509">
            <v>7</v>
          </cell>
          <cell r="AK509">
            <v>0</v>
          </cell>
          <cell r="AL509">
            <v>0</v>
          </cell>
        </row>
        <row r="510">
          <cell r="A510">
            <v>5232</v>
          </cell>
          <cell r="B510" t="str">
            <v>Todos por un Nuevo País</v>
          </cell>
          <cell r="C510" t="str">
            <v>Seguridad, justicia y democracia para la construcción de paz</v>
          </cell>
          <cell r="D510" t="str">
            <v>Promover la prestación, administración y acceso a los servicios de justicia con un enfoque sistémico y territorial.</v>
          </cell>
          <cell r="E510" t="str">
            <v>Justicia</v>
          </cell>
          <cell r="F510" t="str">
            <v>MinJusticia</v>
          </cell>
          <cell r="G510" t="str">
            <v>Grupos Étnicos - Justicia</v>
          </cell>
          <cell r="H510">
            <v>5232</v>
          </cell>
          <cell r="I510" t="str">
            <v>Protocolo elaborado y firmado por la Kriss Romani</v>
          </cell>
          <cell r="J510" t="str">
            <v>Producto</v>
          </cell>
          <cell r="K510" t="str">
            <v>Transversal</v>
          </cell>
          <cell r="L510" t="str">
            <v>NO</v>
          </cell>
          <cell r="M510" t="str">
            <v>NO</v>
          </cell>
          <cell r="N510" t="str">
            <v>NO</v>
          </cell>
          <cell r="O510" t="str">
            <v>NO</v>
          </cell>
          <cell r="P510" t="str">
            <v>Documento protocolo</v>
          </cell>
          <cell r="Q510" t="str">
            <v>Anual</v>
          </cell>
          <cell r="R510" t="str">
            <v>Acumulado</v>
          </cell>
          <cell r="S510">
            <v>0</v>
          </cell>
          <cell r="T510">
            <v>0</v>
          </cell>
          <cell r="U510">
            <v>1</v>
          </cell>
          <cell r="V510">
            <v>0</v>
          </cell>
          <cell r="W510">
            <v>0</v>
          </cell>
          <cell r="X510">
            <v>1</v>
          </cell>
          <cell r="Y510">
            <v>0</v>
          </cell>
          <cell r="Z510">
            <v>0</v>
          </cell>
          <cell r="AA510">
            <v>0</v>
          </cell>
          <cell r="AB510">
            <v>0</v>
          </cell>
          <cell r="AC510">
            <v>0</v>
          </cell>
          <cell r="AD510">
            <v>0</v>
          </cell>
          <cell r="AE510" t="str">
            <v xml:space="preserve">Inclusión en el Plan Anual de Adquisiciones 2016 del MJD: Elaborar un protocolo a través de los Seré Rromani de Kumpania del Pueblo Rom, a fin de fortalecer su Kriss Romani por $49.500.000.00 </v>
          </cell>
          <cell r="AF510">
            <v>42490.208333333299</v>
          </cell>
          <cell r="AG510">
            <v>42496.7729994213</v>
          </cell>
          <cell r="AH510" t="str">
            <v>Fernando Arévalo Carrascal</v>
          </cell>
          <cell r="AI510" t="str">
            <v>fernando.arevalo@minjusticia.gov.co</v>
          </cell>
          <cell r="AJ510">
            <v>7</v>
          </cell>
          <cell r="AK510">
            <v>0</v>
          </cell>
          <cell r="AL510">
            <v>0</v>
          </cell>
        </row>
        <row r="511">
          <cell r="A511">
            <v>4430</v>
          </cell>
          <cell r="B511" t="str">
            <v>Todos por un Nuevo País</v>
          </cell>
          <cell r="C511" t="str">
            <v>Seguridad, justicia y democracia para la construcción de paz</v>
          </cell>
          <cell r="D511" t="str">
            <v>Promover la prestación, administración y acceso a los servicios de justicia con un enfoque sistémico y territorial.</v>
          </cell>
          <cell r="E511" t="str">
            <v>Justicia</v>
          </cell>
          <cell r="F511" t="str">
            <v>SNR</v>
          </cell>
          <cell r="G511" t="str">
            <v>Definición de la Propiedad e Información Inmobiliaria</v>
          </cell>
          <cell r="H511">
            <v>4430</v>
          </cell>
          <cell r="I511" t="str">
            <v>Predios saneados y formalizados a víctimas y campesinos en el marco de los convenios suscritos entre las entidades territoriales y la Superintendencia de Notariado y Registro</v>
          </cell>
          <cell r="J511" t="str">
            <v>Producto</v>
          </cell>
          <cell r="K511" t="str">
            <v>Sectorial</v>
          </cell>
          <cell r="L511" t="str">
            <v>NO</v>
          </cell>
          <cell r="M511" t="str">
            <v>NO</v>
          </cell>
          <cell r="N511" t="str">
            <v>NO</v>
          </cell>
          <cell r="O511" t="str">
            <v>SI</v>
          </cell>
          <cell r="P511" t="str">
            <v>Predios</v>
          </cell>
          <cell r="Q511" t="str">
            <v>Semestral</v>
          </cell>
          <cell r="R511" t="str">
            <v>Acumulado</v>
          </cell>
          <cell r="S511">
            <v>9903</v>
          </cell>
          <cell r="T511">
            <v>3000</v>
          </cell>
          <cell r="U511">
            <v>3000</v>
          </cell>
          <cell r="V511">
            <v>3000</v>
          </cell>
          <cell r="W511">
            <v>3000</v>
          </cell>
          <cell r="X511">
            <v>12000</v>
          </cell>
          <cell r="Y511">
            <v>0</v>
          </cell>
          <cell r="Z511">
            <v>0</v>
          </cell>
          <cell r="AA511">
            <v>0</v>
          </cell>
          <cell r="AB511">
            <v>0</v>
          </cell>
          <cell r="AC511">
            <v>0</v>
          </cell>
          <cell r="AD511">
            <v>0</v>
          </cell>
          <cell r="AE511" t="str">
            <v>Durante el mes de abril, la Superintendencia de Notariado y Registro, acompañó los procesos de entrega de 773 títulos de propiedad, (493) en Medellin, y (280) en Caucasia (Antioquia).</v>
          </cell>
          <cell r="AF511">
            <v>42490.208333333299</v>
          </cell>
          <cell r="AG511">
            <v>42496.773400381899</v>
          </cell>
          <cell r="AH511" t="str">
            <v>Jairo Alonso Mesa Guerra</v>
          </cell>
          <cell r="AI511" t="str">
            <v>jairo.mesa@supernotariado.gov.co</v>
          </cell>
          <cell r="AJ511">
            <v>5</v>
          </cell>
          <cell r="AK511">
            <v>0</v>
          </cell>
          <cell r="AL511">
            <v>0</v>
          </cell>
        </row>
        <row r="512">
          <cell r="A512">
            <v>4431</v>
          </cell>
          <cell r="B512" t="str">
            <v>Todos por un Nuevo País</v>
          </cell>
          <cell r="C512" t="str">
            <v>Seguridad, justicia y democracia para la construcción de paz</v>
          </cell>
          <cell r="D512" t="str">
            <v>Promover la prestación, administración y acceso a los servicios de justicia con un enfoque sistémico y territorial.</v>
          </cell>
          <cell r="E512" t="str">
            <v>Justicia</v>
          </cell>
          <cell r="F512" t="str">
            <v>SNR</v>
          </cell>
          <cell r="G512" t="str">
            <v>Definición de la Propiedad e Información Inmobiliaria</v>
          </cell>
          <cell r="H512">
            <v>4431</v>
          </cell>
          <cell r="I512" t="str">
            <v>Círculos registrales nuevos y reorganizados</v>
          </cell>
          <cell r="J512" t="str">
            <v>Producto</v>
          </cell>
          <cell r="K512" t="str">
            <v>Sectorial</v>
          </cell>
          <cell r="L512" t="str">
            <v>SI</v>
          </cell>
          <cell r="M512" t="str">
            <v>NO</v>
          </cell>
          <cell r="N512" t="str">
            <v>NO</v>
          </cell>
          <cell r="O512" t="str">
            <v>SI</v>
          </cell>
          <cell r="P512" t="str">
            <v>Círculos registrales</v>
          </cell>
          <cell r="Q512" t="str">
            <v>Anual</v>
          </cell>
          <cell r="R512" t="str">
            <v>Acumulado</v>
          </cell>
          <cell r="S512">
            <v>3</v>
          </cell>
          <cell r="T512">
            <v>21</v>
          </cell>
          <cell r="U512">
            <v>21</v>
          </cell>
          <cell r="V512">
            <v>18</v>
          </cell>
          <cell r="W512">
            <v>16</v>
          </cell>
          <cell r="X512">
            <v>76</v>
          </cell>
          <cell r="Y512">
            <v>0</v>
          </cell>
          <cell r="Z512">
            <v>0</v>
          </cell>
          <cell r="AA512">
            <v>0</v>
          </cell>
          <cell r="AB512">
            <v>0</v>
          </cell>
          <cell r="AC512">
            <v>0</v>
          </cell>
          <cell r="AD512">
            <v>0</v>
          </cell>
          <cell r="AE512" t="str">
            <v>Se remitio al Ministerio de Justicia y del Derecho el proyecto de Decreto para su revisión y trámite respectivo, relacionado con la creación de la Oficina de Registro de Sibundoy, Supresión de la Oficina de Cañasgordas y Modificación de circulos y circuns</v>
          </cell>
          <cell r="AF512">
            <v>42490.208333333299</v>
          </cell>
          <cell r="AG512">
            <v>42501.790969641203</v>
          </cell>
          <cell r="AH512" t="str">
            <v>Libardo Rafael Sierra Pacheco</v>
          </cell>
          <cell r="AI512" t="str">
            <v>libardo.sierra@supernotariado.gov.co</v>
          </cell>
          <cell r="AJ512">
            <v>5</v>
          </cell>
          <cell r="AK512">
            <v>0</v>
          </cell>
          <cell r="AL512">
            <v>0</v>
          </cell>
        </row>
        <row r="513">
          <cell r="A513">
            <v>4432</v>
          </cell>
          <cell r="B513" t="str">
            <v>Todos por un Nuevo País</v>
          </cell>
          <cell r="C513" t="str">
            <v>Seguridad, justicia y democracia para la construcción de paz</v>
          </cell>
          <cell r="D513" t="str">
            <v>Promover la prestación, administración y acceso a los servicios de justicia con un enfoque sistémico y territorial.</v>
          </cell>
          <cell r="E513" t="str">
            <v>Justicia</v>
          </cell>
          <cell r="F513" t="str">
            <v>SNR</v>
          </cell>
          <cell r="G513" t="str">
            <v>Definición de la Propiedad e Información Inmobiliaria</v>
          </cell>
          <cell r="H513">
            <v>4432</v>
          </cell>
          <cell r="I513" t="str">
            <v>Notarías conectadas al Sistema de Información Notarial</v>
          </cell>
          <cell r="J513" t="str">
            <v>Producto</v>
          </cell>
          <cell r="K513" t="str">
            <v>Sectorial</v>
          </cell>
          <cell r="L513" t="str">
            <v>SI</v>
          </cell>
          <cell r="M513" t="str">
            <v>NO</v>
          </cell>
          <cell r="N513" t="str">
            <v>NO</v>
          </cell>
          <cell r="O513" t="str">
            <v>SI</v>
          </cell>
          <cell r="P513" t="str">
            <v>Notarías</v>
          </cell>
          <cell r="Q513" t="str">
            <v>Anual</v>
          </cell>
          <cell r="R513" t="str">
            <v>Capacidad</v>
          </cell>
          <cell r="S513">
            <v>641</v>
          </cell>
          <cell r="T513">
            <v>701</v>
          </cell>
          <cell r="U513">
            <v>761</v>
          </cell>
          <cell r="V513">
            <v>821</v>
          </cell>
          <cell r="W513">
            <v>904</v>
          </cell>
          <cell r="X513">
            <v>904</v>
          </cell>
          <cell r="Y513">
            <v>0</v>
          </cell>
          <cell r="Z513">
            <v>0</v>
          </cell>
          <cell r="AA513">
            <v>0</v>
          </cell>
          <cell r="AB513">
            <v>0</v>
          </cell>
          <cell r="AC513">
            <v>0</v>
          </cell>
          <cell r="AD513">
            <v>0</v>
          </cell>
          <cell r="AE513" t="str">
            <v>Se adelantó una mesa de trabajo el día 25 de abril en la cual se establecieron tareas tendientes a la definición de un estudio técnico de la solución que se requiere para darle cumplimiento al indicador, en el cual se incluirá el tema técnico y presupuest</v>
          </cell>
          <cell r="AF513">
            <v>42490.208333333299</v>
          </cell>
          <cell r="AG513">
            <v>42501.794917627303</v>
          </cell>
          <cell r="AH513" t="str">
            <v>María Emma Orozco Espinosa</v>
          </cell>
          <cell r="AI513" t="str">
            <v>maria.orozco@supernotariado.gov.co</v>
          </cell>
          <cell r="AJ513">
            <v>5</v>
          </cell>
          <cell r="AK513">
            <v>0</v>
          </cell>
          <cell r="AL513">
            <v>0</v>
          </cell>
        </row>
        <row r="514">
          <cell r="A514">
            <v>4433</v>
          </cell>
          <cell r="B514" t="str">
            <v>Todos por un Nuevo País</v>
          </cell>
          <cell r="C514" t="str">
            <v>Seguridad, justicia y democracia para la construcción de paz</v>
          </cell>
          <cell r="D514" t="str">
            <v>Promover la prestación, administración y acceso a los servicios de justicia con un enfoque sistémico y territorial.</v>
          </cell>
          <cell r="E514" t="str">
            <v>Justicia</v>
          </cell>
          <cell r="F514" t="str">
            <v>SNR</v>
          </cell>
          <cell r="G514" t="str">
            <v>Definición de la Propiedad e Información Inmobiliaria</v>
          </cell>
          <cell r="H514">
            <v>4433</v>
          </cell>
          <cell r="I514" t="str">
            <v>Medidas de protección registral colectivas a los predios despojados o abandonados.</v>
          </cell>
          <cell r="J514" t="str">
            <v>Producto</v>
          </cell>
          <cell r="K514" t="str">
            <v>Sectorial</v>
          </cell>
          <cell r="L514" t="str">
            <v>SI</v>
          </cell>
          <cell r="M514" t="str">
            <v>NO</v>
          </cell>
          <cell r="N514" t="str">
            <v>NO</v>
          </cell>
          <cell r="O514" t="str">
            <v>SI</v>
          </cell>
          <cell r="P514" t="str">
            <v>Medidas de protección registral individual</v>
          </cell>
          <cell r="Q514" t="str">
            <v>Trimestral</v>
          </cell>
          <cell r="R514" t="str">
            <v>Acumulado</v>
          </cell>
          <cell r="S514">
            <v>300</v>
          </cell>
          <cell r="T514">
            <v>300</v>
          </cell>
          <cell r="U514">
            <v>300</v>
          </cell>
          <cell r="V514">
            <v>300</v>
          </cell>
          <cell r="W514">
            <v>300</v>
          </cell>
          <cell r="X514">
            <v>1200</v>
          </cell>
          <cell r="Y514">
            <v>650</v>
          </cell>
          <cell r="Z514">
            <v>100</v>
          </cell>
          <cell r="AA514">
            <v>5203</v>
          </cell>
          <cell r="AB514">
            <v>100</v>
          </cell>
          <cell r="AC514">
            <v>42460.208333333299</v>
          </cell>
          <cell r="AD514">
            <v>42496.426486574099</v>
          </cell>
          <cell r="AE514" t="str">
            <v>Durante el mes de marzo, la Superintendencia de Notariado y Registro, no recibió solicitudes de aplicación o levantamiento de las medidas de protección colectiva.</v>
          </cell>
          <cell r="AF514">
            <v>42429.208333333299</v>
          </cell>
          <cell r="AG514">
            <v>42496.426486458302</v>
          </cell>
          <cell r="AH514" t="str">
            <v>Jairo Alonso Mesa Guerra</v>
          </cell>
          <cell r="AI514" t="str">
            <v>jairo.mesa@supernotariado.gov.co</v>
          </cell>
          <cell r="AJ514">
            <v>5</v>
          </cell>
          <cell r="AK514">
            <v>42551.208333333299</v>
          </cell>
          <cell r="AL514">
            <v>-48</v>
          </cell>
        </row>
        <row r="515">
          <cell r="A515">
            <v>4434</v>
          </cell>
          <cell r="B515" t="str">
            <v>Todos por un Nuevo País</v>
          </cell>
          <cell r="C515" t="str">
            <v>Seguridad, justicia y democracia para la construcción de paz</v>
          </cell>
          <cell r="D515" t="str">
            <v>Promover la prestación, administración y acceso a los servicios de justicia con un enfoque sistémico y territorial.</v>
          </cell>
          <cell r="E515" t="str">
            <v>Justicia</v>
          </cell>
          <cell r="F515" t="str">
            <v>SNR</v>
          </cell>
          <cell r="G515" t="str">
            <v>Definición de la Propiedad e Información Inmobiliaria</v>
          </cell>
          <cell r="H515">
            <v>4434</v>
          </cell>
          <cell r="I515" t="str">
            <v>Medidas de protección registral individual a los predios despojados o abandonados</v>
          </cell>
          <cell r="J515" t="str">
            <v>Producto</v>
          </cell>
          <cell r="K515" t="str">
            <v>Sectorial</v>
          </cell>
          <cell r="L515" t="str">
            <v>SI</v>
          </cell>
          <cell r="M515" t="str">
            <v>NO</v>
          </cell>
          <cell r="N515" t="str">
            <v>NO</v>
          </cell>
          <cell r="O515" t="str">
            <v>SI</v>
          </cell>
          <cell r="P515" t="str">
            <v>Medidas de protección registral individual</v>
          </cell>
          <cell r="Q515" t="str">
            <v>Trimestral</v>
          </cell>
          <cell r="R515" t="str">
            <v>Acumulado</v>
          </cell>
          <cell r="S515">
            <v>3598</v>
          </cell>
          <cell r="T515">
            <v>4000</v>
          </cell>
          <cell r="U515">
            <v>3000</v>
          </cell>
          <cell r="V515">
            <v>1000</v>
          </cell>
          <cell r="W515">
            <v>1000</v>
          </cell>
          <cell r="X515">
            <v>9000</v>
          </cell>
          <cell r="Y515">
            <v>137</v>
          </cell>
          <cell r="Z515">
            <v>4.57</v>
          </cell>
          <cell r="AA515">
            <v>2981</v>
          </cell>
          <cell r="AB515">
            <v>33.119999999999997</v>
          </cell>
          <cell r="AC515">
            <v>42460.208333333299</v>
          </cell>
          <cell r="AD515">
            <v>42471.481110266199</v>
          </cell>
          <cell r="AE515" t="str">
            <v>De conformidad con lo establecido por el parágrafo primero del artículo 28 del Decreto 2365 del 07 de diciembre de 2015, la administración del Registro Único de Predios y Territorio Abandonados por la Violencia, RUPTA, pasó a la Unidad Administrativa Espe</v>
          </cell>
          <cell r="AF515">
            <v>42490.208333333299</v>
          </cell>
          <cell r="AG515">
            <v>42496.786240243098</v>
          </cell>
          <cell r="AH515" t="str">
            <v>Jairo Alonso Mesa Guerra</v>
          </cell>
          <cell r="AI515" t="str">
            <v>jairo.mesa@supernotariado.gov.co</v>
          </cell>
          <cell r="AJ515">
            <v>5</v>
          </cell>
          <cell r="AK515">
            <v>42551.208333333299</v>
          </cell>
          <cell r="AL515">
            <v>-48</v>
          </cell>
        </row>
        <row r="516">
          <cell r="A516">
            <v>4609</v>
          </cell>
          <cell r="B516" t="str">
            <v>Todos por un Nuevo País</v>
          </cell>
          <cell r="C516" t="str">
            <v>Seguridad, justicia y democracia para la construcción de paz</v>
          </cell>
          <cell r="D516" t="str">
            <v>Fortalecer las instituciones democráticas para la promoción, respeto y protección de Derechos Humanos, la construcción de acuerdos sociales incluyentes y la gestión pacífica de conflictos</v>
          </cell>
          <cell r="E516" t="str">
            <v>Interior</v>
          </cell>
          <cell r="F516" t="str">
            <v>MinInterior</v>
          </cell>
          <cell r="G516" t="str">
            <v>Asuntos Indígenas, ROM, comunidades negras, afrocolombianas, raizales y palenqueras</v>
          </cell>
          <cell r="H516">
            <v>4609</v>
          </cell>
          <cell r="I516" t="str">
            <v>Meses en el desarrollo del proceso entre las fases de Pre consulta y Protocolización</v>
          </cell>
          <cell r="J516" t="str">
            <v>Producto</v>
          </cell>
          <cell r="K516" t="str">
            <v>Sectorial</v>
          </cell>
          <cell r="L516" t="str">
            <v>SI</v>
          </cell>
          <cell r="M516" t="str">
            <v>NO</v>
          </cell>
          <cell r="N516" t="str">
            <v>NO</v>
          </cell>
          <cell r="O516" t="str">
            <v>SI</v>
          </cell>
          <cell r="P516" t="str">
            <v>Meses</v>
          </cell>
          <cell r="Q516" t="str">
            <v>Mensual</v>
          </cell>
          <cell r="R516" t="str">
            <v>Reducción</v>
          </cell>
          <cell r="S516">
            <v>9</v>
          </cell>
          <cell r="T516">
            <v>4</v>
          </cell>
          <cell r="U516">
            <v>4</v>
          </cell>
          <cell r="V516">
            <v>3</v>
          </cell>
          <cell r="W516">
            <v>3</v>
          </cell>
          <cell r="X516">
            <v>3</v>
          </cell>
          <cell r="Y516">
            <v>11</v>
          </cell>
          <cell r="Z516">
            <v>0</v>
          </cell>
          <cell r="AA516">
            <v>11</v>
          </cell>
          <cell r="AB516">
            <v>0</v>
          </cell>
          <cell r="AC516">
            <v>42460.208333333299</v>
          </cell>
          <cell r="AD516">
            <v>42468.668347881903</v>
          </cell>
          <cell r="AE516" t="str">
            <v>La sumatoria del número de meses que dura los procesos de consulta previa desde la fase de pre consulta y protocolización con cada una de las comunidades para el mes de Febrero, fue de 268 meses sobre 25 comunidades con protocolización de acuerdos, para u</v>
          </cell>
          <cell r="AF516">
            <v>42460.208333333299</v>
          </cell>
          <cell r="AG516">
            <v>42468.668347719897</v>
          </cell>
          <cell r="AH516" t="str">
            <v>Claudia Torres</v>
          </cell>
          <cell r="AI516" t="str">
            <v>claudia.torres@mininterior.gov.co</v>
          </cell>
          <cell r="AJ516">
            <v>0</v>
          </cell>
          <cell r="AK516">
            <v>42490.208333333299</v>
          </cell>
          <cell r="AL516">
            <v>17</v>
          </cell>
        </row>
        <row r="517">
          <cell r="A517">
            <v>4610</v>
          </cell>
          <cell r="B517" t="str">
            <v>Todos por un Nuevo País</v>
          </cell>
          <cell r="C517" t="str">
            <v>Seguridad, justicia y democracia para la construcción de paz</v>
          </cell>
          <cell r="D517" t="str">
            <v>Fortalecer las instituciones democráticas para la promoción, respeto y protección de Derechos Humanos, la construcción de acuerdos sociales incluyentes y la gestión pacífica de conflictos</v>
          </cell>
          <cell r="E517" t="str">
            <v>Interior</v>
          </cell>
          <cell r="F517" t="str">
            <v>MinInterior</v>
          </cell>
          <cell r="G517" t="str">
            <v>Asuntos Indígenas, ROM, comunidades negras, afrocolombianas, raizales y palenqueras</v>
          </cell>
          <cell r="H517">
            <v>4610</v>
          </cell>
          <cell r="I517" t="str">
            <v>Protocolizaciones con comunidades étnicas</v>
          </cell>
          <cell r="J517" t="str">
            <v>Producto</v>
          </cell>
          <cell r="K517" t="str">
            <v>Sectorial</v>
          </cell>
          <cell r="L517" t="str">
            <v>SI</v>
          </cell>
          <cell r="M517" t="str">
            <v>NO</v>
          </cell>
          <cell r="N517" t="str">
            <v>NO</v>
          </cell>
          <cell r="O517" t="str">
            <v>SI</v>
          </cell>
          <cell r="P517" t="str">
            <v>Protocolizaciones</v>
          </cell>
          <cell r="Q517" t="str">
            <v>Mensual</v>
          </cell>
          <cell r="R517" t="str">
            <v>Acumulado</v>
          </cell>
          <cell r="S517">
            <v>1143</v>
          </cell>
          <cell r="T517">
            <v>888</v>
          </cell>
          <cell r="U517">
            <v>888</v>
          </cell>
          <cell r="V517">
            <v>888</v>
          </cell>
          <cell r="W517">
            <v>888</v>
          </cell>
          <cell r="X517">
            <v>3552</v>
          </cell>
          <cell r="Y517">
            <v>32</v>
          </cell>
          <cell r="Z517">
            <v>3.6</v>
          </cell>
          <cell r="AA517">
            <v>817</v>
          </cell>
          <cell r="AB517">
            <v>23</v>
          </cell>
          <cell r="AC517">
            <v>42460.208333333299</v>
          </cell>
          <cell r="AD517">
            <v>42468.680920335602</v>
          </cell>
          <cell r="AE517" t="str">
            <v>La Dirección de Consulta Previa, en cumplimiento de sus funciones en el mes de marzo realizo 25 protocolizaciones de acuerdos con grupos étnicos</v>
          </cell>
          <cell r="AF517">
            <v>42460.208333333299</v>
          </cell>
          <cell r="AG517">
            <v>42468.6809202199</v>
          </cell>
          <cell r="AH517" t="str">
            <v>Claudia Torres</v>
          </cell>
          <cell r="AI517" t="str">
            <v>claudia.torres@mininterior.gov.co</v>
          </cell>
          <cell r="AJ517">
            <v>0</v>
          </cell>
          <cell r="AK517">
            <v>42490.208333333299</v>
          </cell>
          <cell r="AL517">
            <v>17</v>
          </cell>
        </row>
        <row r="518">
          <cell r="A518">
            <v>4611</v>
          </cell>
          <cell r="B518" t="str">
            <v>Todos por un Nuevo País</v>
          </cell>
          <cell r="C518" t="str">
            <v>Seguridad, justicia y democracia para la construcción de paz</v>
          </cell>
          <cell r="D518" t="str">
            <v>Fortalecer las instituciones democráticas para la promoción, respeto y protección de Derechos Humanos, la construcción de acuerdos sociales incluyentes y la gestión pacífica de conflictos</v>
          </cell>
          <cell r="E518" t="str">
            <v>Interior</v>
          </cell>
          <cell r="F518" t="str">
            <v>MinInterior</v>
          </cell>
          <cell r="G518" t="str">
            <v>Asuntos Indígenas, ROM, comunidades negras, afrocolombianas, raizales y palenqueras</v>
          </cell>
          <cell r="H518">
            <v>4611</v>
          </cell>
          <cell r="I518" t="str">
            <v>Certificaciones expedidas  (con y sin verificación en campo)</v>
          </cell>
          <cell r="J518" t="str">
            <v>Producto</v>
          </cell>
          <cell r="K518" t="str">
            <v>Sectorial</v>
          </cell>
          <cell r="L518" t="str">
            <v>SI</v>
          </cell>
          <cell r="M518" t="str">
            <v>NO</v>
          </cell>
          <cell r="N518" t="str">
            <v>NO</v>
          </cell>
          <cell r="O518" t="str">
            <v>SI</v>
          </cell>
          <cell r="P518" t="str">
            <v>Certificaciones</v>
          </cell>
          <cell r="Q518" t="str">
            <v>Mensual</v>
          </cell>
          <cell r="R518" t="str">
            <v>Acumulado</v>
          </cell>
          <cell r="S518">
            <v>2069</v>
          </cell>
          <cell r="T518">
            <v>2128</v>
          </cell>
          <cell r="U518">
            <v>2128</v>
          </cell>
          <cell r="V518">
            <v>2129</v>
          </cell>
          <cell r="W518">
            <v>2130</v>
          </cell>
          <cell r="X518">
            <v>8515</v>
          </cell>
          <cell r="Y518">
            <v>300</v>
          </cell>
          <cell r="Z518">
            <v>14.1</v>
          </cell>
          <cell r="AA518">
            <v>2094</v>
          </cell>
          <cell r="AB518">
            <v>24.59</v>
          </cell>
          <cell r="AC518">
            <v>42460.208333333299</v>
          </cell>
          <cell r="AD518">
            <v>42466.767360532402</v>
          </cell>
          <cell r="AE518" t="str">
            <v>En el mes de marzo la Dirección de Consulta Previa expidió un total de 171 certificaciones de presencia de comunidades étnicas en el área de influencia de un proyecto, obra o actividad. De las cuales 12 requirieron visita de verificación en campo. Con cor</v>
          </cell>
          <cell r="AF518">
            <v>42460.208333333299</v>
          </cell>
          <cell r="AG518">
            <v>42466.767360416699</v>
          </cell>
          <cell r="AH518" t="str">
            <v>Claudia Torres</v>
          </cell>
          <cell r="AI518" t="str">
            <v>claudia.torres@mininterior.gov.co</v>
          </cell>
          <cell r="AJ518">
            <v>0</v>
          </cell>
          <cell r="AK518">
            <v>42490.208333333299</v>
          </cell>
          <cell r="AL518">
            <v>17</v>
          </cell>
        </row>
        <row r="519">
          <cell r="A519">
            <v>4619</v>
          </cell>
          <cell r="B519" t="str">
            <v>Todos por un Nuevo País</v>
          </cell>
          <cell r="C519" t="str">
            <v>Seguridad, justicia y democracia para la construcción de paz</v>
          </cell>
          <cell r="D519" t="str">
            <v>Fortalecer las instituciones democráticas para la promoción, respeto y protección de Derechos Humanos, la construcción de acuerdos sociales incluyentes y la gestión pacífica de conflictos</v>
          </cell>
          <cell r="E519" t="str">
            <v>Interior</v>
          </cell>
          <cell r="F519" t="str">
            <v>MinInterior</v>
          </cell>
          <cell r="G519" t="str">
            <v>Asuntos Indígenas, ROM, comunidades negras, afrocolombianas, raizales y palenqueras</v>
          </cell>
          <cell r="H519">
            <v>4619</v>
          </cell>
          <cell r="I519" t="str">
            <v>Categorías especiales de protección territorial para pueblos indígenas en aislamiento voluntario definidas</v>
          </cell>
          <cell r="J519" t="str">
            <v>Producto</v>
          </cell>
          <cell r="K519" t="str">
            <v>Sectorial</v>
          </cell>
          <cell r="L519" t="str">
            <v>NO</v>
          </cell>
          <cell r="M519" t="str">
            <v>SI</v>
          </cell>
          <cell r="N519" t="str">
            <v>NO</v>
          </cell>
          <cell r="O519" t="str">
            <v>SI</v>
          </cell>
          <cell r="P519" t="str">
            <v>Categorías</v>
          </cell>
          <cell r="Q519" t="str">
            <v>Mensual</v>
          </cell>
          <cell r="R519" t="str">
            <v>Acumulado</v>
          </cell>
          <cell r="S519">
            <v>0</v>
          </cell>
          <cell r="T519">
            <v>0</v>
          </cell>
          <cell r="U519">
            <v>1</v>
          </cell>
          <cell r="V519">
            <v>0</v>
          </cell>
          <cell r="W519">
            <v>1</v>
          </cell>
          <cell r="X519">
            <v>2</v>
          </cell>
          <cell r="Y519">
            <v>0</v>
          </cell>
          <cell r="Z519">
            <v>0</v>
          </cell>
          <cell r="AA519">
            <v>0</v>
          </cell>
          <cell r="AB519">
            <v>0</v>
          </cell>
          <cell r="AC519">
            <v>0</v>
          </cell>
          <cell r="AD519">
            <v>0</v>
          </cell>
          <cell r="AE519">
            <v>0</v>
          </cell>
          <cell r="AF519">
            <v>0</v>
          </cell>
          <cell r="AG519">
            <v>0</v>
          </cell>
          <cell r="AH519" t="str">
            <v>Viviana Rebolledo</v>
          </cell>
          <cell r="AI519" t="str">
            <v>vrebolledo@mininterior.gov.co</v>
          </cell>
          <cell r="AJ519">
            <v>0</v>
          </cell>
          <cell r="AK519">
            <v>0</v>
          </cell>
          <cell r="AL519">
            <v>0</v>
          </cell>
        </row>
        <row r="520">
          <cell r="A520">
            <v>4620</v>
          </cell>
          <cell r="B520" t="str">
            <v>Todos por un Nuevo País</v>
          </cell>
          <cell r="C520" t="str">
            <v>Seguridad, justicia y democracia para la construcción de paz</v>
          </cell>
          <cell r="D520" t="str">
            <v>Fortalecer las instituciones democráticas para la promoción, respeto y protección de Derechos Humanos, la construcción de acuerdos sociales incluyentes y la gestión pacífica de conflictos</v>
          </cell>
          <cell r="E520" t="str">
            <v>Interior</v>
          </cell>
          <cell r="F520" t="str">
            <v>MinInterior</v>
          </cell>
          <cell r="G520" t="str">
            <v>Asuntos Indígenas, ROM, comunidades negras, afrocolombianas, raizales y palenqueras</v>
          </cell>
          <cell r="H520">
            <v>4620</v>
          </cell>
          <cell r="I520" t="str">
            <v>Planes de protección para pueblos indígenas en aislamiento voluntario diseñados y en funcionamiento</v>
          </cell>
          <cell r="J520" t="str">
            <v>Producto</v>
          </cell>
          <cell r="K520" t="str">
            <v>Sectorial</v>
          </cell>
          <cell r="L520" t="str">
            <v>NO</v>
          </cell>
          <cell r="M520" t="str">
            <v>SI</v>
          </cell>
          <cell r="N520" t="str">
            <v>NO</v>
          </cell>
          <cell r="O520" t="str">
            <v>SI</v>
          </cell>
          <cell r="P520" t="str">
            <v>Planes de protección</v>
          </cell>
          <cell r="Q520" t="str">
            <v>Mensual</v>
          </cell>
          <cell r="R520" t="str">
            <v>Acumulado</v>
          </cell>
          <cell r="S520">
            <v>0</v>
          </cell>
          <cell r="T520">
            <v>0</v>
          </cell>
          <cell r="U520">
            <v>1</v>
          </cell>
          <cell r="V520">
            <v>0</v>
          </cell>
          <cell r="W520">
            <v>1</v>
          </cell>
          <cell r="X520">
            <v>2</v>
          </cell>
          <cell r="Y520">
            <v>0</v>
          </cell>
          <cell r="Z520">
            <v>0</v>
          </cell>
          <cell r="AA520">
            <v>0</v>
          </cell>
          <cell r="AB520">
            <v>0</v>
          </cell>
          <cell r="AC520">
            <v>0</v>
          </cell>
          <cell r="AD520">
            <v>0</v>
          </cell>
          <cell r="AE520">
            <v>0</v>
          </cell>
          <cell r="AF520">
            <v>0</v>
          </cell>
          <cell r="AG520">
            <v>0</v>
          </cell>
          <cell r="AH520" t="str">
            <v>Viviana Rebolledo</v>
          </cell>
          <cell r="AI520" t="str">
            <v>vrebolledo@mininterior.gov.co</v>
          </cell>
          <cell r="AJ520">
            <v>0</v>
          </cell>
          <cell r="AK520">
            <v>0</v>
          </cell>
          <cell r="AL520">
            <v>0</v>
          </cell>
        </row>
        <row r="521">
          <cell r="A521">
            <v>4600</v>
          </cell>
          <cell r="B521" t="str">
            <v>Todos por un Nuevo País</v>
          </cell>
          <cell r="C521" t="str">
            <v>Seguridad, justicia y democracia para la construcción de paz</v>
          </cell>
          <cell r="D521" t="str">
            <v>Fortalecer las instituciones democráticas para la promoción, respeto y protección de Derechos Humanos, la construcción de acuerdos sociales incluyentes y la gestión pacífica de conflictos</v>
          </cell>
          <cell r="E521" t="str">
            <v>Interior</v>
          </cell>
          <cell r="F521" t="str">
            <v>MinInterior</v>
          </cell>
          <cell r="G521" t="str">
            <v>Promoción de la participación social y política de la ciudadanía desde el sector Interior</v>
          </cell>
          <cell r="H521">
            <v>4600</v>
          </cell>
          <cell r="I521" t="str">
            <v>Municipios con rutas de participación ciudadana definidas</v>
          </cell>
          <cell r="J521" t="str">
            <v>Producto</v>
          </cell>
          <cell r="K521" t="str">
            <v>Sectorial</v>
          </cell>
          <cell r="L521" t="str">
            <v>SI</v>
          </cell>
          <cell r="M521" t="str">
            <v>SI</v>
          </cell>
          <cell r="N521" t="str">
            <v>NO</v>
          </cell>
          <cell r="O521" t="str">
            <v>SI</v>
          </cell>
          <cell r="P521" t="str">
            <v>Municipios</v>
          </cell>
          <cell r="Q521" t="str">
            <v>Mensual</v>
          </cell>
          <cell r="R521" t="str">
            <v>Acumulado</v>
          </cell>
          <cell r="S521">
            <v>0</v>
          </cell>
          <cell r="T521">
            <v>32</v>
          </cell>
          <cell r="U521">
            <v>32</v>
          </cell>
          <cell r="V521">
            <v>0</v>
          </cell>
          <cell r="W521">
            <v>0</v>
          </cell>
          <cell r="X521">
            <v>64</v>
          </cell>
          <cell r="Y521">
            <v>0</v>
          </cell>
          <cell r="Z521">
            <v>0</v>
          </cell>
          <cell r="AA521">
            <v>32</v>
          </cell>
          <cell r="AB521">
            <v>50</v>
          </cell>
          <cell r="AC521">
            <v>42429.208333333299</v>
          </cell>
          <cell r="AD521">
            <v>42466.4626977199</v>
          </cell>
          <cell r="AE521" t="str">
            <v>Se construyó la metodología 2016 para adelantar la Estrategia de las Rutas de Participación Ciudadana con Intervención Integral y se socializó, se inició la priorización de municipios y se elaboró el cronograma de actividades.</v>
          </cell>
          <cell r="AF521">
            <v>42490.208333333299</v>
          </cell>
          <cell r="AG521">
            <v>42496.780595104203</v>
          </cell>
          <cell r="AH521" t="str">
            <v>Erika Solorzano</v>
          </cell>
          <cell r="AI521" t="str">
            <v>erika.solorzano@mininterior.gov.co</v>
          </cell>
          <cell r="AJ521">
            <v>30</v>
          </cell>
          <cell r="AK521">
            <v>42458.208333333299</v>
          </cell>
          <cell r="AL521">
            <v>18</v>
          </cell>
        </row>
        <row r="522">
          <cell r="A522">
            <v>4601</v>
          </cell>
          <cell r="B522" t="str">
            <v>Todos por un Nuevo País</v>
          </cell>
          <cell r="C522" t="str">
            <v>Seguridad, justicia y democracia para la construcción de paz</v>
          </cell>
          <cell r="D522" t="str">
            <v>Fortalecer las instituciones democráticas para la promoción, respeto y protección de Derechos Humanos, la construcción de acuerdos sociales incluyentes y la gestión pacífica de conflictos</v>
          </cell>
          <cell r="E522" t="str">
            <v>Interior</v>
          </cell>
          <cell r="F522" t="str">
            <v>MinInterior</v>
          </cell>
          <cell r="G522" t="str">
            <v>Promoción de la participación social y política de la ciudadanía desde el sector Interior</v>
          </cell>
          <cell r="H522">
            <v>4601</v>
          </cell>
          <cell r="I522" t="str">
            <v>Organizaciones de la sociedad civil fortalecidas en la participación ciudadana, control social y construcción de tejido asociativo</v>
          </cell>
          <cell r="J522" t="str">
            <v>Producto</v>
          </cell>
          <cell r="K522" t="str">
            <v>Sectorial</v>
          </cell>
          <cell r="L522" t="str">
            <v>SI</v>
          </cell>
          <cell r="M522" t="str">
            <v>NO</v>
          </cell>
          <cell r="N522" t="str">
            <v>NO</v>
          </cell>
          <cell r="O522" t="str">
            <v>SI</v>
          </cell>
          <cell r="P522" t="str">
            <v>Organizaciones sociales</v>
          </cell>
          <cell r="Q522" t="str">
            <v>Mensual</v>
          </cell>
          <cell r="R522" t="str">
            <v>Acumulado</v>
          </cell>
          <cell r="S522">
            <v>46</v>
          </cell>
          <cell r="T522">
            <v>60</v>
          </cell>
          <cell r="U522">
            <v>40</v>
          </cell>
          <cell r="V522">
            <v>40</v>
          </cell>
          <cell r="W522">
            <v>40</v>
          </cell>
          <cell r="X522">
            <v>180</v>
          </cell>
          <cell r="Y522">
            <v>0</v>
          </cell>
          <cell r="Z522">
            <v>0</v>
          </cell>
          <cell r="AA522">
            <v>60</v>
          </cell>
          <cell r="AB522">
            <v>33.332999999999998</v>
          </cell>
          <cell r="AC522">
            <v>42460.208333333299</v>
          </cell>
          <cell r="AD522">
            <v>42496.776965659701</v>
          </cell>
          <cell r="AE522" t="str">
            <v>Se inició la elaboración de los estudios previos para adelantar la suscripción del convenio mediante el cual se implementará el Banco de Iniciativas del Fondo para la Participación y el Fortalecimiento de la Democracia.</v>
          </cell>
          <cell r="AF522">
            <v>42460.208333333299</v>
          </cell>
          <cell r="AG522">
            <v>42496.776965393503</v>
          </cell>
          <cell r="AH522" t="str">
            <v>Erika Solorzano</v>
          </cell>
          <cell r="AI522" t="str">
            <v>erika.solorzano@mininterior.gov.co</v>
          </cell>
          <cell r="AJ522">
            <v>30</v>
          </cell>
          <cell r="AK522">
            <v>42490.208333333299</v>
          </cell>
          <cell r="AL522">
            <v>-13</v>
          </cell>
        </row>
        <row r="523">
          <cell r="A523">
            <v>4602</v>
          </cell>
          <cell r="B523" t="str">
            <v>Todos por un Nuevo País</v>
          </cell>
          <cell r="C523" t="str">
            <v>Seguridad, justicia y democracia para la construcción de paz</v>
          </cell>
          <cell r="D523" t="str">
            <v>Fortalecer las instituciones democráticas para la promoción, respeto y protección de Derechos Humanos, la construcción de acuerdos sociales incluyentes y la gestión pacífica de conflictos</v>
          </cell>
          <cell r="E523" t="str">
            <v>Interior</v>
          </cell>
          <cell r="F523" t="str">
            <v>MinInterior</v>
          </cell>
          <cell r="G523" t="str">
            <v>Promoción de la participación social y política de la ciudadanía desde el sector Interior</v>
          </cell>
          <cell r="H523">
            <v>4602</v>
          </cell>
          <cell r="I523" t="str">
            <v>Organizaciones comunales caracterizadas y acompañadas en su proceso de fortalecimiento</v>
          </cell>
          <cell r="J523" t="str">
            <v>Producto</v>
          </cell>
          <cell r="K523" t="str">
            <v>Sectorial</v>
          </cell>
          <cell r="L523" t="str">
            <v>SI</v>
          </cell>
          <cell r="M523" t="str">
            <v>SI</v>
          </cell>
          <cell r="N523" t="str">
            <v>NO</v>
          </cell>
          <cell r="O523" t="str">
            <v>SI</v>
          </cell>
          <cell r="P523" t="str">
            <v>Asociaciones comunales</v>
          </cell>
          <cell r="Q523" t="str">
            <v>Mensual</v>
          </cell>
          <cell r="R523" t="str">
            <v>Acumulado</v>
          </cell>
          <cell r="S523">
            <v>36</v>
          </cell>
          <cell r="T523">
            <v>11</v>
          </cell>
          <cell r="U523">
            <v>11</v>
          </cell>
          <cell r="V523">
            <v>11</v>
          </cell>
          <cell r="W523">
            <v>11</v>
          </cell>
          <cell r="X523">
            <v>44</v>
          </cell>
          <cell r="Y523">
            <v>0</v>
          </cell>
          <cell r="Z523">
            <v>0</v>
          </cell>
          <cell r="AA523">
            <v>11</v>
          </cell>
          <cell r="AB523">
            <v>25</v>
          </cell>
          <cell r="AC523">
            <v>42460.208333333299</v>
          </cell>
          <cell r="AD523">
            <v>42496.777224386598</v>
          </cell>
          <cell r="AE523" t="str">
            <v>Se inició el análisis del instrumento y la definición de la estrategia de intervención para para caracterizar y acompañar asociaciones comunales en su proceso de fortalecimiento.</v>
          </cell>
          <cell r="AF523">
            <v>42460.208333333299</v>
          </cell>
          <cell r="AG523">
            <v>42496.777224224497</v>
          </cell>
          <cell r="AH523" t="str">
            <v>Erika Solorzano</v>
          </cell>
          <cell r="AI523" t="str">
            <v>erika.solorzano@mininterior.gov.co</v>
          </cell>
          <cell r="AJ523">
            <v>30</v>
          </cell>
          <cell r="AK523">
            <v>42490.208333333299</v>
          </cell>
          <cell r="AL523">
            <v>-13</v>
          </cell>
        </row>
        <row r="524">
          <cell r="A524">
            <v>4603</v>
          </cell>
          <cell r="B524" t="str">
            <v>Todos por un Nuevo País</v>
          </cell>
          <cell r="C524" t="str">
            <v>Seguridad, justicia y democracia para la construcción de paz</v>
          </cell>
          <cell r="D524" t="str">
            <v>Fortalecer las instituciones democráticas para la promoción, respeto y protección de Derechos Humanos, la construcción de acuerdos sociales incluyentes y la gestión pacífica de conflictos</v>
          </cell>
          <cell r="E524" t="str">
            <v>Interior</v>
          </cell>
          <cell r="F524" t="str">
            <v>MinInterior</v>
          </cell>
          <cell r="G524" t="str">
            <v>Promoción de la participación social y política de la ciudadanía desde el sector Interior</v>
          </cell>
          <cell r="H524">
            <v>4603</v>
          </cell>
          <cell r="I524" t="str">
            <v>Redes de apoyos a las veedurías ciudadanas activas departamentales</v>
          </cell>
          <cell r="J524" t="str">
            <v>Producto</v>
          </cell>
          <cell r="K524" t="str">
            <v>Sectorial</v>
          </cell>
          <cell r="L524" t="str">
            <v>SI</v>
          </cell>
          <cell r="M524" t="str">
            <v>SI</v>
          </cell>
          <cell r="N524" t="str">
            <v>NO</v>
          </cell>
          <cell r="O524" t="str">
            <v>NO</v>
          </cell>
          <cell r="P524" t="str">
            <v>Redes de apoyo a las veedurías ciudadanas departamentales</v>
          </cell>
          <cell r="Q524" t="str">
            <v>Mensual</v>
          </cell>
          <cell r="R524" t="str">
            <v>Acumulado</v>
          </cell>
          <cell r="S524">
            <v>16</v>
          </cell>
          <cell r="T524">
            <v>8</v>
          </cell>
          <cell r="U524">
            <v>0</v>
          </cell>
          <cell r="V524">
            <v>0</v>
          </cell>
          <cell r="W524">
            <v>0</v>
          </cell>
          <cell r="X524">
            <v>8</v>
          </cell>
          <cell r="Y524">
            <v>0</v>
          </cell>
          <cell r="Z524">
            <v>0</v>
          </cell>
          <cell r="AA524">
            <v>0</v>
          </cell>
          <cell r="AB524">
            <v>0</v>
          </cell>
          <cell r="AC524">
            <v>0</v>
          </cell>
          <cell r="AD524">
            <v>0</v>
          </cell>
          <cell r="AE524" t="str">
            <v xml:space="preserve">La meta del indicador se encuentra cumplida. Durante la vigencia 2015 se activaron ocho (8) Redes de apoyos a las veedurías ciudadanas departamentales: Boyacá, Bolívar, Caldas, Cauca, Chocó, Cundinamarca, Guaviare y Meta. </v>
          </cell>
          <cell r="AF524">
            <v>42460.208333333299</v>
          </cell>
          <cell r="AG524">
            <v>42468.449545798598</v>
          </cell>
          <cell r="AH524" t="str">
            <v>Erika Solorzano</v>
          </cell>
          <cell r="AI524" t="str">
            <v>erika.solorzano@mininterior.gov.co</v>
          </cell>
          <cell r="AJ524">
            <v>30</v>
          </cell>
          <cell r="AK524">
            <v>0</v>
          </cell>
          <cell r="AL524">
            <v>0</v>
          </cell>
        </row>
        <row r="525">
          <cell r="A525">
            <v>4604</v>
          </cell>
          <cell r="B525" t="str">
            <v>Todos por un Nuevo País</v>
          </cell>
          <cell r="C525" t="str">
            <v>Seguridad, justicia y democracia para la construcción de paz</v>
          </cell>
          <cell r="D525" t="str">
            <v>Fortalecer las instituciones democráticas para la promoción, respeto y protección de Derechos Humanos, la construcción de acuerdos sociales incluyentes y la gestión pacífica de conflictos</v>
          </cell>
          <cell r="E525" t="str">
            <v>Interior</v>
          </cell>
          <cell r="F525" t="str">
            <v>MinInterior</v>
          </cell>
          <cell r="G525" t="str">
            <v>Promoción de la participación social y política de la ciudadanía desde el sector Interior</v>
          </cell>
          <cell r="H525">
            <v>4604</v>
          </cell>
          <cell r="I525" t="str">
            <v>Participación política de los jovenes en los cargos de elección popular</v>
          </cell>
          <cell r="J525" t="str">
            <v>Gestión</v>
          </cell>
          <cell r="K525" t="str">
            <v>Sectorial</v>
          </cell>
          <cell r="L525" t="str">
            <v>SI</v>
          </cell>
          <cell r="M525" t="str">
            <v>NO</v>
          </cell>
          <cell r="N525" t="str">
            <v>NO</v>
          </cell>
          <cell r="O525" t="str">
            <v>SI</v>
          </cell>
          <cell r="P525" t="str">
            <v>Porcentaje</v>
          </cell>
          <cell r="Q525" t="str">
            <v>Mensual</v>
          </cell>
          <cell r="R525" t="str">
            <v>Stock</v>
          </cell>
          <cell r="S525">
            <v>7.8</v>
          </cell>
          <cell r="T525">
            <v>8</v>
          </cell>
          <cell r="U525">
            <v>8</v>
          </cell>
          <cell r="V525">
            <v>8</v>
          </cell>
          <cell r="W525">
            <v>8</v>
          </cell>
          <cell r="X525">
            <v>8</v>
          </cell>
          <cell r="Y525">
            <v>0</v>
          </cell>
          <cell r="Z525">
            <v>0</v>
          </cell>
          <cell r="AA525">
            <v>0</v>
          </cell>
          <cell r="AB525">
            <v>0</v>
          </cell>
          <cell r="AC525">
            <v>0</v>
          </cell>
          <cell r="AD525">
            <v>0</v>
          </cell>
          <cell r="AE525" t="str">
            <v>Frente a este indicador, aun no se cuenta con los datos finales de la Registraduría Nacional del Estado Civil de las elecciones territoriales 2015, por lo tanto se informa que los datos cuantitativos y cualitativos serán reportados una vez se cuente con l</v>
          </cell>
          <cell r="AF525">
            <v>42490.208333333299</v>
          </cell>
          <cell r="AG525">
            <v>42496.775188310203</v>
          </cell>
          <cell r="AH525" t="str">
            <v>Erika Solorzano</v>
          </cell>
          <cell r="AI525" t="str">
            <v>erika.solorzano@mininterior.gov.co</v>
          </cell>
          <cell r="AJ525">
            <v>60</v>
          </cell>
          <cell r="AK525">
            <v>0</v>
          </cell>
          <cell r="AL525">
            <v>0</v>
          </cell>
        </row>
        <row r="526">
          <cell r="A526">
            <v>4605</v>
          </cell>
          <cell r="B526" t="str">
            <v>Todos por un Nuevo País</v>
          </cell>
          <cell r="C526" t="str">
            <v>Seguridad, justicia y democracia para la construcción de paz</v>
          </cell>
          <cell r="D526" t="str">
            <v>Fortalecer las instituciones democráticas para la promoción, respeto y protección de Derechos Humanos, la construcción de acuerdos sociales incluyentes y la gestión pacífica de conflictos</v>
          </cell>
          <cell r="E526" t="str">
            <v>Interior</v>
          </cell>
          <cell r="F526" t="str">
            <v>MinInterior</v>
          </cell>
          <cell r="G526" t="str">
            <v>Promoción de la participación social y política de la ciudadanía desde el sector Interior</v>
          </cell>
          <cell r="H526">
            <v>4605</v>
          </cell>
          <cell r="I526" t="str">
            <v>Jóvenes y mujeres formados en liderazgo político (nuevos liderazgos)</v>
          </cell>
          <cell r="J526" t="str">
            <v>Resultado</v>
          </cell>
          <cell r="K526" t="str">
            <v>Sectorial</v>
          </cell>
          <cell r="L526" t="str">
            <v>SI</v>
          </cell>
          <cell r="M526" t="str">
            <v>NO</v>
          </cell>
          <cell r="N526" t="str">
            <v>NO</v>
          </cell>
          <cell r="O526" t="str">
            <v>SI</v>
          </cell>
          <cell r="P526" t="str">
            <v>Jóvenes y Mujeres</v>
          </cell>
          <cell r="Q526" t="str">
            <v>Mensual</v>
          </cell>
          <cell r="R526" t="str">
            <v>Acumulado</v>
          </cell>
          <cell r="S526">
            <v>1400</v>
          </cell>
          <cell r="T526">
            <v>1400</v>
          </cell>
          <cell r="U526">
            <v>275</v>
          </cell>
          <cell r="V526">
            <v>275</v>
          </cell>
          <cell r="W526">
            <v>650</v>
          </cell>
          <cell r="X526">
            <v>2600</v>
          </cell>
          <cell r="Y526">
            <v>0</v>
          </cell>
          <cell r="Z526">
            <v>0</v>
          </cell>
          <cell r="AA526">
            <v>3758</v>
          </cell>
          <cell r="AB526">
            <v>100</v>
          </cell>
          <cell r="AC526">
            <v>42460.208333333299</v>
          </cell>
          <cell r="AD526">
            <v>42500.665197766197</v>
          </cell>
          <cell r="AE526" t="str">
            <v>La Dirección para la Democracia, la Participación Ciudadana y la Acción Comunal se encuentra adelantando la elaboración de los estudios previos del proyecto de formación en liderazgo político.</v>
          </cell>
          <cell r="AF526">
            <v>42460.208333333299</v>
          </cell>
          <cell r="AG526">
            <v>42500.665197569397</v>
          </cell>
          <cell r="AH526" t="str">
            <v>Erika Solorzano</v>
          </cell>
          <cell r="AI526" t="str">
            <v>erika.solorzano@mininterior.gov.co</v>
          </cell>
          <cell r="AJ526">
            <v>30</v>
          </cell>
          <cell r="AK526">
            <v>42490.208333333299</v>
          </cell>
          <cell r="AL526">
            <v>-13</v>
          </cell>
        </row>
        <row r="527">
          <cell r="A527">
            <v>4618</v>
          </cell>
          <cell r="B527" t="str">
            <v>Todos por un Nuevo País</v>
          </cell>
          <cell r="C527" t="str">
            <v>Seguridad, justicia y democracia para la construcción de paz</v>
          </cell>
          <cell r="D527" t="str">
            <v>Fortalecer las instituciones democráticas para la promoción, respeto y protección de Derechos Humanos, la construcción de acuerdos sociales incluyentes y la gestión pacífica de conflictos</v>
          </cell>
          <cell r="E527" t="str">
            <v>Interior</v>
          </cell>
          <cell r="F527" t="str">
            <v>MinInterior</v>
          </cell>
          <cell r="G527" t="str">
            <v>Promoción de la participación social y política de la ciudadanía desde el sector Interior</v>
          </cell>
          <cell r="H527">
            <v>4618</v>
          </cell>
          <cell r="I527" t="str">
            <v>Participación de las mujeres en los cargos de elección popular</v>
          </cell>
          <cell r="J527" t="str">
            <v>Gestión</v>
          </cell>
          <cell r="K527" t="str">
            <v>Sectorial</v>
          </cell>
          <cell r="L527" t="str">
            <v>NO</v>
          </cell>
          <cell r="M527" t="str">
            <v>NO</v>
          </cell>
          <cell r="N527" t="str">
            <v>NO</v>
          </cell>
          <cell r="O527" t="str">
            <v>NO</v>
          </cell>
          <cell r="P527" t="str">
            <v>Porcentaje</v>
          </cell>
          <cell r="Q527" t="str">
            <v>Mensual</v>
          </cell>
          <cell r="R527" t="str">
            <v>Stock</v>
          </cell>
          <cell r="S527">
            <v>17.36</v>
          </cell>
          <cell r="T527">
            <v>22</v>
          </cell>
          <cell r="U527">
            <v>22</v>
          </cell>
          <cell r="V527">
            <v>22</v>
          </cell>
          <cell r="W527">
            <v>22</v>
          </cell>
          <cell r="X527">
            <v>22</v>
          </cell>
          <cell r="Y527">
            <v>14.8</v>
          </cell>
          <cell r="Z527">
            <v>67.27</v>
          </cell>
          <cell r="AA527">
            <v>14.8</v>
          </cell>
          <cell r="AB527">
            <v>67.27</v>
          </cell>
          <cell r="AC527">
            <v>42460.208333333299</v>
          </cell>
          <cell r="AD527">
            <v>42468.666524849497</v>
          </cell>
          <cell r="AE527" t="str">
            <v>La actividad origen de éste indicador ya fue realizada, obteniendo como resultado que la participación política de las mujeres en las elecciones 2015 tuvo un porcentaje total de 14,8% Gobernadoras:15,6% Alcaldesas: 12%. Diputadas:16,2% Concejalas: 15,5% =</v>
          </cell>
          <cell r="AF527">
            <v>42460.208333333299</v>
          </cell>
          <cell r="AG527">
            <v>42468.666524687498</v>
          </cell>
          <cell r="AH527" t="str">
            <v>Erika Solorzano</v>
          </cell>
          <cell r="AI527" t="str">
            <v>erika.solorzano@mininterior.gov.co</v>
          </cell>
          <cell r="AJ527">
            <v>60</v>
          </cell>
          <cell r="AK527">
            <v>42490.208333333299</v>
          </cell>
          <cell r="AL527">
            <v>-43</v>
          </cell>
        </row>
        <row r="528">
          <cell r="A528">
            <v>5316</v>
          </cell>
          <cell r="B528" t="str">
            <v>Todos por un Nuevo País</v>
          </cell>
          <cell r="C528" t="str">
            <v>Seguridad, justicia y democracia para la construcción de paz</v>
          </cell>
          <cell r="D528" t="str">
            <v>Fortalecer las instituciones democráticas para la promoción, respeto y protección de Derechos Humanos, la construcción de acuerdos sociales incluyentes y la gestión pacífica de conflictos</v>
          </cell>
          <cell r="E528" t="str">
            <v>Interior</v>
          </cell>
          <cell r="F528" t="str">
            <v>MinInterior</v>
          </cell>
          <cell r="G528" t="str">
            <v>Participación social y política de la ciudadanía</v>
          </cell>
          <cell r="H528">
            <v>5316</v>
          </cell>
          <cell r="I528" t="str">
            <v>Organizaciones sociales y comunales fortalecidas para la construcción de la paz territorial.</v>
          </cell>
          <cell r="J528" t="str">
            <v>Producto</v>
          </cell>
          <cell r="K528" t="str">
            <v>Sectorial</v>
          </cell>
          <cell r="L528" t="str">
            <v>NO</v>
          </cell>
          <cell r="M528" t="str">
            <v>SI</v>
          </cell>
          <cell r="N528" t="str">
            <v>NO</v>
          </cell>
          <cell r="O528" t="str">
            <v>SI</v>
          </cell>
          <cell r="P528" t="str">
            <v>Entidades territoriales</v>
          </cell>
          <cell r="Q528" t="str">
            <v>Mensual</v>
          </cell>
          <cell r="R528" t="str">
            <v>Capacidad</v>
          </cell>
          <cell r="S528">
            <v>0</v>
          </cell>
          <cell r="T528">
            <v>150</v>
          </cell>
          <cell r="U528">
            <v>200</v>
          </cell>
          <cell r="V528">
            <v>250</v>
          </cell>
          <cell r="W528">
            <v>300</v>
          </cell>
          <cell r="X528">
            <v>300</v>
          </cell>
          <cell r="Y528">
            <v>0</v>
          </cell>
          <cell r="Z528">
            <v>0</v>
          </cell>
          <cell r="AA528">
            <v>0</v>
          </cell>
          <cell r="AB528">
            <v>0</v>
          </cell>
          <cell r="AC528">
            <v>0</v>
          </cell>
          <cell r="AD528">
            <v>0</v>
          </cell>
          <cell r="AE528" t="str">
            <v>Se inició la elaboración de los estudios previos para adelantar la suscripción del convenio mediante el cual se fortalecerá a las organizaciones sociales y comunales para la construcción de la paz territorial.</v>
          </cell>
          <cell r="AF528">
            <v>42460.208333333299</v>
          </cell>
          <cell r="AG528">
            <v>42500.785459953702</v>
          </cell>
          <cell r="AH528" t="str">
            <v>Erika Solorzano</v>
          </cell>
          <cell r="AI528" t="str">
            <v>erika.solorzano@mininterior.gov.co</v>
          </cell>
          <cell r="AJ528">
            <v>90</v>
          </cell>
          <cell r="AK528">
            <v>0</v>
          </cell>
          <cell r="AL528">
            <v>0</v>
          </cell>
        </row>
        <row r="529">
          <cell r="A529">
            <v>5351</v>
          </cell>
          <cell r="B529" t="str">
            <v>Todos por un Nuevo País</v>
          </cell>
          <cell r="C529" t="str">
            <v>Seguridad, justicia y democracia para la construcción de paz</v>
          </cell>
          <cell r="D529" t="str">
            <v>Fortalecer las instituciones democráticas para la promoción, respeto y protección de Derechos Humanos, la construcción de acuerdos sociales incluyentes y la gestión pacífica de conflictos</v>
          </cell>
          <cell r="E529" t="str">
            <v>Interior</v>
          </cell>
          <cell r="F529" t="str">
            <v>MinInterior</v>
          </cell>
          <cell r="G529" t="str">
            <v>Grupos Étnicos - Interior</v>
          </cell>
          <cell r="H529">
            <v>5351</v>
          </cell>
          <cell r="I529" t="str">
            <v>Escenarios de concertación y organizaciones indígenas fortalecidas para el goce efectivo de los derechos de los pueblos indígenas</v>
          </cell>
          <cell r="J529" t="str">
            <v>Producto</v>
          </cell>
          <cell r="K529" t="str">
            <v>Transversal</v>
          </cell>
          <cell r="L529" t="str">
            <v>NO</v>
          </cell>
          <cell r="M529" t="str">
            <v>NO</v>
          </cell>
          <cell r="N529" t="str">
            <v>SI</v>
          </cell>
          <cell r="O529" t="str">
            <v>SI</v>
          </cell>
          <cell r="P529" t="str">
            <v>Número</v>
          </cell>
          <cell r="Q529" t="str">
            <v>Mensual</v>
          </cell>
          <cell r="R529" t="str">
            <v>Acumulado</v>
          </cell>
          <cell r="S529">
            <v>7</v>
          </cell>
          <cell r="T529">
            <v>8</v>
          </cell>
          <cell r="U529">
            <v>10</v>
          </cell>
          <cell r="V529">
            <v>12</v>
          </cell>
          <cell r="W529">
            <v>14</v>
          </cell>
          <cell r="X529">
            <v>44</v>
          </cell>
          <cell r="Y529">
            <v>0</v>
          </cell>
          <cell r="Z529">
            <v>0</v>
          </cell>
          <cell r="AA529">
            <v>0</v>
          </cell>
          <cell r="AB529">
            <v>0</v>
          </cell>
          <cell r="AC529">
            <v>0</v>
          </cell>
          <cell r="AD529">
            <v>0</v>
          </cell>
          <cell r="AE529">
            <v>0</v>
          </cell>
          <cell r="AF529">
            <v>0</v>
          </cell>
          <cell r="AG529">
            <v>0</v>
          </cell>
          <cell r="AH529" t="str">
            <v>Luz Helena Izquierdo Torres</v>
          </cell>
          <cell r="AI529" t="str">
            <v>luz.izquierdo@mininterior.gov.co</v>
          </cell>
          <cell r="AJ529">
            <v>15</v>
          </cell>
          <cell r="AK529">
            <v>0</v>
          </cell>
          <cell r="AL529">
            <v>0</v>
          </cell>
        </row>
        <row r="530">
          <cell r="A530">
            <v>5354</v>
          </cell>
          <cell r="B530" t="str">
            <v>Todos por un Nuevo País</v>
          </cell>
          <cell r="C530" t="str">
            <v>Seguridad, justicia y democracia para la construcción de paz</v>
          </cell>
          <cell r="D530" t="str">
            <v>Fortalecer las instituciones democráticas para la promoción, respeto y protección de Derechos Humanos, la construcción de acuerdos sociales incluyentes y la gestión pacífica de conflictos</v>
          </cell>
          <cell r="E530" t="str">
            <v>Interior</v>
          </cell>
          <cell r="F530" t="str">
            <v>MinInterior</v>
          </cell>
          <cell r="G530" t="str">
            <v>Grupos Étnicos - Interior</v>
          </cell>
          <cell r="H530">
            <v>5354</v>
          </cell>
          <cell r="I530" t="str">
            <v>Instancias previstas para el desarrollo de estrategias que promuevan el goce efectivo de derechos de los pueblos indígenas</v>
          </cell>
          <cell r="J530" t="str">
            <v>Resultado</v>
          </cell>
          <cell r="K530" t="str">
            <v>Transversal</v>
          </cell>
          <cell r="L530" t="str">
            <v>SI</v>
          </cell>
          <cell r="M530" t="str">
            <v>NO</v>
          </cell>
          <cell r="N530" t="str">
            <v>SI</v>
          </cell>
          <cell r="O530" t="str">
            <v>SI</v>
          </cell>
          <cell r="P530" t="str">
            <v>Porcentaje</v>
          </cell>
          <cell r="Q530" t="str">
            <v>Mensual</v>
          </cell>
          <cell r="R530" t="str">
            <v>Acumulado</v>
          </cell>
          <cell r="S530">
            <v>0</v>
          </cell>
          <cell r="T530">
            <v>4</v>
          </cell>
          <cell r="U530">
            <v>32</v>
          </cell>
          <cell r="V530">
            <v>32</v>
          </cell>
          <cell r="W530">
            <v>32</v>
          </cell>
          <cell r="X530">
            <v>100</v>
          </cell>
          <cell r="Y530">
            <v>0</v>
          </cell>
          <cell r="Z530">
            <v>0</v>
          </cell>
          <cell r="AA530">
            <v>0</v>
          </cell>
          <cell r="AB530">
            <v>0</v>
          </cell>
          <cell r="AC530">
            <v>0</v>
          </cell>
          <cell r="AD530">
            <v>0</v>
          </cell>
          <cell r="AE530">
            <v>0</v>
          </cell>
          <cell r="AF530">
            <v>0</v>
          </cell>
          <cell r="AG530">
            <v>0</v>
          </cell>
          <cell r="AH530" t="str">
            <v>Viviana Rebolledo</v>
          </cell>
          <cell r="AI530" t="str">
            <v>vrebolledo@mininterior.gov.co</v>
          </cell>
          <cell r="AJ530">
            <v>15</v>
          </cell>
          <cell r="AK530">
            <v>0</v>
          </cell>
          <cell r="AL530">
            <v>0</v>
          </cell>
        </row>
        <row r="531">
          <cell r="A531">
            <v>5356</v>
          </cell>
          <cell r="B531" t="str">
            <v>Todos por un Nuevo País</v>
          </cell>
          <cell r="C531" t="str">
            <v>Seguridad, justicia y democracia para la construcción de paz</v>
          </cell>
          <cell r="D531" t="str">
            <v>Fortalecer las instituciones democráticas para la promoción, respeto y protección de Derechos Humanos, la construcción de acuerdos sociales incluyentes y la gestión pacífica de conflictos</v>
          </cell>
          <cell r="E531" t="str">
            <v>Interior</v>
          </cell>
          <cell r="F531" t="str">
            <v>MinInterior</v>
          </cell>
          <cell r="G531" t="str">
            <v>Grupos Étnicos - Interior</v>
          </cell>
          <cell r="H531">
            <v>5356</v>
          </cell>
          <cell r="I531" t="str">
            <v>Instrumentos de política pública concertados y consultados con los Pueblos Indígenas</v>
          </cell>
          <cell r="J531" t="str">
            <v>Producto</v>
          </cell>
          <cell r="K531" t="str">
            <v>Transversal</v>
          </cell>
          <cell r="L531" t="str">
            <v>SI</v>
          </cell>
          <cell r="M531" t="str">
            <v>NO</v>
          </cell>
          <cell r="N531" t="str">
            <v>SI</v>
          </cell>
          <cell r="O531" t="str">
            <v>SI</v>
          </cell>
          <cell r="P531" t="str">
            <v>Número</v>
          </cell>
          <cell r="Q531" t="str">
            <v>Mensual</v>
          </cell>
          <cell r="R531" t="str">
            <v>Acumulado</v>
          </cell>
          <cell r="S531">
            <v>24</v>
          </cell>
          <cell r="T531">
            <v>3</v>
          </cell>
          <cell r="U531">
            <v>6</v>
          </cell>
          <cell r="V531">
            <v>3</v>
          </cell>
          <cell r="W531">
            <v>5</v>
          </cell>
          <cell r="X531">
            <v>17</v>
          </cell>
          <cell r="Y531">
            <v>0</v>
          </cell>
          <cell r="Z531">
            <v>0</v>
          </cell>
          <cell r="AA531">
            <v>0</v>
          </cell>
          <cell r="AB531">
            <v>0</v>
          </cell>
          <cell r="AC531">
            <v>0</v>
          </cell>
          <cell r="AD531">
            <v>0</v>
          </cell>
          <cell r="AE531">
            <v>0</v>
          </cell>
          <cell r="AF531">
            <v>0</v>
          </cell>
          <cell r="AG531">
            <v>0</v>
          </cell>
          <cell r="AH531" t="str">
            <v>Jaime Alberto Escruceria De La Espriella</v>
          </cell>
          <cell r="AI531" t="str">
            <v>jaime.escruceria@mininterior.gov.co</v>
          </cell>
          <cell r="AJ531">
            <v>15</v>
          </cell>
          <cell r="AK531">
            <v>0</v>
          </cell>
          <cell r="AL531">
            <v>0</v>
          </cell>
        </row>
        <row r="532">
          <cell r="A532">
            <v>5359</v>
          </cell>
          <cell r="B532" t="str">
            <v>Todos por un Nuevo País</v>
          </cell>
          <cell r="C532" t="str">
            <v>Seguridad, justicia y democracia para la construcción de paz</v>
          </cell>
          <cell r="D532" t="str">
            <v>Fortalecer las instituciones democráticas para la promoción, respeto y protección de Derechos Humanos, la construcción de acuerdos sociales incluyentes y la gestión pacífica de conflictos</v>
          </cell>
          <cell r="E532" t="str">
            <v>Interior</v>
          </cell>
          <cell r="F532" t="str">
            <v>MinInterior</v>
          </cell>
          <cell r="G532" t="str">
            <v>Grupos Étnicos - Interior</v>
          </cell>
          <cell r="H532">
            <v>5359</v>
          </cell>
          <cell r="I532" t="str">
            <v>Número de pueblos indígenas en fase de implementación del Programa de Garantías de Derechos (PGD).</v>
          </cell>
          <cell r="J532" t="str">
            <v>Producto</v>
          </cell>
          <cell r="K532" t="str">
            <v>Transversal</v>
          </cell>
          <cell r="L532" t="str">
            <v>SI</v>
          </cell>
          <cell r="M532" t="str">
            <v>NO</v>
          </cell>
          <cell r="N532" t="str">
            <v>SI</v>
          </cell>
          <cell r="O532" t="str">
            <v>SI</v>
          </cell>
          <cell r="P532" t="str">
            <v>Número</v>
          </cell>
          <cell r="Q532" t="str">
            <v>Mensual</v>
          </cell>
          <cell r="R532" t="str">
            <v>Acumulado</v>
          </cell>
          <cell r="S532">
            <v>0</v>
          </cell>
          <cell r="T532">
            <v>5</v>
          </cell>
          <cell r="U532">
            <v>5</v>
          </cell>
          <cell r="V532">
            <v>5</v>
          </cell>
          <cell r="W532">
            <v>5</v>
          </cell>
          <cell r="X532">
            <v>20</v>
          </cell>
          <cell r="Y532">
            <v>0</v>
          </cell>
          <cell r="Z532">
            <v>0</v>
          </cell>
          <cell r="AA532">
            <v>0</v>
          </cell>
          <cell r="AB532">
            <v>0</v>
          </cell>
          <cell r="AC532">
            <v>0</v>
          </cell>
          <cell r="AD532">
            <v>0</v>
          </cell>
          <cell r="AE532">
            <v>0</v>
          </cell>
          <cell r="AF532">
            <v>0</v>
          </cell>
          <cell r="AG532">
            <v>0</v>
          </cell>
          <cell r="AH532" t="str">
            <v>Manuel Bernardo Pinilla Zuleta</v>
          </cell>
          <cell r="AI532" t="str">
            <v>manuel.pinilla@mininterior.gov.co</v>
          </cell>
          <cell r="AJ532">
            <v>15</v>
          </cell>
          <cell r="AK532">
            <v>0</v>
          </cell>
          <cell r="AL532">
            <v>0</v>
          </cell>
        </row>
        <row r="533">
          <cell r="A533">
            <v>5362</v>
          </cell>
          <cell r="B533" t="str">
            <v>Todos por un Nuevo País</v>
          </cell>
          <cell r="C533" t="str">
            <v>Seguridad, justicia y democracia para la construcción de paz</v>
          </cell>
          <cell r="D533" t="str">
            <v>Fortalecer las instituciones democráticas para la promoción, respeto y protección de Derechos Humanos, la construcción de acuerdos sociales incluyentes y la gestión pacífica de conflictos</v>
          </cell>
          <cell r="E533" t="str">
            <v>Interior</v>
          </cell>
          <cell r="F533" t="str">
            <v>MinInterior</v>
          </cell>
          <cell r="G533" t="str">
            <v>Grupos Étnicos - Interior</v>
          </cell>
          <cell r="H533">
            <v>5362</v>
          </cell>
          <cell r="I533" t="str">
            <v>Planes integrales de vida formulados y en fase de implementación -PIV-</v>
          </cell>
          <cell r="J533" t="str">
            <v>Producto</v>
          </cell>
          <cell r="K533" t="str">
            <v>Transversal</v>
          </cell>
          <cell r="L533" t="str">
            <v>SI</v>
          </cell>
          <cell r="M533" t="str">
            <v>NO</v>
          </cell>
          <cell r="N533" t="str">
            <v>SI</v>
          </cell>
          <cell r="O533" t="str">
            <v>SI</v>
          </cell>
          <cell r="P533" t="str">
            <v>Número</v>
          </cell>
          <cell r="Q533" t="str">
            <v>Mensual</v>
          </cell>
          <cell r="R533" t="str">
            <v>Acumulado</v>
          </cell>
          <cell r="S533">
            <v>0</v>
          </cell>
          <cell r="T533">
            <v>20</v>
          </cell>
          <cell r="U533">
            <v>15</v>
          </cell>
          <cell r="V533">
            <v>49</v>
          </cell>
          <cell r="W533">
            <v>46</v>
          </cell>
          <cell r="X533">
            <v>130</v>
          </cell>
          <cell r="Y533">
            <v>0</v>
          </cell>
          <cell r="Z533">
            <v>0</v>
          </cell>
          <cell r="AA533">
            <v>20</v>
          </cell>
          <cell r="AB533">
            <v>15.385</v>
          </cell>
          <cell r="AC533">
            <v>42429.208333333299</v>
          </cell>
          <cell r="AD533">
            <v>42501.796126967602</v>
          </cell>
          <cell r="AE533" t="str">
            <v>Se realiza el primer contacto presencial con autoridades indígenas de los departamentos de Vaupés y Tolima para el inicio de actividades. Se establece ruta de trabajo para los meses de abril y mayo.</v>
          </cell>
          <cell r="AF533">
            <v>42429.208333333299</v>
          </cell>
          <cell r="AG533">
            <v>42501.796126851797</v>
          </cell>
          <cell r="AH533" t="str">
            <v>Arlein Charry Velasquez</v>
          </cell>
          <cell r="AI533" t="str">
            <v>arlein.charry@mininterior.gov.co</v>
          </cell>
          <cell r="AJ533">
            <v>15</v>
          </cell>
          <cell r="AK533">
            <v>42458.208333333299</v>
          </cell>
          <cell r="AL533">
            <v>33</v>
          </cell>
        </row>
        <row r="534">
          <cell r="A534">
            <v>5363</v>
          </cell>
          <cell r="B534" t="str">
            <v>Todos por un Nuevo País</v>
          </cell>
          <cell r="C534" t="str">
            <v>Seguridad, justicia y democracia para la construcción de paz</v>
          </cell>
          <cell r="D534" t="str">
            <v>Fortalecer las instituciones democráticas para la promoción, respeto y protección de Derechos Humanos, la construcción de acuerdos sociales incluyentes y la gestión pacífica de conflictos</v>
          </cell>
          <cell r="E534" t="str">
            <v>Interior</v>
          </cell>
          <cell r="F534" t="str">
            <v>MinInterior</v>
          </cell>
          <cell r="G534" t="str">
            <v>Grupos Étnicos - Interior</v>
          </cell>
          <cell r="H534">
            <v>5363</v>
          </cell>
          <cell r="I534" t="str">
            <v>Programas para el fortalecimiento de las capacidades y la protección de los derechos de las mujeres indígenas</v>
          </cell>
          <cell r="J534" t="str">
            <v>Producto</v>
          </cell>
          <cell r="K534" t="str">
            <v>Transversal</v>
          </cell>
          <cell r="L534" t="str">
            <v>SI</v>
          </cell>
          <cell r="M534" t="str">
            <v>NO</v>
          </cell>
          <cell r="N534" t="str">
            <v>SI</v>
          </cell>
          <cell r="O534" t="str">
            <v>SI</v>
          </cell>
          <cell r="P534" t="str">
            <v>Número</v>
          </cell>
          <cell r="Q534" t="str">
            <v>Mensual</v>
          </cell>
          <cell r="R534" t="str">
            <v>Acumulado</v>
          </cell>
          <cell r="S534">
            <v>1</v>
          </cell>
          <cell r="T534">
            <v>0</v>
          </cell>
          <cell r="U534">
            <v>1</v>
          </cell>
          <cell r="V534">
            <v>1</v>
          </cell>
          <cell r="W534">
            <v>1</v>
          </cell>
          <cell r="X534">
            <v>3</v>
          </cell>
          <cell r="Y534">
            <v>0</v>
          </cell>
          <cell r="Z534">
            <v>0</v>
          </cell>
          <cell r="AA534">
            <v>0</v>
          </cell>
          <cell r="AB534">
            <v>0</v>
          </cell>
          <cell r="AC534">
            <v>0</v>
          </cell>
          <cell r="AD534">
            <v>0</v>
          </cell>
          <cell r="AE534">
            <v>0</v>
          </cell>
          <cell r="AF534">
            <v>0</v>
          </cell>
          <cell r="AG534">
            <v>0</v>
          </cell>
          <cell r="AH534" t="str">
            <v>Julia Guerrero</v>
          </cell>
          <cell r="AI534" t="str">
            <v>julia.guerrero@mininterior.gov.co</v>
          </cell>
          <cell r="AJ534">
            <v>15</v>
          </cell>
          <cell r="AK534">
            <v>0</v>
          </cell>
          <cell r="AL534">
            <v>0</v>
          </cell>
        </row>
        <row r="535">
          <cell r="A535">
            <v>5311</v>
          </cell>
          <cell r="B535" t="str">
            <v>Todos por un Nuevo País</v>
          </cell>
          <cell r="C535" t="str">
            <v>Seguridad, justicia y democracia para la construcción de paz</v>
          </cell>
          <cell r="D535" t="str">
            <v>Fortalecer las instituciones democráticas para la promoción, respeto y protección de Derechos Humanos, la construcción de acuerdos sociales incluyentes y la gestión pacífica de conflictos</v>
          </cell>
          <cell r="E535" t="str">
            <v>Interior</v>
          </cell>
          <cell r="F535" t="str">
            <v>MinInterior</v>
          </cell>
          <cell r="G535" t="str">
            <v xml:space="preserve">Asuntos Indígenas, ROM, comunidades negras, afrocolombianas, raizales y palenqueras. </v>
          </cell>
          <cell r="H535">
            <v>5311</v>
          </cell>
          <cell r="I535" t="str">
            <v>Meses en el desarrollo del proceso de Consulta Previa con Comunidade Etnicas para POA, entre las fases de Preconsulta y protocolización</v>
          </cell>
          <cell r="J535" t="str">
            <v>Resultado</v>
          </cell>
          <cell r="K535" t="str">
            <v>Sectorial</v>
          </cell>
          <cell r="L535" t="str">
            <v>NO</v>
          </cell>
          <cell r="M535" t="str">
            <v>NO</v>
          </cell>
          <cell r="N535" t="str">
            <v>NO</v>
          </cell>
          <cell r="O535" t="str">
            <v>SI</v>
          </cell>
          <cell r="P535" t="str">
            <v>Meses</v>
          </cell>
          <cell r="Q535" t="str">
            <v>Mensual</v>
          </cell>
          <cell r="R535" t="str">
            <v>Reducción</v>
          </cell>
          <cell r="S535">
            <v>9</v>
          </cell>
          <cell r="T535">
            <v>8</v>
          </cell>
          <cell r="U535">
            <v>7</v>
          </cell>
          <cell r="V535">
            <v>6</v>
          </cell>
          <cell r="W535">
            <v>4</v>
          </cell>
          <cell r="X535">
            <v>4</v>
          </cell>
          <cell r="Y535">
            <v>11</v>
          </cell>
          <cell r="Z535">
            <v>0</v>
          </cell>
          <cell r="AA535">
            <v>11</v>
          </cell>
          <cell r="AB535">
            <v>0</v>
          </cell>
          <cell r="AC535">
            <v>42460.208333333299</v>
          </cell>
          <cell r="AD535">
            <v>42471.493588506899</v>
          </cell>
          <cell r="AE535" t="str">
            <v>Para el mes de Marzo los meses de duración en el desarrollo de procesos de consulta previa con Comunidades Étnicas, para POA´s, desde la fase de pre consulta y protocolización fue de 11 meses, 268 meses con 25 comunidades.</v>
          </cell>
          <cell r="AF535">
            <v>42460.208333333299</v>
          </cell>
          <cell r="AG535">
            <v>42471.493588391197</v>
          </cell>
          <cell r="AH535" t="str">
            <v>Claudia Torres</v>
          </cell>
          <cell r="AI535" t="str">
            <v>claudia.torres@mininterior.gov.co</v>
          </cell>
          <cell r="AJ535">
            <v>5</v>
          </cell>
          <cell r="AK535">
            <v>42490.208333333299</v>
          </cell>
          <cell r="AL535">
            <v>12</v>
          </cell>
        </row>
        <row r="536">
          <cell r="A536">
            <v>5312</v>
          </cell>
          <cell r="B536" t="str">
            <v>Todos por un Nuevo País</v>
          </cell>
          <cell r="C536" t="str">
            <v>Seguridad, justicia y democracia para la construcción de paz</v>
          </cell>
          <cell r="D536" t="str">
            <v>Fortalecer las instituciones democráticas para la promoción, respeto y protección de Derechos Humanos, la construcción de acuerdos sociales incluyentes y la gestión pacífica de conflictos</v>
          </cell>
          <cell r="E536" t="str">
            <v>Interior</v>
          </cell>
          <cell r="F536" t="str">
            <v>MinInterior</v>
          </cell>
          <cell r="G536" t="str">
            <v xml:space="preserve">Asuntos Indígenas, ROM, comunidades negras, afrocolombianas, raizales y palenqueras. </v>
          </cell>
          <cell r="H536">
            <v>5312</v>
          </cell>
          <cell r="I536" t="str">
            <v>Meses en el desarrollo del proceso de Consulta Previa con Comunidade Etnicas para PINES, entre las fases de Preconsulta y protocolización</v>
          </cell>
          <cell r="J536" t="str">
            <v>Resultado</v>
          </cell>
          <cell r="K536" t="str">
            <v>Sectorial</v>
          </cell>
          <cell r="L536" t="str">
            <v>NO</v>
          </cell>
          <cell r="M536" t="str">
            <v>NO</v>
          </cell>
          <cell r="N536" t="str">
            <v>NO</v>
          </cell>
          <cell r="O536" t="str">
            <v>SI</v>
          </cell>
          <cell r="P536" t="str">
            <v>Meses</v>
          </cell>
          <cell r="Q536" t="str">
            <v>Mensual</v>
          </cell>
          <cell r="R536" t="str">
            <v>Reducción</v>
          </cell>
          <cell r="S536">
            <v>9</v>
          </cell>
          <cell r="T536">
            <v>6</v>
          </cell>
          <cell r="U536">
            <v>6</v>
          </cell>
          <cell r="V536">
            <v>5</v>
          </cell>
          <cell r="W536">
            <v>4</v>
          </cell>
          <cell r="X536">
            <v>4</v>
          </cell>
          <cell r="Y536">
            <v>7.0000000000000007E-2</v>
          </cell>
          <cell r="Z536">
            <v>100</v>
          </cell>
          <cell r="AA536">
            <v>7.0000000000000007E-2</v>
          </cell>
          <cell r="AB536">
            <v>100</v>
          </cell>
          <cell r="AC536">
            <v>42429.208333333299</v>
          </cell>
          <cell r="AD536">
            <v>42471.493325231502</v>
          </cell>
          <cell r="AE536" t="str">
            <v xml:space="preserve">En el mes de marzo de 2015, la Dirección de Consulta Previa no realizo protocolización de acuerdos de proyectos PINES </v>
          </cell>
          <cell r="AF536">
            <v>42460.208333333299</v>
          </cell>
          <cell r="AG536">
            <v>42471.493325115698</v>
          </cell>
          <cell r="AH536" t="str">
            <v>Claudia Torres</v>
          </cell>
          <cell r="AI536" t="str">
            <v>claudia.torres@mininterior.gov.co</v>
          </cell>
          <cell r="AJ536">
            <v>5</v>
          </cell>
          <cell r="AK536">
            <v>42458.208333333299</v>
          </cell>
          <cell r="AL536">
            <v>43</v>
          </cell>
        </row>
        <row r="537">
          <cell r="A537">
            <v>5313</v>
          </cell>
          <cell r="B537" t="str">
            <v>Todos por un Nuevo País</v>
          </cell>
          <cell r="C537" t="str">
            <v>Seguridad, justicia y democracia para la construcción de paz</v>
          </cell>
          <cell r="D537" t="str">
            <v>Fortalecer las instituciones democráticas para la promoción, respeto y protección de Derechos Humanos, la construcción de acuerdos sociales incluyentes y la gestión pacífica de conflictos</v>
          </cell>
          <cell r="E537" t="str">
            <v>Interior</v>
          </cell>
          <cell r="F537" t="str">
            <v>MinInterior</v>
          </cell>
          <cell r="G537" t="str">
            <v xml:space="preserve">Asuntos Indígenas, ROM, comunidades negras, afrocolombianas, raizales y palenqueras. </v>
          </cell>
          <cell r="H537">
            <v>5313</v>
          </cell>
          <cell r="I537" t="str">
            <v>Planes Específicos de Protección para Comunidades Afrocolombianas formulado</v>
          </cell>
          <cell r="J537" t="str">
            <v>Producto</v>
          </cell>
          <cell r="K537" t="str">
            <v>Sectorial</v>
          </cell>
          <cell r="L537" t="str">
            <v>NO</v>
          </cell>
          <cell r="M537" t="str">
            <v>SI</v>
          </cell>
          <cell r="N537" t="str">
            <v>NO</v>
          </cell>
          <cell r="O537" t="str">
            <v>SI</v>
          </cell>
          <cell r="P537" t="str">
            <v>Número</v>
          </cell>
          <cell r="Q537" t="str">
            <v>Mensual</v>
          </cell>
          <cell r="R537" t="str">
            <v>Acumulado</v>
          </cell>
          <cell r="S537">
            <v>11</v>
          </cell>
          <cell r="T537">
            <v>0</v>
          </cell>
          <cell r="U537">
            <v>1</v>
          </cell>
          <cell r="V537">
            <v>3</v>
          </cell>
          <cell r="W537">
            <v>3</v>
          </cell>
          <cell r="X537">
            <v>7</v>
          </cell>
          <cell r="Y537">
            <v>0</v>
          </cell>
          <cell r="Z537">
            <v>0</v>
          </cell>
          <cell r="AA537">
            <v>0</v>
          </cell>
          <cell r="AB537">
            <v>0</v>
          </cell>
          <cell r="AC537">
            <v>0</v>
          </cell>
          <cell r="AD537">
            <v>0</v>
          </cell>
          <cell r="AE537">
            <v>0</v>
          </cell>
          <cell r="AF537">
            <v>0</v>
          </cell>
          <cell r="AG537">
            <v>0</v>
          </cell>
          <cell r="AH537" t="str">
            <v>Alexandra Cordoba Moroy</v>
          </cell>
          <cell r="AI537" t="str">
            <v>alexandra .cordoba@mininterior.gov.co</v>
          </cell>
          <cell r="AJ537">
            <v>15</v>
          </cell>
          <cell r="AK537">
            <v>0</v>
          </cell>
          <cell r="AL537">
            <v>0</v>
          </cell>
        </row>
        <row r="538">
          <cell r="A538">
            <v>5314</v>
          </cell>
          <cell r="B538" t="str">
            <v>Todos por un Nuevo País</v>
          </cell>
          <cell r="C538" t="str">
            <v>Seguridad, justicia y democracia para la construcción de paz</v>
          </cell>
          <cell r="D538" t="str">
            <v>Fortalecer las instituciones democráticas para la promoción, respeto y protección de Derechos Humanos, la construcción de acuerdos sociales incluyentes y la gestión pacífica de conflictos</v>
          </cell>
          <cell r="E538" t="str">
            <v>Interior</v>
          </cell>
          <cell r="F538" t="str">
            <v>MinInterior</v>
          </cell>
          <cell r="G538" t="str">
            <v xml:space="preserve">Asuntos Indígenas, ROM, comunidades negras, afrocolombianas, raizales y palenqueras. </v>
          </cell>
          <cell r="H538">
            <v>5314</v>
          </cell>
          <cell r="I538" t="str">
            <v>Planes de salvaguarda para pueblos indígenas formulados</v>
          </cell>
          <cell r="J538" t="str">
            <v>Producto</v>
          </cell>
          <cell r="K538" t="str">
            <v>Sectorial</v>
          </cell>
          <cell r="L538" t="str">
            <v>NO</v>
          </cell>
          <cell r="M538" t="str">
            <v>SI</v>
          </cell>
          <cell r="N538" t="str">
            <v>NO</v>
          </cell>
          <cell r="O538" t="str">
            <v>SI</v>
          </cell>
          <cell r="P538" t="str">
            <v>Número</v>
          </cell>
          <cell r="Q538" t="str">
            <v>Mensual</v>
          </cell>
          <cell r="R538" t="str">
            <v>Acumulado</v>
          </cell>
          <cell r="S538">
            <v>38</v>
          </cell>
          <cell r="T538">
            <v>4</v>
          </cell>
          <cell r="U538">
            <v>0</v>
          </cell>
          <cell r="V538">
            <v>0</v>
          </cell>
          <cell r="W538">
            <v>0</v>
          </cell>
          <cell r="X538">
            <v>4</v>
          </cell>
          <cell r="Y538">
            <v>0</v>
          </cell>
          <cell r="Z538">
            <v>0</v>
          </cell>
          <cell r="AA538">
            <v>0</v>
          </cell>
          <cell r="AB538">
            <v>0</v>
          </cell>
          <cell r="AC538">
            <v>0</v>
          </cell>
          <cell r="AD538">
            <v>0</v>
          </cell>
          <cell r="AE538">
            <v>0</v>
          </cell>
          <cell r="AF538">
            <v>0</v>
          </cell>
          <cell r="AG538">
            <v>0</v>
          </cell>
          <cell r="AH538" t="str">
            <v>Pedro Santiago Posada Arango</v>
          </cell>
          <cell r="AI538" t="str">
            <v>pedro.posada@mininterior.gov.co</v>
          </cell>
          <cell r="AJ538">
            <v>180</v>
          </cell>
          <cell r="AK538">
            <v>0</v>
          </cell>
          <cell r="AL538">
            <v>0</v>
          </cell>
        </row>
        <row r="539">
          <cell r="A539">
            <v>4607</v>
          </cell>
          <cell r="B539" t="str">
            <v>Todos por un Nuevo País</v>
          </cell>
          <cell r="C539" t="str">
            <v>Seguridad, justicia y democracia para la construcción de paz</v>
          </cell>
          <cell r="D539" t="str">
            <v>Fortalecer las instituciones democráticas para la promoción, respeto y protección de Derechos Humanos, la construcción de acuerdos sociales incluyentes y la gestión pacífica de conflictos</v>
          </cell>
          <cell r="E539" t="str">
            <v>Interior</v>
          </cell>
          <cell r="F539" t="str">
            <v>MinInterior</v>
          </cell>
          <cell r="G539" t="str">
            <v>Divulgación y promoción de los derechos humanos en el territorio nacional</v>
          </cell>
          <cell r="H539">
            <v>4607</v>
          </cell>
          <cell r="I539" t="str">
            <v>Entidades territoriales asistidas técnicamente en procesos de diseño, implementación y seguimiento de planes, programas y proyectos en materia de DD.HH.</v>
          </cell>
          <cell r="J539" t="str">
            <v>Producto</v>
          </cell>
          <cell r="K539" t="str">
            <v>Sectorial</v>
          </cell>
          <cell r="L539" t="str">
            <v>SI</v>
          </cell>
          <cell r="M539" t="str">
            <v>SI</v>
          </cell>
          <cell r="N539" t="str">
            <v>NO</v>
          </cell>
          <cell r="O539" t="str">
            <v>SI</v>
          </cell>
          <cell r="P539" t="str">
            <v>Entidades territoriales</v>
          </cell>
          <cell r="Q539" t="str">
            <v>Mensual</v>
          </cell>
          <cell r="R539" t="str">
            <v>Capacidad</v>
          </cell>
          <cell r="S539">
            <v>132</v>
          </cell>
          <cell r="T539">
            <v>132</v>
          </cell>
          <cell r="U539">
            <v>182</v>
          </cell>
          <cell r="V539">
            <v>182</v>
          </cell>
          <cell r="W539">
            <v>182</v>
          </cell>
          <cell r="X539">
            <v>182</v>
          </cell>
          <cell r="Y539">
            <v>0</v>
          </cell>
          <cell r="Z539">
            <v>0</v>
          </cell>
          <cell r="AA539">
            <v>0</v>
          </cell>
          <cell r="AB539">
            <v>0</v>
          </cell>
          <cell r="AC539">
            <v>0</v>
          </cell>
          <cell r="AD539">
            <v>0</v>
          </cell>
          <cell r="AE539">
            <v>0</v>
          </cell>
          <cell r="AF539">
            <v>0</v>
          </cell>
          <cell r="AG539">
            <v>0</v>
          </cell>
          <cell r="AH539" t="str">
            <v>Ignacio Rave</v>
          </cell>
          <cell r="AI539" t="str">
            <v>javier.rave@mininterior.gov.co</v>
          </cell>
          <cell r="AJ539">
            <v>0</v>
          </cell>
          <cell r="AK539">
            <v>0</v>
          </cell>
          <cell r="AL539">
            <v>0</v>
          </cell>
        </row>
        <row r="540">
          <cell r="A540">
            <v>4608</v>
          </cell>
          <cell r="B540" t="str">
            <v>Todos por un Nuevo País</v>
          </cell>
          <cell r="C540" t="str">
            <v>Seguridad, justicia y democracia para la construcción de paz</v>
          </cell>
          <cell r="D540" t="str">
            <v>Fortalecer las instituciones democráticas para la promoción, respeto y protección de Derechos Humanos, la construcción de acuerdos sociales incluyentes y la gestión pacífica de conflictos</v>
          </cell>
          <cell r="E540" t="str">
            <v>Interior</v>
          </cell>
          <cell r="F540" t="str">
            <v>MinInterior</v>
          </cell>
          <cell r="G540" t="str">
            <v>Divulgación y promoción de los derechos humanos en el territorio nacional</v>
          </cell>
          <cell r="H540">
            <v>4608</v>
          </cell>
          <cell r="I540" t="str">
            <v>Municipios beneficiarios de los proyectos de cultura en derechos humanos para afirmar comportamientos creencias o actitudes individuales y colectivas consecuentes con el reconocimiento del respeto y garantía de los mismos</v>
          </cell>
          <cell r="J540" t="str">
            <v>Producto</v>
          </cell>
          <cell r="K540" t="str">
            <v>Sectorial</v>
          </cell>
          <cell r="L540" t="str">
            <v>SI</v>
          </cell>
          <cell r="M540" t="str">
            <v>SI</v>
          </cell>
          <cell r="N540" t="str">
            <v>NO</v>
          </cell>
          <cell r="O540" t="str">
            <v>SI</v>
          </cell>
          <cell r="P540" t="str">
            <v>Municipios</v>
          </cell>
          <cell r="Q540" t="str">
            <v>Mensual</v>
          </cell>
          <cell r="R540" t="str">
            <v>Acumulado</v>
          </cell>
          <cell r="S540">
            <v>3</v>
          </cell>
          <cell r="T540">
            <v>0</v>
          </cell>
          <cell r="U540">
            <v>5</v>
          </cell>
          <cell r="V540">
            <v>5</v>
          </cell>
          <cell r="W540">
            <v>6</v>
          </cell>
          <cell r="X540">
            <v>16</v>
          </cell>
          <cell r="Y540">
            <v>0</v>
          </cell>
          <cell r="Z540">
            <v>0</v>
          </cell>
          <cell r="AA540">
            <v>0</v>
          </cell>
          <cell r="AB540">
            <v>0</v>
          </cell>
          <cell r="AC540">
            <v>0</v>
          </cell>
          <cell r="AD540">
            <v>0</v>
          </cell>
          <cell r="AE540">
            <v>0</v>
          </cell>
          <cell r="AF540">
            <v>0</v>
          </cell>
          <cell r="AG540">
            <v>0</v>
          </cell>
          <cell r="AH540" t="str">
            <v>Ignacio Rave</v>
          </cell>
          <cell r="AI540" t="str">
            <v>javier.rave@mininterior.gov.co</v>
          </cell>
          <cell r="AJ540">
            <v>0</v>
          </cell>
          <cell r="AK540">
            <v>0</v>
          </cell>
          <cell r="AL540">
            <v>0</v>
          </cell>
        </row>
        <row r="541">
          <cell r="A541">
            <v>4612</v>
          </cell>
          <cell r="B541" t="str">
            <v>Todos por un Nuevo País</v>
          </cell>
          <cell r="C541" t="str">
            <v>Seguridad, justicia y democracia para la construcción de paz</v>
          </cell>
          <cell r="D541" t="str">
            <v>Fortalecer las instituciones democráticas para la promoción, respeto y protección de Derechos Humanos, la construcción de acuerdos sociales incluyentes y la gestión pacífica de conflictos</v>
          </cell>
          <cell r="E541" t="str">
            <v>Interior</v>
          </cell>
          <cell r="F541" t="str">
            <v>MinInterior</v>
          </cell>
          <cell r="G541" t="str">
            <v>Divulgación y promoción de los derechos humanos en el territorio nacional</v>
          </cell>
          <cell r="H541">
            <v>4612</v>
          </cell>
          <cell r="I541" t="str">
            <v>Departamentos con la política pública LGBTI socializada a través de espacios participativos con la población LGBTI</v>
          </cell>
          <cell r="J541" t="str">
            <v>Producto</v>
          </cell>
          <cell r="K541" t="str">
            <v>Sectorial</v>
          </cell>
          <cell r="L541" t="str">
            <v>SI</v>
          </cell>
          <cell r="M541" t="str">
            <v>SI</v>
          </cell>
          <cell r="N541" t="str">
            <v>NO</v>
          </cell>
          <cell r="O541" t="str">
            <v>SI</v>
          </cell>
          <cell r="P541" t="str">
            <v>Departamentos</v>
          </cell>
          <cell r="Q541" t="str">
            <v>Mensual</v>
          </cell>
          <cell r="R541" t="str">
            <v>Acumulado</v>
          </cell>
          <cell r="S541">
            <v>0</v>
          </cell>
          <cell r="T541">
            <v>11</v>
          </cell>
          <cell r="U541">
            <v>10</v>
          </cell>
          <cell r="V541">
            <v>8</v>
          </cell>
          <cell r="W541">
            <v>3</v>
          </cell>
          <cell r="X541">
            <v>32</v>
          </cell>
          <cell r="Y541">
            <v>0</v>
          </cell>
          <cell r="Z541">
            <v>0</v>
          </cell>
          <cell r="AA541">
            <v>0</v>
          </cell>
          <cell r="AB541">
            <v>0</v>
          </cell>
          <cell r="AC541">
            <v>0</v>
          </cell>
          <cell r="AD541">
            <v>0</v>
          </cell>
          <cell r="AE541">
            <v>0</v>
          </cell>
          <cell r="AF541">
            <v>0</v>
          </cell>
          <cell r="AG541">
            <v>0</v>
          </cell>
          <cell r="AH541" t="str">
            <v>Ignacio Rave</v>
          </cell>
          <cell r="AI541" t="str">
            <v>javier.rave@mininterior.gov.co</v>
          </cell>
          <cell r="AJ541">
            <v>30</v>
          </cell>
          <cell r="AK541">
            <v>0</v>
          </cell>
          <cell r="AL541">
            <v>0</v>
          </cell>
        </row>
        <row r="542">
          <cell r="A542">
            <v>4613</v>
          </cell>
          <cell r="B542" t="str">
            <v>Todos por un Nuevo País</v>
          </cell>
          <cell r="C542" t="str">
            <v>Seguridad, justicia y democracia para la construcción de paz</v>
          </cell>
          <cell r="D542" t="str">
            <v>Fortalecer las instituciones democráticas para la promoción, respeto y protección de Derechos Humanos, la construcción de acuerdos sociales incluyentes y la gestión pacífica de conflictos</v>
          </cell>
          <cell r="E542" t="str">
            <v>Interior</v>
          </cell>
          <cell r="F542" t="str">
            <v>MinInterior</v>
          </cell>
          <cell r="G542" t="str">
            <v>Divulgación y promoción de los derechos humanos en el territorio nacional</v>
          </cell>
          <cell r="H542">
            <v>4613</v>
          </cell>
          <cell r="I542" t="str">
            <v>Comités departamentales de Lucha Contra la Trata de Personas con la Estrategia Nacional 2014-2018 implementada</v>
          </cell>
          <cell r="J542" t="str">
            <v>Producto</v>
          </cell>
          <cell r="K542" t="str">
            <v>Sectorial</v>
          </cell>
          <cell r="L542" t="str">
            <v>SI</v>
          </cell>
          <cell r="M542" t="str">
            <v>SI</v>
          </cell>
          <cell r="N542" t="str">
            <v>NO</v>
          </cell>
          <cell r="O542" t="str">
            <v>SI</v>
          </cell>
          <cell r="P542" t="str">
            <v>Planes de acción</v>
          </cell>
          <cell r="Q542" t="str">
            <v>Mensual</v>
          </cell>
          <cell r="R542" t="str">
            <v>Acumulado</v>
          </cell>
          <cell r="S542">
            <v>0</v>
          </cell>
          <cell r="T542">
            <v>5</v>
          </cell>
          <cell r="U542">
            <v>7</v>
          </cell>
          <cell r="V542">
            <v>10</v>
          </cell>
          <cell r="W542">
            <v>10</v>
          </cell>
          <cell r="X542">
            <v>32</v>
          </cell>
          <cell r="Y542">
            <v>0</v>
          </cell>
          <cell r="Z542">
            <v>0</v>
          </cell>
          <cell r="AA542">
            <v>6</v>
          </cell>
          <cell r="AB542">
            <v>18.75</v>
          </cell>
          <cell r="AC542">
            <v>42400.208333333299</v>
          </cell>
          <cell r="AD542">
            <v>42468.408312500003</v>
          </cell>
          <cell r="AE542" t="str">
            <v>Socialización de la Estrategia Nacional 2014-2018 en los departamentos de: Cesar (14 abril), Bolívar (21 y 22 abril) y Meta (26 de abril).</v>
          </cell>
          <cell r="AF542">
            <v>42490.208333333299</v>
          </cell>
          <cell r="AG542">
            <v>42496.768170486102</v>
          </cell>
          <cell r="AH542" t="str">
            <v>Sandra Patricia Devia Ruiz</v>
          </cell>
          <cell r="AI542" t="str">
            <v>sdevia@mininterior.gov.co</v>
          </cell>
          <cell r="AJ542">
            <v>30</v>
          </cell>
          <cell r="AK542">
            <v>42429.208333333299</v>
          </cell>
          <cell r="AL542">
            <v>47</v>
          </cell>
        </row>
        <row r="543">
          <cell r="A543">
            <v>5060</v>
          </cell>
          <cell r="B543" t="str">
            <v>Todos por un Nuevo País</v>
          </cell>
          <cell r="C543" t="str">
            <v>Seguridad, justicia y democracia para la construcción de paz</v>
          </cell>
          <cell r="D543" t="str">
            <v>Fortalecer las instituciones democráticas para la promoción, respeto y protección de Derechos Humanos, la construcción de acuerdos sociales incluyentes y la gestión pacífica de conflictos</v>
          </cell>
          <cell r="E543" t="str">
            <v>Interior</v>
          </cell>
          <cell r="F543" t="str">
            <v>Unidad Nacional de Protección</v>
          </cell>
          <cell r="G543" t="str">
            <v>Prevención y protección a personas, grupos y comunidades en situación de riesgo extraordinario o extremo.</v>
          </cell>
          <cell r="H543">
            <v>5060</v>
          </cell>
          <cell r="I543" t="str">
            <v>Nivel de confianza en el esquema de protección de los beneficiarios del programa de protección de personas, grupos y comunidades en riesgo extraordinario y extremo, según la encuesta de satisfacción al usuario.</v>
          </cell>
          <cell r="J543" t="str">
            <v>Producto</v>
          </cell>
          <cell r="K543" t="str">
            <v>Sectorial</v>
          </cell>
          <cell r="L543" t="str">
            <v>SI</v>
          </cell>
          <cell r="M543" t="str">
            <v>NO</v>
          </cell>
          <cell r="N543" t="str">
            <v>NO</v>
          </cell>
          <cell r="O543" t="str">
            <v>SI</v>
          </cell>
          <cell r="P543" t="str">
            <v>Porcentaje</v>
          </cell>
          <cell r="Q543" t="str">
            <v>Mensual</v>
          </cell>
          <cell r="R543" t="str">
            <v>Capacidad</v>
          </cell>
          <cell r="S543">
            <v>86</v>
          </cell>
          <cell r="T543">
            <v>88</v>
          </cell>
          <cell r="U543">
            <v>90</v>
          </cell>
          <cell r="V543">
            <v>92</v>
          </cell>
          <cell r="W543">
            <v>95</v>
          </cell>
          <cell r="X543">
            <v>95</v>
          </cell>
          <cell r="Y543">
            <v>0</v>
          </cell>
          <cell r="Z543">
            <v>0</v>
          </cell>
          <cell r="AA543">
            <v>0</v>
          </cell>
          <cell r="AB543">
            <v>0</v>
          </cell>
          <cell r="AC543">
            <v>0</v>
          </cell>
          <cell r="AD543">
            <v>0</v>
          </cell>
          <cell r="AE543" t="str">
            <v>A la fecha se esta llevando a cabo la encuesta de satisfacción del usuario a partir de la cual se determina el nivel de confianza de los beneficiarios del programa de protección. Por lo tanto, no se cuenta aun con el resultado.</v>
          </cell>
          <cell r="AF543">
            <v>42429.208333333299</v>
          </cell>
          <cell r="AG543">
            <v>42438.460145173602</v>
          </cell>
          <cell r="AH543" t="str">
            <v>Maria Eugenia Navarro Perez</v>
          </cell>
          <cell r="AI543" t="str">
            <v>maria.navarro@unp.gov.co</v>
          </cell>
          <cell r="AJ543">
            <v>0</v>
          </cell>
          <cell r="AK543">
            <v>0</v>
          </cell>
          <cell r="AL543">
            <v>0</v>
          </cell>
        </row>
        <row r="544">
          <cell r="A544">
            <v>5061</v>
          </cell>
          <cell r="B544" t="str">
            <v>Todos por un Nuevo País</v>
          </cell>
          <cell r="C544" t="str">
            <v>Seguridad, justicia y democracia para la construcción de paz</v>
          </cell>
          <cell r="D544" t="str">
            <v>Fortalecer las instituciones democráticas para la promoción, respeto y protección de Derechos Humanos, la construcción de acuerdos sociales incluyentes y la gestión pacífica de conflictos</v>
          </cell>
          <cell r="E544" t="str">
            <v>Interior</v>
          </cell>
          <cell r="F544" t="str">
            <v>Unidad Nacional de Protección</v>
          </cell>
          <cell r="G544" t="str">
            <v>Prevención y protección a personas, grupos y comunidades en situación de riesgo extraordinario o extremo.</v>
          </cell>
          <cell r="H544">
            <v>5061</v>
          </cell>
          <cell r="I544" t="str">
            <v>Nivel de eficacia en la gestión (evaluaciones realizadas/solicitudes recibidas)</v>
          </cell>
          <cell r="J544" t="str">
            <v>Gestión</v>
          </cell>
          <cell r="K544" t="str">
            <v>Sectorial</v>
          </cell>
          <cell r="L544" t="str">
            <v>SI</v>
          </cell>
          <cell r="M544" t="str">
            <v>NO</v>
          </cell>
          <cell r="N544" t="str">
            <v>NO</v>
          </cell>
          <cell r="O544" t="str">
            <v>SI</v>
          </cell>
          <cell r="P544" t="str">
            <v>Porcentaje</v>
          </cell>
          <cell r="Q544" t="str">
            <v>Mensual</v>
          </cell>
          <cell r="R544" t="str">
            <v>Stock</v>
          </cell>
          <cell r="S544">
            <v>95</v>
          </cell>
          <cell r="T544">
            <v>100</v>
          </cell>
          <cell r="U544">
            <v>100</v>
          </cell>
          <cell r="V544">
            <v>100</v>
          </cell>
          <cell r="W544">
            <v>100</v>
          </cell>
          <cell r="X544">
            <v>100</v>
          </cell>
          <cell r="Y544">
            <v>100</v>
          </cell>
          <cell r="Z544">
            <v>100</v>
          </cell>
          <cell r="AA544">
            <v>100</v>
          </cell>
          <cell r="AB544">
            <v>100</v>
          </cell>
          <cell r="AC544">
            <v>42429.208333333299</v>
          </cell>
          <cell r="AD544">
            <v>42496.779556713002</v>
          </cell>
          <cell r="AE544" t="str">
            <v>En febrero de 2016, del total de solicitudes de evaluación de riesgo recibidas que cumplen los requisitos, se realizaron el 100%</v>
          </cell>
          <cell r="AF544">
            <v>42429.208333333299</v>
          </cell>
          <cell r="AG544">
            <v>42496.779556516201</v>
          </cell>
          <cell r="AH544" t="str">
            <v>Maria Eugenia Navarro Perez</v>
          </cell>
          <cell r="AI544" t="str">
            <v>maria.navarro@unp.gov.co</v>
          </cell>
          <cell r="AJ544">
            <v>0</v>
          </cell>
          <cell r="AK544">
            <v>42458.208333333299</v>
          </cell>
          <cell r="AL544">
            <v>48</v>
          </cell>
        </row>
        <row r="545">
          <cell r="A545">
            <v>5062</v>
          </cell>
          <cell r="B545" t="str">
            <v>Todos por un Nuevo País</v>
          </cell>
          <cell r="C545" t="str">
            <v>Seguridad, justicia y democracia para la construcción de paz</v>
          </cell>
          <cell r="D545" t="str">
            <v>Fortalecer las instituciones democráticas para la promoción, respeto y protección de Derechos Humanos, la construcción de acuerdos sociales incluyentes y la gestión pacífica de conflictos</v>
          </cell>
          <cell r="E545" t="str">
            <v>Interior</v>
          </cell>
          <cell r="F545" t="str">
            <v>Unidad Nacional de Protección</v>
          </cell>
          <cell r="G545" t="str">
            <v>Prevención y protección a personas, grupos y comunidades en situación de riesgo extraordinario o extremo.</v>
          </cell>
          <cell r="H545">
            <v>5062</v>
          </cell>
          <cell r="I545" t="str">
            <v>Unidades operativas administrativas regionales.</v>
          </cell>
          <cell r="J545" t="str">
            <v>Producto</v>
          </cell>
          <cell r="K545" t="str">
            <v>Sectorial</v>
          </cell>
          <cell r="L545" t="str">
            <v>SI</v>
          </cell>
          <cell r="M545" t="str">
            <v>SI</v>
          </cell>
          <cell r="N545" t="str">
            <v>NO</v>
          </cell>
          <cell r="O545" t="str">
            <v>SI</v>
          </cell>
          <cell r="P545" t="str">
            <v>Unidades operativas administrativas regionales</v>
          </cell>
          <cell r="Q545" t="str">
            <v>Mensual</v>
          </cell>
          <cell r="R545" t="str">
            <v>Capacidad</v>
          </cell>
          <cell r="S545">
            <v>13</v>
          </cell>
          <cell r="T545">
            <v>13</v>
          </cell>
          <cell r="U545">
            <v>18</v>
          </cell>
          <cell r="V545">
            <v>23</v>
          </cell>
          <cell r="W545">
            <v>27</v>
          </cell>
          <cell r="X545">
            <v>27</v>
          </cell>
          <cell r="Y545">
            <v>0</v>
          </cell>
          <cell r="Z545">
            <v>100</v>
          </cell>
          <cell r="AA545">
            <v>0</v>
          </cell>
          <cell r="AB545">
            <v>100</v>
          </cell>
          <cell r="AC545">
            <v>42460.208333333299</v>
          </cell>
          <cell r="AD545">
            <v>42496.771064120403</v>
          </cell>
          <cell r="AE545" t="str">
            <v>A la fecha no se han creados Unidades Operativas Administrativas (UOA), estas han sido fortalecidas.</v>
          </cell>
          <cell r="AF545">
            <v>42460.208333333299</v>
          </cell>
          <cell r="AG545">
            <v>42496.771062268497</v>
          </cell>
          <cell r="AH545" t="str">
            <v>Maria Eugenia Navarro Perez</v>
          </cell>
          <cell r="AI545" t="str">
            <v>maria.navarro@unp.gov.co</v>
          </cell>
          <cell r="AJ545">
            <v>0</v>
          </cell>
          <cell r="AK545">
            <v>42490.208333333299</v>
          </cell>
          <cell r="AL545">
            <v>17</v>
          </cell>
        </row>
        <row r="546">
          <cell r="A546">
            <v>5063</v>
          </cell>
          <cell r="B546" t="str">
            <v>Todos por un Nuevo País</v>
          </cell>
          <cell r="C546" t="str">
            <v>Seguridad, justicia y democracia para la construcción de paz</v>
          </cell>
          <cell r="D546" t="str">
            <v>Fortalecer las instituciones democráticas para la promoción, respeto y protección de Derechos Humanos, la construcción de acuerdos sociales incluyentes y la gestión pacífica de conflictos</v>
          </cell>
          <cell r="E546" t="str">
            <v>Interior</v>
          </cell>
          <cell r="F546" t="str">
            <v>Unidad Nacional de Protección</v>
          </cell>
          <cell r="G546" t="str">
            <v>Prevención y protección a personas, grupos y comunidades en situación de riesgo extraordinario o extremo.</v>
          </cell>
          <cell r="H546">
            <v>5063</v>
          </cell>
          <cell r="I546" t="str">
            <v>Evaluaciones de riesgo con enfoque diferencial a colectivos, grupos y comunidades.</v>
          </cell>
          <cell r="J546" t="str">
            <v>Gestión</v>
          </cell>
          <cell r="K546" t="str">
            <v>Sectorial</v>
          </cell>
          <cell r="L546" t="str">
            <v>SI</v>
          </cell>
          <cell r="M546" t="str">
            <v>SI</v>
          </cell>
          <cell r="N546" t="str">
            <v>NO</v>
          </cell>
          <cell r="O546" t="str">
            <v>SI</v>
          </cell>
          <cell r="P546" t="str">
            <v>Evaluaciones de riesgo</v>
          </cell>
          <cell r="Q546" t="str">
            <v>Mensual</v>
          </cell>
          <cell r="R546" t="str">
            <v>Capacidad</v>
          </cell>
          <cell r="S546">
            <v>17</v>
          </cell>
          <cell r="T546">
            <v>17</v>
          </cell>
          <cell r="U546">
            <v>24</v>
          </cell>
          <cell r="V546">
            <v>31</v>
          </cell>
          <cell r="W546">
            <v>40</v>
          </cell>
          <cell r="X546">
            <v>40</v>
          </cell>
          <cell r="Y546">
            <v>128</v>
          </cell>
          <cell r="Z546">
            <v>100</v>
          </cell>
          <cell r="AA546">
            <v>128</v>
          </cell>
          <cell r="AB546">
            <v>100</v>
          </cell>
          <cell r="AC546">
            <v>42490.208333333299</v>
          </cell>
          <cell r="AD546">
            <v>42501.7934727662</v>
          </cell>
          <cell r="AE546" t="str">
            <v>A marzo de 2016, la entidad ha realizado 128 evaluaciones de riesgo a la población dirigentes, representantes o miembros de grupos étnicos. Las cuales se realizan con enfoque diferencial</v>
          </cell>
          <cell r="AF546">
            <v>42490.208333333299</v>
          </cell>
          <cell r="AG546">
            <v>42501.793472650497</v>
          </cell>
          <cell r="AH546" t="str">
            <v>Maria Eugenia Navarro Perez</v>
          </cell>
          <cell r="AI546" t="str">
            <v>maria.navarro@unp.gov.co</v>
          </cell>
          <cell r="AJ546">
            <v>0</v>
          </cell>
          <cell r="AK546">
            <v>42520.208333333299</v>
          </cell>
          <cell r="AL546">
            <v>-13</v>
          </cell>
        </row>
        <row r="547">
          <cell r="A547">
            <v>4290</v>
          </cell>
          <cell r="B547" t="str">
            <v>Todos por un Nuevo País</v>
          </cell>
          <cell r="C547" t="str">
            <v>Seguridad, justicia y democracia para la construcción de paz</v>
          </cell>
          <cell r="D547" t="str">
            <v>Fortalecer las instituciones democráticas para la promoción, respeto y protección de Derechos Humanos, la construcción de acuerdos sociales incluyentes y la gestión pacífica de conflictos</v>
          </cell>
          <cell r="E547" t="str">
            <v>Presidencia</v>
          </cell>
          <cell r="F547" t="str">
            <v>Agencia Colombiana para la Reintegración de Person</v>
          </cell>
          <cell r="G547" t="str">
            <v>Generación de condiciones de paz y seguridad en el territorio nacional</v>
          </cell>
          <cell r="H547">
            <v>4290</v>
          </cell>
          <cell r="I547" t="str">
            <v>Personas acompañadas en el proceso de reintegración para el cumplimiento de su ruta.</v>
          </cell>
          <cell r="J547" t="str">
            <v>Producto</v>
          </cell>
          <cell r="K547" t="str">
            <v>Sectorial</v>
          </cell>
          <cell r="L547" t="str">
            <v>SI</v>
          </cell>
          <cell r="M547" t="str">
            <v>NO</v>
          </cell>
          <cell r="N547" t="str">
            <v>NO</v>
          </cell>
          <cell r="O547" t="str">
            <v>SI</v>
          </cell>
          <cell r="P547" t="str">
            <v>Otro (Personas)</v>
          </cell>
          <cell r="Q547" t="str">
            <v>Trimestral</v>
          </cell>
          <cell r="R547" t="str">
            <v>Flujo</v>
          </cell>
          <cell r="S547">
            <v>27451</v>
          </cell>
          <cell r="T547">
            <v>25370</v>
          </cell>
          <cell r="U547">
            <v>28789</v>
          </cell>
          <cell r="V547">
            <v>28708</v>
          </cell>
          <cell r="W547">
            <v>28127</v>
          </cell>
          <cell r="X547">
            <v>28127</v>
          </cell>
          <cell r="Y547">
            <v>21590</v>
          </cell>
          <cell r="Z547">
            <v>74.989999999999995</v>
          </cell>
          <cell r="AA547">
            <v>22170</v>
          </cell>
          <cell r="AB547">
            <v>78.819999999999993</v>
          </cell>
          <cell r="AC547">
            <v>42460.208333333299</v>
          </cell>
          <cell r="AD547">
            <v>42468.640225381903</v>
          </cell>
          <cell r="AE547" t="str">
            <v>El reporte del indicador es el resultado del acompañamiento brindado a las Personas en Proceso de Reintegración (PPR) atendidas en cualquiera de los cuatro beneficios (Gestión en Educación, Formación para el trabajo, Salud y acompañamiento psicosocial), m</v>
          </cell>
          <cell r="AF547">
            <v>42490.208333333299</v>
          </cell>
          <cell r="AG547">
            <v>42501.667314930601</v>
          </cell>
          <cell r="AH547" t="str">
            <v>Johanna Fernanda Villarreal Guzmán</v>
          </cell>
          <cell r="AI547" t="str">
            <v>Johannavillarreal@acr.gov.co</v>
          </cell>
          <cell r="AJ547">
            <v>45</v>
          </cell>
          <cell r="AK547">
            <v>42551.208333333299</v>
          </cell>
          <cell r="AL547">
            <v>-88</v>
          </cell>
        </row>
        <row r="548">
          <cell r="A548">
            <v>4291</v>
          </cell>
          <cell r="B548" t="str">
            <v>Todos por un Nuevo País</v>
          </cell>
          <cell r="C548" t="str">
            <v>Seguridad, justicia y democracia para la construcción de paz</v>
          </cell>
          <cell r="D548" t="str">
            <v>Fortalecer las instituciones democráticas para la promoción, respeto y protección de Derechos Humanos, la construcción de acuerdos sociales incluyentes y la gestión pacífica de conflictos</v>
          </cell>
          <cell r="E548" t="str">
            <v>Presidencia</v>
          </cell>
          <cell r="F548" t="str">
            <v>Agencia Colombiana para la Reintegración de Person</v>
          </cell>
          <cell r="G548" t="str">
            <v>Generación de condiciones de paz y seguridad en el territorio nacional</v>
          </cell>
          <cell r="H548">
            <v>4291</v>
          </cell>
          <cell r="I548" t="str">
            <v>Beneficios de Inserción Económica otorgados a las personas en proceso de reintegración</v>
          </cell>
          <cell r="J548" t="str">
            <v>Producto</v>
          </cell>
          <cell r="K548" t="str">
            <v>Sectorial</v>
          </cell>
          <cell r="L548" t="str">
            <v>SI</v>
          </cell>
          <cell r="M548" t="str">
            <v>NO</v>
          </cell>
          <cell r="N548" t="str">
            <v>NO</v>
          </cell>
          <cell r="O548" t="str">
            <v>SI</v>
          </cell>
          <cell r="P548" t="str">
            <v>Otro (Personas)</v>
          </cell>
          <cell r="Q548" t="str">
            <v>Trimestral</v>
          </cell>
          <cell r="R548" t="str">
            <v>Acumulado</v>
          </cell>
          <cell r="S548">
            <v>2854</v>
          </cell>
          <cell r="T548">
            <v>1920</v>
          </cell>
          <cell r="U548">
            <v>1200</v>
          </cell>
          <cell r="V548">
            <v>2160</v>
          </cell>
          <cell r="W548">
            <v>3360</v>
          </cell>
          <cell r="X548">
            <v>8640</v>
          </cell>
          <cell r="Y548">
            <v>39</v>
          </cell>
          <cell r="Z548">
            <v>3.25</v>
          </cell>
          <cell r="AA548">
            <v>2676</v>
          </cell>
          <cell r="AB548">
            <v>30.97</v>
          </cell>
          <cell r="AC548">
            <v>42460.208333333299</v>
          </cell>
          <cell r="AD548">
            <v>42468.6392170486</v>
          </cell>
          <cell r="AE548" t="str">
            <v xml:space="preserve">Al mes de abril de 2016 se cuenta con 679 registros de personas que accedieron al Beneficio de Inserción Económica (BIE). En abril se identificaron 640 nuevos registros, dichos desembolsos son de tipo total y el mayor porcentaje 29,5 % (189) corresponden </v>
          </cell>
          <cell r="AF548">
            <v>42490.208333333299</v>
          </cell>
          <cell r="AG548">
            <v>42501.666941469899</v>
          </cell>
          <cell r="AH548" t="str">
            <v>Johanna Fernanda Villarreal Guzmán</v>
          </cell>
          <cell r="AI548" t="str">
            <v>Johannavillarreal@acr.gov.co</v>
          </cell>
          <cell r="AJ548">
            <v>0</v>
          </cell>
          <cell r="AK548">
            <v>42551.208333333299</v>
          </cell>
          <cell r="AL548">
            <v>-43</v>
          </cell>
        </row>
        <row r="549">
          <cell r="A549">
            <v>4289</v>
          </cell>
          <cell r="B549" t="str">
            <v>Todos por un Nuevo País</v>
          </cell>
          <cell r="C549" t="str">
            <v>Seguridad, justicia y democracia para la construcción de paz</v>
          </cell>
          <cell r="D549" t="str">
            <v>Fortalecer las instituciones democráticas para la promoción, respeto y protección de Derechos Humanos, la construcción de acuerdos sociales incluyentes y la gestión pacífica de conflictos</v>
          </cell>
          <cell r="E549" t="str">
            <v>Presidencia</v>
          </cell>
          <cell r="F549" t="str">
            <v>Agencia Colombiana para la Reintegración de Person</v>
          </cell>
          <cell r="G549" t="str">
            <v>Generación de condiciones de paz y seguridad en el territorio nacional</v>
          </cell>
          <cell r="H549">
            <v>4289</v>
          </cell>
          <cell r="I549" t="str">
            <v>Personas que han culminado el proceso de reintegración de manera exitosa</v>
          </cell>
          <cell r="J549" t="str">
            <v>Resultado</v>
          </cell>
          <cell r="K549" t="str">
            <v>Sectorial</v>
          </cell>
          <cell r="L549" t="str">
            <v>SI</v>
          </cell>
          <cell r="M549" t="str">
            <v>NO</v>
          </cell>
          <cell r="N549" t="str">
            <v>NO</v>
          </cell>
          <cell r="O549" t="str">
            <v>SI</v>
          </cell>
          <cell r="P549" t="str">
            <v>Otro (Personas)</v>
          </cell>
          <cell r="Q549" t="str">
            <v>Trimestral</v>
          </cell>
          <cell r="R549" t="str">
            <v>Acumulado</v>
          </cell>
          <cell r="S549">
            <v>8919</v>
          </cell>
          <cell r="T549">
            <v>4000</v>
          </cell>
          <cell r="U549">
            <v>2500</v>
          </cell>
          <cell r="V549">
            <v>4500</v>
          </cell>
          <cell r="W549">
            <v>7000</v>
          </cell>
          <cell r="X549">
            <v>18000</v>
          </cell>
          <cell r="Y549">
            <v>293</v>
          </cell>
          <cell r="Z549">
            <v>11.72</v>
          </cell>
          <cell r="AA549">
            <v>4289</v>
          </cell>
          <cell r="AB549">
            <v>23.83</v>
          </cell>
          <cell r="AC549">
            <v>42460.208333333299</v>
          </cell>
          <cell r="AD549">
            <v>42468.463656053202</v>
          </cell>
          <cell r="AE549" t="str">
            <v>El acumulado a 30 de abril de 2016, son 442 registros de personas que han culminado el proceso de reintegración de manera exitosa, según registro de creación en el Sistema de Información para la Reintegración SIR. Para el mes de abril se cuentan con 149 r</v>
          </cell>
          <cell r="AF549">
            <v>42490.208333333299</v>
          </cell>
          <cell r="AG549">
            <v>42501.668023877297</v>
          </cell>
          <cell r="AH549" t="str">
            <v>Johanna Fernanda Villarreal Guzmán</v>
          </cell>
          <cell r="AI549" t="str">
            <v>Johannavillarreal@acr.gov.co</v>
          </cell>
          <cell r="AJ549">
            <v>0</v>
          </cell>
          <cell r="AK549">
            <v>42551.208333333299</v>
          </cell>
          <cell r="AL549">
            <v>-43</v>
          </cell>
        </row>
        <row r="550">
          <cell r="A550">
            <v>4292</v>
          </cell>
          <cell r="B550" t="str">
            <v>Todos por un Nuevo País</v>
          </cell>
          <cell r="C550" t="str">
            <v>Seguridad, justicia y democracia para la construcción de paz</v>
          </cell>
          <cell r="D550" t="str">
            <v>Fortalecer las instituciones democráticas para la promoción, respeto y protección de Derechos Humanos, la construcción de acuerdos sociales incluyentes y la gestión pacífica de conflictos</v>
          </cell>
          <cell r="E550" t="str">
            <v>Presidencia</v>
          </cell>
          <cell r="F550" t="str">
            <v>PRESIDENCIA</v>
          </cell>
          <cell r="G550" t="str">
            <v>Generación de condiciones de paz y seguridad en el territorio nacional</v>
          </cell>
          <cell r="H550">
            <v>4292</v>
          </cell>
          <cell r="I550" t="str">
            <v>Municipios con implementación de los componentes de la Educación en el Riesgo de Minas (ERM)</v>
          </cell>
          <cell r="J550" t="str">
            <v>Producto</v>
          </cell>
          <cell r="K550" t="str">
            <v>Sectorial</v>
          </cell>
          <cell r="L550" t="str">
            <v>SI</v>
          </cell>
          <cell r="M550" t="str">
            <v>SI</v>
          </cell>
          <cell r="N550" t="str">
            <v>NO</v>
          </cell>
          <cell r="O550" t="str">
            <v>SI</v>
          </cell>
          <cell r="P550" t="str">
            <v>Otro (Municipios)</v>
          </cell>
          <cell r="Q550" t="str">
            <v>Semestral</v>
          </cell>
          <cell r="R550" t="str">
            <v>Flujo</v>
          </cell>
          <cell r="S550">
            <v>25</v>
          </cell>
          <cell r="T550">
            <v>17</v>
          </cell>
          <cell r="U550">
            <v>36</v>
          </cell>
          <cell r="V550">
            <v>55</v>
          </cell>
          <cell r="W550">
            <v>77</v>
          </cell>
          <cell r="X550">
            <v>77</v>
          </cell>
          <cell r="Y550">
            <v>0</v>
          </cell>
          <cell r="Z550">
            <v>0</v>
          </cell>
          <cell r="AA550">
            <v>0</v>
          </cell>
          <cell r="AB550">
            <v>0</v>
          </cell>
          <cell r="AC550">
            <v>0</v>
          </cell>
          <cell r="AD550">
            <v>0</v>
          </cell>
          <cell r="AE550" t="str">
            <v>A partir de alianzas estratégicas con el Servicio Nacional de Aprendizaje – SENA, se proyectó el desarrollo de acciones de los componentes de la Educación en el Riesgo de Minas – ERM en los municipios de Tuluá, Ginebra y Jamundí (Valle del Cauca). Sin emb</v>
          </cell>
          <cell r="AF550">
            <v>42490.208333333299</v>
          </cell>
          <cell r="AG550">
            <v>42501.481746909703</v>
          </cell>
          <cell r="AH550" t="str">
            <v>Rafael Alfredo Colón Torres</v>
          </cell>
          <cell r="AI550" t="str">
            <v>rafaelcolon@presidencia.gov.co</v>
          </cell>
          <cell r="AJ550">
            <v>10</v>
          </cell>
          <cell r="AK550">
            <v>0</v>
          </cell>
          <cell r="AL550">
            <v>0</v>
          </cell>
        </row>
        <row r="551">
          <cell r="A551">
            <v>4293</v>
          </cell>
          <cell r="B551" t="str">
            <v>Todos por un Nuevo País</v>
          </cell>
          <cell r="C551" t="str">
            <v>Seguridad, justicia y democracia para la construcción de paz</v>
          </cell>
          <cell r="D551" t="str">
            <v>Fortalecer las instituciones democráticas para la promoción, respeto y protección de Derechos Humanos, la construcción de acuerdos sociales incluyentes y la gestión pacífica de conflictos</v>
          </cell>
          <cell r="E551" t="str">
            <v>Presidencia</v>
          </cell>
          <cell r="F551" t="str">
            <v>PRESIDENCIA</v>
          </cell>
          <cell r="G551" t="str">
            <v>Generación de condiciones de paz y seguridad en el territorio nacional</v>
          </cell>
          <cell r="H551">
            <v>4293</v>
          </cell>
          <cell r="I551" t="str">
            <v>Personas sensibilizadas en prevención y promoción de comportamientos seguros</v>
          </cell>
          <cell r="J551" t="str">
            <v>Producto</v>
          </cell>
          <cell r="K551" t="str">
            <v>Sectorial</v>
          </cell>
          <cell r="L551" t="str">
            <v>SI</v>
          </cell>
          <cell r="M551" t="str">
            <v>NO</v>
          </cell>
          <cell r="N551" t="str">
            <v>NO</v>
          </cell>
          <cell r="O551" t="str">
            <v>SI</v>
          </cell>
          <cell r="P551" t="str">
            <v>Otro (Personas)</v>
          </cell>
          <cell r="Q551" t="str">
            <v>Semestral</v>
          </cell>
          <cell r="R551" t="str">
            <v>Flujo</v>
          </cell>
          <cell r="S551">
            <v>19959</v>
          </cell>
          <cell r="T551">
            <v>11421</v>
          </cell>
          <cell r="U551">
            <v>23985</v>
          </cell>
          <cell r="V551">
            <v>37807</v>
          </cell>
          <cell r="W551">
            <v>53010</v>
          </cell>
          <cell r="X551">
            <v>53010</v>
          </cell>
          <cell r="Y551">
            <v>0</v>
          </cell>
          <cell r="Z551">
            <v>0</v>
          </cell>
          <cell r="AA551">
            <v>0</v>
          </cell>
          <cell r="AB551">
            <v>0</v>
          </cell>
          <cell r="AC551">
            <v>0</v>
          </cell>
          <cell r="AD551">
            <v>0</v>
          </cell>
          <cell r="AE551" t="str">
            <v>Con funcionarios de la Dirección, se sensibilizaron 21 personas de la organización Gran Tierra que lidera procesos de exploración sísmica en Puerto Asís. Adicionalmente en 2016, se han sensibilizado 157 personas de la vereda el Orejón (Briceño, Antioquia)</v>
          </cell>
          <cell r="AF551">
            <v>42490.208333333299</v>
          </cell>
          <cell r="AG551">
            <v>42501.480675312501</v>
          </cell>
          <cell r="AH551" t="str">
            <v>Rafael Alfredo Colón Torres</v>
          </cell>
          <cell r="AI551" t="str">
            <v>rafaelcolon@presidencia.gov.co</v>
          </cell>
          <cell r="AJ551">
            <v>10</v>
          </cell>
          <cell r="AK551">
            <v>0</v>
          </cell>
          <cell r="AL551">
            <v>0</v>
          </cell>
        </row>
        <row r="552">
          <cell r="A552">
            <v>4277</v>
          </cell>
          <cell r="B552" t="str">
            <v>Todos por un Nuevo País</v>
          </cell>
          <cell r="C552" t="str">
            <v>Seguridad, justicia y democracia para la construcción de paz</v>
          </cell>
          <cell r="D552" t="str">
            <v>Fortalecer las instituciones democráticas para la promoción, respeto y protección de Derechos Humanos, la construcción de acuerdos sociales incluyentes y la gestión pacífica de conflictos</v>
          </cell>
          <cell r="E552" t="str">
            <v>Presidencia</v>
          </cell>
          <cell r="F552" t="str">
            <v>PRESIDENCIA</v>
          </cell>
          <cell r="G552" t="str">
            <v>Generación de condiciones de paz y seguridad en el territorio nacional</v>
          </cell>
          <cell r="H552">
            <v>4277</v>
          </cell>
          <cell r="I552" t="str">
            <v>Áreas peligrosas confirmadas</v>
          </cell>
          <cell r="J552" t="str">
            <v>Gestión</v>
          </cell>
          <cell r="K552" t="str">
            <v>Sectorial</v>
          </cell>
          <cell r="L552" t="str">
            <v>SI</v>
          </cell>
          <cell r="M552" t="str">
            <v>SI</v>
          </cell>
          <cell r="N552" t="str">
            <v>NO</v>
          </cell>
          <cell r="O552" t="str">
            <v>SI</v>
          </cell>
          <cell r="P552" t="str">
            <v>Otro (Areas)</v>
          </cell>
          <cell r="Q552" t="str">
            <v>Semestral</v>
          </cell>
          <cell r="R552" t="str">
            <v>Flujo</v>
          </cell>
          <cell r="S552">
            <v>358</v>
          </cell>
          <cell r="T552">
            <v>393</v>
          </cell>
          <cell r="U552">
            <v>826</v>
          </cell>
          <cell r="V552">
            <v>1302</v>
          </cell>
          <cell r="W552">
            <v>1826</v>
          </cell>
          <cell r="X552">
            <v>1826</v>
          </cell>
          <cell r="Y552">
            <v>0</v>
          </cell>
          <cell r="Z552">
            <v>0</v>
          </cell>
          <cell r="AA552">
            <v>0</v>
          </cell>
          <cell r="AB552">
            <v>0</v>
          </cell>
          <cell r="AC552">
            <v>0</v>
          </cell>
          <cell r="AD552">
            <v>0</v>
          </cell>
          <cell r="AE552" t="str">
            <v>Con corte a abril se cuenta con un área peligrosa confirmada en el municipio de Ataco, Tolima (equivalente al 0.23% de la meta de la vigencia 2016). En relación a la meta rezagada, el Ministerio de Defensa mediante correo del 08 de abril, informa que está</v>
          </cell>
          <cell r="AF552">
            <v>42490.208333333299</v>
          </cell>
          <cell r="AG552">
            <v>42501.4939318287</v>
          </cell>
          <cell r="AH552" t="str">
            <v>Rafael Alfredo Colón Torres</v>
          </cell>
          <cell r="AI552" t="str">
            <v>rafaelcolon@presidencia.gov.co</v>
          </cell>
          <cell r="AJ552">
            <v>10</v>
          </cell>
          <cell r="AK552">
            <v>0</v>
          </cell>
          <cell r="AL552">
            <v>0</v>
          </cell>
        </row>
        <row r="553">
          <cell r="A553">
            <v>4278</v>
          </cell>
          <cell r="B553" t="str">
            <v>Todos por un Nuevo País</v>
          </cell>
          <cell r="C553" t="str">
            <v>Seguridad, justicia y democracia para la construcción de paz</v>
          </cell>
          <cell r="D553" t="str">
            <v>Fortalecer las instituciones democráticas para la promoción, respeto y protección de Derechos Humanos, la construcción de acuerdos sociales incluyentes y la gestión pacífica de conflictos</v>
          </cell>
          <cell r="E553" t="str">
            <v>Presidencia</v>
          </cell>
          <cell r="F553" t="str">
            <v>PRESIDENCIA</v>
          </cell>
          <cell r="G553" t="str">
            <v>Generación de condiciones de paz y seguridad en el territorio nacional</v>
          </cell>
          <cell r="H553">
            <v>4278</v>
          </cell>
          <cell r="I553" t="str">
            <v>Municipios con intervenciones de difusión pública en Educación en el Riesgo de Minas (ERM)</v>
          </cell>
          <cell r="J553" t="str">
            <v>Gestión</v>
          </cell>
          <cell r="K553" t="str">
            <v>Sectorial</v>
          </cell>
          <cell r="L553" t="str">
            <v>SI</v>
          </cell>
          <cell r="M553" t="str">
            <v>SI</v>
          </cell>
          <cell r="N553" t="str">
            <v>NO</v>
          </cell>
          <cell r="O553" t="str">
            <v>SI</v>
          </cell>
          <cell r="P553" t="str">
            <v>Otro (Planes municipales)</v>
          </cell>
          <cell r="Q553" t="str">
            <v>Semestral</v>
          </cell>
          <cell r="R553" t="str">
            <v>Flujo</v>
          </cell>
          <cell r="S553">
            <v>79</v>
          </cell>
          <cell r="T553">
            <v>100</v>
          </cell>
          <cell r="U553">
            <v>351</v>
          </cell>
          <cell r="V553">
            <v>523</v>
          </cell>
          <cell r="W553">
            <v>688</v>
          </cell>
          <cell r="X553">
            <v>688</v>
          </cell>
          <cell r="Y553">
            <v>0</v>
          </cell>
          <cell r="Z553">
            <v>0</v>
          </cell>
          <cell r="AA553">
            <v>0</v>
          </cell>
          <cell r="AB553">
            <v>0</v>
          </cell>
          <cell r="AC553">
            <v>0</v>
          </cell>
          <cell r="AD553">
            <v>0</v>
          </cell>
          <cell r="AE553" t="str">
            <v>Se continuó con la estrategia de envió de material para el desarrollo de talleres de Educación en el Riesgo de Minas (implementada desde 2015) al municipio de San Jose del Guaviare (se envió el 29 de marzo pero por omisión no se reportó el mes pasado). Ad</v>
          </cell>
          <cell r="AF553">
            <v>42490.208333333299</v>
          </cell>
          <cell r="AG553">
            <v>42501.491665046298</v>
          </cell>
          <cell r="AH553" t="str">
            <v>Rafael Alfredo Colón Torres</v>
          </cell>
          <cell r="AI553" t="str">
            <v>rafaelcolon@presidencia.gov.co</v>
          </cell>
          <cell r="AJ553">
            <v>10</v>
          </cell>
          <cell r="AK553">
            <v>0</v>
          </cell>
          <cell r="AL553">
            <v>0</v>
          </cell>
        </row>
        <row r="554">
          <cell r="A554">
            <v>4279</v>
          </cell>
          <cell r="B554" t="str">
            <v>Todos por un Nuevo País</v>
          </cell>
          <cell r="C554" t="str">
            <v>Seguridad, justicia y democracia para la construcción de paz</v>
          </cell>
          <cell r="D554" t="str">
            <v>Fortalecer las instituciones democráticas para la promoción, respeto y protección de Derechos Humanos, la construcción de acuerdos sociales incluyentes y la gestión pacífica de conflictos</v>
          </cell>
          <cell r="E554" t="str">
            <v>Presidencia</v>
          </cell>
          <cell r="F554" t="str">
            <v>PRESIDENCIA</v>
          </cell>
          <cell r="G554" t="str">
            <v>Generación de condiciones de paz y seguridad en el territorio nacional</v>
          </cell>
          <cell r="H554">
            <v>4279</v>
          </cell>
          <cell r="I554" t="str">
            <v>Porcentaje de víctimas civiles de MAP, MUSE o AEI con seguimiento al acceso a las medidas de atención, asistencia y reparación integral</v>
          </cell>
          <cell r="J554" t="str">
            <v>Gestión</v>
          </cell>
          <cell r="K554" t="str">
            <v>Sectorial</v>
          </cell>
          <cell r="L554" t="str">
            <v>SI</v>
          </cell>
          <cell r="M554" t="str">
            <v>SI</v>
          </cell>
          <cell r="N554" t="str">
            <v>NO</v>
          </cell>
          <cell r="O554" t="str">
            <v>SI</v>
          </cell>
          <cell r="P554" t="str">
            <v>Porcentaje</v>
          </cell>
          <cell r="Q554" t="str">
            <v>Anual</v>
          </cell>
          <cell r="R554" t="str">
            <v>Stock</v>
          </cell>
          <cell r="S554">
            <v>0</v>
          </cell>
          <cell r="T554">
            <v>100</v>
          </cell>
          <cell r="U554">
            <v>100</v>
          </cell>
          <cell r="V554">
            <v>100</v>
          </cell>
          <cell r="W554">
            <v>100</v>
          </cell>
          <cell r="X554">
            <v>100</v>
          </cell>
          <cell r="Y554">
            <v>0</v>
          </cell>
          <cell r="Z554">
            <v>0</v>
          </cell>
          <cell r="AA554">
            <v>0</v>
          </cell>
          <cell r="AB554">
            <v>0</v>
          </cell>
          <cell r="AC554">
            <v>0</v>
          </cell>
          <cell r="AD554">
            <v>0</v>
          </cell>
          <cell r="AE554" t="str">
            <v>Durante el mes de abril se estableció contacto con familiares de cuatro (4) víctimas civiles de población indígena) reportadas en 2015, de los cuales se puede establecer que todos han sido incluidos dentro del registro VIVANTO (sistema de la Unidad de víc</v>
          </cell>
          <cell r="AF554">
            <v>42490.208333333299</v>
          </cell>
          <cell r="AG554">
            <v>42501.48995625</v>
          </cell>
          <cell r="AH554" t="str">
            <v>Rafael Alfredo Colón Torres</v>
          </cell>
          <cell r="AI554" t="str">
            <v>rafaelcolon@presidencia.gov.co</v>
          </cell>
          <cell r="AJ554">
            <v>10</v>
          </cell>
          <cell r="AK554">
            <v>0</v>
          </cell>
          <cell r="AL554">
            <v>0</v>
          </cell>
        </row>
        <row r="555">
          <cell r="A555">
            <v>4280</v>
          </cell>
          <cell r="B555" t="str">
            <v>Todos por un Nuevo País</v>
          </cell>
          <cell r="C555" t="str">
            <v>Seguridad, justicia y democracia para la construcción de paz</v>
          </cell>
          <cell r="D555" t="str">
            <v>Fortalecer las instituciones democráticas para la promoción, respeto y protección de Derechos Humanos, la construcción de acuerdos sociales incluyentes y la gestión pacífica de conflictos</v>
          </cell>
          <cell r="E555" t="str">
            <v>Presidencia</v>
          </cell>
          <cell r="F555" t="str">
            <v>PRESIDENCIA</v>
          </cell>
          <cell r="G555" t="str">
            <v>Generación de condiciones de paz y seguridad en el territorio nacional</v>
          </cell>
          <cell r="H555">
            <v>4280</v>
          </cell>
          <cell r="I555" t="str">
            <v>Rutas municipales para la atención, asistencia y reparación a las victimas de MAP,MUSE y/o AEI en el marco de la Ley 1448 de 2011</v>
          </cell>
          <cell r="J555" t="str">
            <v>Gestión</v>
          </cell>
          <cell r="K555" t="str">
            <v>Sectorial</v>
          </cell>
          <cell r="L555" t="str">
            <v>SI</v>
          </cell>
          <cell r="M555" t="str">
            <v>SI</v>
          </cell>
          <cell r="N555" t="str">
            <v>NO</v>
          </cell>
          <cell r="O555" t="str">
            <v>SI</v>
          </cell>
          <cell r="P555" t="str">
            <v>Otro (Rutas municipales)</v>
          </cell>
          <cell r="Q555" t="str">
            <v>Anual</v>
          </cell>
          <cell r="R555" t="str">
            <v>Acumulado</v>
          </cell>
          <cell r="S555">
            <v>8</v>
          </cell>
          <cell r="T555">
            <v>17</v>
          </cell>
          <cell r="U555">
            <v>36</v>
          </cell>
          <cell r="V555">
            <v>55</v>
          </cell>
          <cell r="W555">
            <v>77</v>
          </cell>
          <cell r="X555">
            <v>77</v>
          </cell>
          <cell r="Y555">
            <v>0</v>
          </cell>
          <cell r="Z555">
            <v>0</v>
          </cell>
          <cell r="AA555">
            <v>0</v>
          </cell>
          <cell r="AB555">
            <v>0</v>
          </cell>
          <cell r="AC555">
            <v>0</v>
          </cell>
          <cell r="AD555">
            <v>0</v>
          </cell>
          <cell r="AE555" t="str">
            <v xml:space="preserve">Se realizó el seguimiento de los acuerdos realizados en los meses de enero a marzo con la finalidad que sea incluido el tema de AICMA (incluyendo la definición de rutas municipales para la atención, asistencia y reparación a las víctimas de MAP, MUSE y/o </v>
          </cell>
          <cell r="AF555">
            <v>42490.208333333299</v>
          </cell>
          <cell r="AG555">
            <v>42501.4826066319</v>
          </cell>
          <cell r="AH555" t="str">
            <v>Rafael Alfredo Colón Torres</v>
          </cell>
          <cell r="AI555" t="str">
            <v>rafaelcolon@presidencia.gov.co</v>
          </cell>
          <cell r="AJ555">
            <v>10</v>
          </cell>
          <cell r="AK555">
            <v>0</v>
          </cell>
          <cell r="AL555">
            <v>0</v>
          </cell>
        </row>
        <row r="556">
          <cell r="A556">
            <v>4281</v>
          </cell>
          <cell r="B556" t="str">
            <v>Todos por un Nuevo País</v>
          </cell>
          <cell r="C556" t="str">
            <v>Seguridad, justicia y democracia para la construcción de paz</v>
          </cell>
          <cell r="D556" t="str">
            <v>Fortalecer las instituciones democráticas para la promoción, respeto y protección de Derechos Humanos, la construcción de acuerdos sociales incluyentes y la gestión pacífica de conflictos</v>
          </cell>
          <cell r="E556" t="str">
            <v>Presidencia</v>
          </cell>
          <cell r="F556" t="str">
            <v>PRESIDENCIA</v>
          </cell>
          <cell r="G556" t="str">
            <v>Generación de condiciones de paz y seguridad en el territorio nacional</v>
          </cell>
          <cell r="H556">
            <v>4281</v>
          </cell>
          <cell r="I556" t="str">
            <v>Planes municipales con inclusión de las acciones de atención, asistencia y reparación a víctimas de MAP, MUSE y/o AEI</v>
          </cell>
          <cell r="J556" t="str">
            <v>Producto</v>
          </cell>
          <cell r="K556" t="str">
            <v>Sectorial</v>
          </cell>
          <cell r="L556" t="str">
            <v>SI</v>
          </cell>
          <cell r="M556" t="str">
            <v>SI</v>
          </cell>
          <cell r="N556" t="str">
            <v>NO</v>
          </cell>
          <cell r="O556" t="str">
            <v>SI</v>
          </cell>
          <cell r="P556" t="str">
            <v>Otro (Planes municipales)</v>
          </cell>
          <cell r="Q556" t="str">
            <v>Anual</v>
          </cell>
          <cell r="R556" t="str">
            <v>Flujo</v>
          </cell>
          <cell r="S556">
            <v>25</v>
          </cell>
          <cell r="T556">
            <v>17</v>
          </cell>
          <cell r="U556">
            <v>36</v>
          </cell>
          <cell r="V556">
            <v>55</v>
          </cell>
          <cell r="W556">
            <v>77</v>
          </cell>
          <cell r="X556">
            <v>77</v>
          </cell>
          <cell r="Y556">
            <v>0</v>
          </cell>
          <cell r="Z556">
            <v>0</v>
          </cell>
          <cell r="AA556">
            <v>0</v>
          </cell>
          <cell r="AB556">
            <v>0</v>
          </cell>
          <cell r="AC556">
            <v>0</v>
          </cell>
          <cell r="AD556">
            <v>0</v>
          </cell>
          <cell r="AE556" t="str">
            <v>Se realizó el seguimiento de los acuerdos realizados en los meses de enero a marzo con la finalidad que sean incluidas acciones de asistencia a víctimas en los planes de desarrollo municipal, por lo cual aún no se presenta avance en la meta para la vigenc</v>
          </cell>
          <cell r="AF556">
            <v>42490.208333333299</v>
          </cell>
          <cell r="AG556">
            <v>42501.4821687847</v>
          </cell>
          <cell r="AH556" t="str">
            <v>Rafael Alfredo Colón Torres</v>
          </cell>
          <cell r="AI556" t="str">
            <v>rafaelcolon@presidencia.gov.co</v>
          </cell>
          <cell r="AJ556">
            <v>10</v>
          </cell>
          <cell r="AK556">
            <v>0</v>
          </cell>
          <cell r="AL556">
            <v>0</v>
          </cell>
        </row>
        <row r="557">
          <cell r="A557">
            <v>4269</v>
          </cell>
          <cell r="B557" t="str">
            <v>Todos por un Nuevo País</v>
          </cell>
          <cell r="C557" t="str">
            <v>Seguridad, justicia y democracia para la construcción de paz</v>
          </cell>
          <cell r="D557" t="str">
            <v>Fortalecer las instituciones democráticas para la promoción, respeto y protección de Derechos Humanos, la construcción de acuerdos sociales incluyentes y la gestión pacífica de conflictos</v>
          </cell>
          <cell r="E557" t="str">
            <v>Presidencia</v>
          </cell>
          <cell r="F557" t="str">
            <v>PRESIDENCIA</v>
          </cell>
          <cell r="G557" t="str">
            <v>Generación de condiciones de paz y seguridad en el territorio nacional</v>
          </cell>
          <cell r="H557">
            <v>4269</v>
          </cell>
          <cell r="I557" t="str">
            <v>Medidas de reparación implementadas en materia de DD.HH ordenadas en decisiones de instancias internacionales</v>
          </cell>
          <cell r="J557" t="str">
            <v>Producto</v>
          </cell>
          <cell r="K557" t="str">
            <v>Sectorial</v>
          </cell>
          <cell r="L557" t="str">
            <v>SI</v>
          </cell>
          <cell r="M557" t="str">
            <v>NO</v>
          </cell>
          <cell r="N557" t="str">
            <v>NO</v>
          </cell>
          <cell r="O557" t="str">
            <v>SI</v>
          </cell>
          <cell r="P557" t="str">
            <v>Otro (Medidas de reparación)</v>
          </cell>
          <cell r="Q557" t="str">
            <v>Semestral</v>
          </cell>
          <cell r="R557" t="str">
            <v>Flujo</v>
          </cell>
          <cell r="S557">
            <v>5</v>
          </cell>
          <cell r="T557">
            <v>5</v>
          </cell>
          <cell r="U557">
            <v>10</v>
          </cell>
          <cell r="V557">
            <v>15</v>
          </cell>
          <cell r="W557">
            <v>20</v>
          </cell>
          <cell r="X557">
            <v>20</v>
          </cell>
          <cell r="Y557">
            <v>0</v>
          </cell>
          <cell r="Z557">
            <v>0</v>
          </cell>
          <cell r="AA557">
            <v>0</v>
          </cell>
          <cell r="AB557">
            <v>0</v>
          </cell>
          <cell r="AC557">
            <v>0</v>
          </cell>
          <cell r="AD557">
            <v>0</v>
          </cell>
          <cell r="AE557" t="str">
            <v>Con el fin de atender esta estrategia, durante el mes de abril de 2016 la Consejería Presidencial para los Derechos Humanos, a través del Área de Asuntos Internacionales, ha venido impulsado e implementando medidas de reparación en cumplimiento de decisio</v>
          </cell>
          <cell r="AF557">
            <v>42490.208333333299</v>
          </cell>
          <cell r="AG557">
            <v>42501.4773185995</v>
          </cell>
          <cell r="AH557" t="str">
            <v>Juan Manuel Mejía Salazar</v>
          </cell>
          <cell r="AI557" t="str">
            <v>juanmejia@presidencia.gov.co</v>
          </cell>
          <cell r="AJ557">
            <v>10</v>
          </cell>
          <cell r="AK557">
            <v>0</v>
          </cell>
          <cell r="AL557">
            <v>0</v>
          </cell>
        </row>
        <row r="558">
          <cell r="A558">
            <v>4270</v>
          </cell>
          <cell r="B558" t="str">
            <v>Todos por un Nuevo País</v>
          </cell>
          <cell r="C558" t="str">
            <v>Seguridad, justicia y democracia para la construcción de paz</v>
          </cell>
          <cell r="D558" t="str">
            <v>Fortalecer las instituciones democráticas para la promoción, respeto y protección de Derechos Humanos, la construcción de acuerdos sociales incluyentes y la gestión pacífica de conflictos</v>
          </cell>
          <cell r="E558" t="str">
            <v>Presidencia</v>
          </cell>
          <cell r="F558" t="str">
            <v>PRESIDENCIA</v>
          </cell>
          <cell r="G558" t="str">
            <v>Generación de condiciones de paz y seguridad en el territorio nacional</v>
          </cell>
          <cell r="H558">
            <v>4270</v>
          </cell>
          <cell r="I558" t="str">
            <v>Entidades territoriales asistidas técnicamente en el proceso de apropiación de la  Estrategia Nacional de DD.HH.</v>
          </cell>
          <cell r="J558" t="str">
            <v>Gestión</v>
          </cell>
          <cell r="K558" t="str">
            <v>Sectorial</v>
          </cell>
          <cell r="L558" t="str">
            <v>SI</v>
          </cell>
          <cell r="M558" t="str">
            <v>SI</v>
          </cell>
          <cell r="N558" t="str">
            <v>NO</v>
          </cell>
          <cell r="O558" t="str">
            <v>SI</v>
          </cell>
          <cell r="P558" t="str">
            <v>Otro (Entidades)</v>
          </cell>
          <cell r="Q558" t="str">
            <v>Anual</v>
          </cell>
          <cell r="R558" t="str">
            <v>Capacidad</v>
          </cell>
          <cell r="S558">
            <v>4</v>
          </cell>
          <cell r="T558">
            <v>8</v>
          </cell>
          <cell r="U558">
            <v>16</v>
          </cell>
          <cell r="V558">
            <v>24</v>
          </cell>
          <cell r="W558">
            <v>32</v>
          </cell>
          <cell r="X558">
            <v>32</v>
          </cell>
          <cell r="Y558">
            <v>0</v>
          </cell>
          <cell r="Z558">
            <v>0</v>
          </cell>
          <cell r="AA558">
            <v>0</v>
          </cell>
          <cell r="AB558">
            <v>0</v>
          </cell>
          <cell r="AC558">
            <v>0</v>
          </cell>
          <cell r="AD558">
            <v>0</v>
          </cell>
          <cell r="AE558" t="str">
            <v>• Taller con adolescentes y jóvenes desvinculados de grupos armados al margen de la ley. El jueves 14 de abril, la Consejería Presidencial para los Derechos Humanos en calidad de la Secretaria Técnica de la Comisión Intersectorial, la OACP, la OIM y el IC</v>
          </cell>
          <cell r="AF558">
            <v>42490.208333333299</v>
          </cell>
          <cell r="AG558">
            <v>42501.476970370401</v>
          </cell>
          <cell r="AH558" t="str">
            <v>Juan Manuel Mejía Salazar</v>
          </cell>
          <cell r="AI558" t="str">
            <v>juanmejia@presidencia.gov.co</v>
          </cell>
          <cell r="AJ558">
            <v>0</v>
          </cell>
          <cell r="AK558">
            <v>0</v>
          </cell>
          <cell r="AL558">
            <v>0</v>
          </cell>
        </row>
        <row r="559">
          <cell r="A559">
            <v>4271</v>
          </cell>
          <cell r="B559" t="str">
            <v>Todos por un Nuevo País</v>
          </cell>
          <cell r="C559" t="str">
            <v>Seguridad, justicia y democracia para la construcción de paz</v>
          </cell>
          <cell r="D559" t="str">
            <v>Fortalecer las instituciones democráticas para la promoción, respeto y protección de Derechos Humanos, la construcción de acuerdos sociales incluyentes y la gestión pacífica de conflictos</v>
          </cell>
          <cell r="E559" t="str">
            <v>Presidencia</v>
          </cell>
          <cell r="F559" t="str">
            <v>PRESIDENCIA</v>
          </cell>
          <cell r="G559" t="str">
            <v>Generación de condiciones de paz y seguridad en el territorio nacional</v>
          </cell>
          <cell r="H559">
            <v>4271</v>
          </cell>
          <cell r="I559" t="str">
            <v>Proyectos de educación en derechos humanos y cultura de paz desarrollados por la Consejería Presidencial para los DD.HH</v>
          </cell>
          <cell r="J559" t="str">
            <v>Producto</v>
          </cell>
          <cell r="K559" t="str">
            <v>Sectorial</v>
          </cell>
          <cell r="L559" t="str">
            <v>SI</v>
          </cell>
          <cell r="M559" t="str">
            <v>SI</v>
          </cell>
          <cell r="N559" t="str">
            <v>NO</v>
          </cell>
          <cell r="O559" t="str">
            <v>SI</v>
          </cell>
          <cell r="P559" t="str">
            <v>Otro (Proyectos)</v>
          </cell>
          <cell r="Q559" t="str">
            <v>Anual</v>
          </cell>
          <cell r="R559" t="str">
            <v>Flujo</v>
          </cell>
          <cell r="S559">
            <v>3</v>
          </cell>
          <cell r="T559">
            <v>1</v>
          </cell>
          <cell r="U559">
            <v>2</v>
          </cell>
          <cell r="V559">
            <v>4</v>
          </cell>
          <cell r="W559">
            <v>6</v>
          </cell>
          <cell r="X559">
            <v>6</v>
          </cell>
          <cell r="Y559">
            <v>0</v>
          </cell>
          <cell r="Z559">
            <v>0</v>
          </cell>
          <cell r="AA559">
            <v>0</v>
          </cell>
          <cell r="AB559">
            <v>0</v>
          </cell>
          <cell r="AC559">
            <v>0</v>
          </cell>
          <cell r="AD559">
            <v>0</v>
          </cell>
          <cell r="AE559" t="str">
            <v>ATLANTICO Se brindó asesoría para la construcción del capítulo de DDHH del Plan de Desarrollo Departamental para que se incluyera la Estrategia Nac. para la Garantía de DDHH y el Enfoque Basado en DD.HH. Conforme a esta actividad, la Secretaria de Gobiern</v>
          </cell>
          <cell r="AF559">
            <v>42490.208333333299</v>
          </cell>
          <cell r="AG559">
            <v>42501.476390509299</v>
          </cell>
          <cell r="AH559" t="str">
            <v>Juan Manuel Mejía Salazar</v>
          </cell>
          <cell r="AI559" t="str">
            <v>juanmejia@presidencia.gov.co</v>
          </cell>
          <cell r="AJ559">
            <v>0</v>
          </cell>
          <cell r="AK559">
            <v>0</v>
          </cell>
          <cell r="AL559">
            <v>0</v>
          </cell>
        </row>
        <row r="560">
          <cell r="A560">
            <v>4272</v>
          </cell>
          <cell r="B560" t="str">
            <v>Todos por un Nuevo País</v>
          </cell>
          <cell r="C560" t="str">
            <v>Seguridad, justicia y democracia para la construcción de paz</v>
          </cell>
          <cell r="D560" t="str">
            <v>Fortalecer las instituciones democráticas para la promoción, respeto y protección de Derechos Humanos, la construcción de acuerdos sociales incluyentes y la gestión pacífica de conflictos</v>
          </cell>
          <cell r="E560" t="str">
            <v>Presidencia</v>
          </cell>
          <cell r="F560" t="str">
            <v>PRESIDENCIA</v>
          </cell>
          <cell r="G560" t="str">
            <v>Generación de condiciones de paz y seguridad en el territorio nacional</v>
          </cell>
          <cell r="H560">
            <v>4272</v>
          </cell>
          <cell r="I560" t="str">
            <v>Municipios con  rutas de prevención de reclutamiento, utilización y violencia sexual contra NNA implementadas.</v>
          </cell>
          <cell r="J560" t="str">
            <v>Producto</v>
          </cell>
          <cell r="K560" t="str">
            <v>Sectorial</v>
          </cell>
          <cell r="L560" t="str">
            <v>SI</v>
          </cell>
          <cell r="M560" t="str">
            <v>SI</v>
          </cell>
          <cell r="N560" t="str">
            <v>NO</v>
          </cell>
          <cell r="O560" t="str">
            <v>SI</v>
          </cell>
          <cell r="P560" t="str">
            <v>Otro (Municipios)</v>
          </cell>
          <cell r="Q560" t="str">
            <v>Anual</v>
          </cell>
          <cell r="R560" t="str">
            <v>Capacidad</v>
          </cell>
          <cell r="S560">
            <v>80</v>
          </cell>
          <cell r="T560">
            <v>100</v>
          </cell>
          <cell r="U560">
            <v>120</v>
          </cell>
          <cell r="V560">
            <v>140</v>
          </cell>
          <cell r="W560">
            <v>160</v>
          </cell>
          <cell r="X560">
            <v>160</v>
          </cell>
          <cell r="Y560">
            <v>0</v>
          </cell>
          <cell r="Z560">
            <v>0</v>
          </cell>
          <cell r="AA560">
            <v>0</v>
          </cell>
          <cell r="AB560">
            <v>0</v>
          </cell>
          <cell r="AC560">
            <v>0</v>
          </cell>
          <cell r="AD560">
            <v>0</v>
          </cell>
          <cell r="AE560" t="str">
            <v>• Estrategia para la prevención del reclutamiento en Tumaco, Nariño En seguimiento a los compromisos con Futuro Colombia y la Subdirección de Víctimas de la Fiscalía -Nariño, se apoyó la articulación con las entidades que la ST había identificado con pres</v>
          </cell>
          <cell r="AF560">
            <v>42490.208333333299</v>
          </cell>
          <cell r="AG560">
            <v>42501.469513391203</v>
          </cell>
          <cell r="AH560" t="str">
            <v>Juan Manuel Mejía Salazar</v>
          </cell>
          <cell r="AI560" t="str">
            <v>juanmejia@presidencia.gov.co</v>
          </cell>
          <cell r="AJ560">
            <v>0</v>
          </cell>
          <cell r="AK560">
            <v>0</v>
          </cell>
          <cell r="AL560">
            <v>0</v>
          </cell>
        </row>
        <row r="561">
          <cell r="A561">
            <v>4273</v>
          </cell>
          <cell r="B561" t="str">
            <v>Todos por un Nuevo País</v>
          </cell>
          <cell r="C561" t="str">
            <v>Seguridad, justicia y democracia para la construcción de paz</v>
          </cell>
          <cell r="D561" t="str">
            <v>Fortalecer las instituciones democráticas para la promoción, respeto y protección de Derechos Humanos, la construcción de acuerdos sociales incluyentes y la gestión pacífica de conflictos</v>
          </cell>
          <cell r="E561" t="str">
            <v>Presidencia</v>
          </cell>
          <cell r="F561" t="str">
            <v>PRESIDENCIA</v>
          </cell>
          <cell r="G561" t="str">
            <v>Generación de condiciones de paz y seguridad en el territorio nacional</v>
          </cell>
          <cell r="H561">
            <v>4273</v>
          </cell>
          <cell r="I561" t="str">
            <v>Municipios con Plan de prevención  de reclutamiento, utilización y violencia sexual contra NNA implementados.</v>
          </cell>
          <cell r="J561" t="str">
            <v>Producto</v>
          </cell>
          <cell r="K561" t="str">
            <v>Sectorial</v>
          </cell>
          <cell r="L561" t="str">
            <v>SI</v>
          </cell>
          <cell r="M561" t="str">
            <v>SI</v>
          </cell>
          <cell r="N561" t="str">
            <v>NO</v>
          </cell>
          <cell r="O561" t="str">
            <v>SI</v>
          </cell>
          <cell r="P561" t="str">
            <v>Otro (Municipios)</v>
          </cell>
          <cell r="Q561" t="str">
            <v>Anual</v>
          </cell>
          <cell r="R561" t="str">
            <v>Capacidad</v>
          </cell>
          <cell r="S561">
            <v>27</v>
          </cell>
          <cell r="T561">
            <v>28</v>
          </cell>
          <cell r="U561">
            <v>32</v>
          </cell>
          <cell r="V561">
            <v>36</v>
          </cell>
          <cell r="W561">
            <v>40</v>
          </cell>
          <cell r="X561">
            <v>40</v>
          </cell>
          <cell r="Y561">
            <v>0</v>
          </cell>
          <cell r="Z561">
            <v>0</v>
          </cell>
          <cell r="AA561">
            <v>0</v>
          </cell>
          <cell r="AB561">
            <v>0</v>
          </cell>
          <cell r="AC561">
            <v>0</v>
          </cell>
          <cell r="AD561">
            <v>0</v>
          </cell>
          <cell r="AE561" t="str">
            <v>• Taller con adolescentes y jóvenes desvinculados de grupos armados al margen de la ley El jueves 14 de abril, la Consejería Presidencial para los Derechos Humanos en calidad de la Secretaria Técnica de la Comisión Intersectorial, la OACP, la OIM y el ICB</v>
          </cell>
          <cell r="AF561">
            <v>42490.208333333299</v>
          </cell>
          <cell r="AG561">
            <v>42501.438213773101</v>
          </cell>
          <cell r="AH561" t="str">
            <v>Juan Manuel Mejía Salazar</v>
          </cell>
          <cell r="AI561" t="str">
            <v>juanmejia@presidencia.gov.co</v>
          </cell>
          <cell r="AJ561">
            <v>0</v>
          </cell>
          <cell r="AK561">
            <v>0</v>
          </cell>
          <cell r="AL561">
            <v>0</v>
          </cell>
        </row>
        <row r="562">
          <cell r="A562">
            <v>4274</v>
          </cell>
          <cell r="B562" t="str">
            <v>Todos por un Nuevo País</v>
          </cell>
          <cell r="C562" t="str">
            <v>Seguridad, justicia y democracia para la construcción de paz</v>
          </cell>
          <cell r="D562" t="str">
            <v>Fortalecer las instituciones democráticas para la promoción, respeto y protección de Derechos Humanos, la construcción de acuerdos sociales incluyentes y la gestión pacífica de conflictos</v>
          </cell>
          <cell r="E562" t="str">
            <v>Presidencia</v>
          </cell>
          <cell r="F562" t="str">
            <v>PRESIDENCIA</v>
          </cell>
          <cell r="G562" t="str">
            <v>Generación de condiciones de paz y seguridad en el territorio nacional</v>
          </cell>
          <cell r="H562">
            <v>4274</v>
          </cell>
          <cell r="I562" t="str">
            <v>Municipios con planes de intervención</v>
          </cell>
          <cell r="J562" t="str">
            <v>Producto</v>
          </cell>
          <cell r="K562" t="str">
            <v>Sectorial</v>
          </cell>
          <cell r="L562" t="str">
            <v>SI</v>
          </cell>
          <cell r="M562" t="str">
            <v>SI</v>
          </cell>
          <cell r="N562" t="str">
            <v>NO</v>
          </cell>
          <cell r="O562" t="str">
            <v>SI</v>
          </cell>
          <cell r="P562" t="str">
            <v>Otro (Municipios)</v>
          </cell>
          <cell r="Q562" t="str">
            <v>Semestral</v>
          </cell>
          <cell r="R562" t="str">
            <v>Capacidad</v>
          </cell>
          <cell r="S562">
            <v>11</v>
          </cell>
          <cell r="T562">
            <v>17</v>
          </cell>
          <cell r="U562">
            <v>36</v>
          </cell>
          <cell r="V562">
            <v>55</v>
          </cell>
          <cell r="W562">
            <v>77</v>
          </cell>
          <cell r="X562">
            <v>77</v>
          </cell>
          <cell r="Y562">
            <v>0</v>
          </cell>
          <cell r="Z562">
            <v>0</v>
          </cell>
          <cell r="AA562">
            <v>0</v>
          </cell>
          <cell r="AB562">
            <v>0</v>
          </cell>
          <cell r="AC562">
            <v>0</v>
          </cell>
          <cell r="AD562">
            <v>0</v>
          </cell>
          <cell r="AE562" t="str">
            <v>Para el mes de abril no se cuenta con municipios nuevos con planes de intervención. Es así que en lo corrido de vigencia 2016, se continúa con 6 municipios con planes de intervención (equivalente al 31,58%).</v>
          </cell>
          <cell r="AF562">
            <v>42490.208333333299</v>
          </cell>
          <cell r="AG562">
            <v>42501.4941283218</v>
          </cell>
          <cell r="AH562" t="str">
            <v>Rafael Alfredo Colón Torres</v>
          </cell>
          <cell r="AI562" t="str">
            <v>rafaelcolon@presidencia.gov.co</v>
          </cell>
          <cell r="AJ562">
            <v>10</v>
          </cell>
          <cell r="AK562">
            <v>0</v>
          </cell>
          <cell r="AL562">
            <v>0</v>
          </cell>
        </row>
        <row r="563">
          <cell r="A563">
            <v>4416</v>
          </cell>
          <cell r="B563" t="str">
            <v>Todos por un Nuevo País</v>
          </cell>
          <cell r="C563" t="str">
            <v>Seguridad, justicia y democracia para la construcción de paz</v>
          </cell>
          <cell r="D563" t="str">
            <v xml:space="preserve">Fortalecer la articulación del Estado en un marco de política criminal coherente, eficaz y con enfoque restaurativo </v>
          </cell>
          <cell r="E563" t="str">
            <v>Justicia</v>
          </cell>
          <cell r="F563" t="str">
            <v>INPEC</v>
          </cell>
          <cell r="G563" t="str">
            <v>Prevención, Persecución del Delito y Resocialización de personas privadas de la libertad</v>
          </cell>
          <cell r="H563">
            <v>4416</v>
          </cell>
          <cell r="I563" t="str">
            <v>Tasa de hacinamiento en los Establecimientos Penitenciarios y Carcelarios</v>
          </cell>
          <cell r="J563" t="str">
            <v>Resultado</v>
          </cell>
          <cell r="K563" t="str">
            <v>Sectorial</v>
          </cell>
          <cell r="L563" t="str">
            <v>SI</v>
          </cell>
          <cell r="M563" t="str">
            <v>NO</v>
          </cell>
          <cell r="N563" t="str">
            <v>NO</v>
          </cell>
          <cell r="O563" t="str">
            <v>SI</v>
          </cell>
          <cell r="P563" t="str">
            <v>Tasa</v>
          </cell>
          <cell r="Q563" t="str">
            <v>Mensual</v>
          </cell>
          <cell r="R563" t="str">
            <v>Reducción</v>
          </cell>
          <cell r="S563">
            <v>52.9</v>
          </cell>
          <cell r="T563">
            <v>51.9</v>
          </cell>
          <cell r="U563">
            <v>49.9</v>
          </cell>
          <cell r="V563">
            <v>47.9</v>
          </cell>
          <cell r="W563">
            <v>45.9</v>
          </cell>
          <cell r="X563">
            <v>45.9</v>
          </cell>
          <cell r="Y563">
            <v>56.07</v>
          </cell>
          <cell r="Z563">
            <v>0</v>
          </cell>
          <cell r="AA563">
            <v>56.07</v>
          </cell>
          <cell r="AB563">
            <v>0</v>
          </cell>
          <cell r="AC563">
            <v>42490.208333333299</v>
          </cell>
          <cell r="AD563">
            <v>42496.771546527802</v>
          </cell>
          <cell r="AE563" t="str">
            <v xml:space="preserve">En el mes de abril el Instituto Nacional Penitenciario y carcelario “INPEC” presento una capacidad de (78.181) cupos ofertados por los 136 establecimientos de reclusión del orden nacional, finalizando con una población privada de la libertad de (122.016) </v>
          </cell>
          <cell r="AF563">
            <v>42490.208333333299</v>
          </cell>
          <cell r="AG563">
            <v>42496.771546411997</v>
          </cell>
          <cell r="AH563" t="str">
            <v>Juan Manuel Riaño Vargas</v>
          </cell>
          <cell r="AI563" t="str">
            <v>juanmanuel.riano@inpec.gov.co</v>
          </cell>
          <cell r="AJ563">
            <v>8</v>
          </cell>
          <cell r="AK563">
            <v>42520.208333333299</v>
          </cell>
          <cell r="AL563">
            <v>-21</v>
          </cell>
        </row>
        <row r="564">
          <cell r="A564">
            <v>4417</v>
          </cell>
          <cell r="B564" t="str">
            <v>Todos por un Nuevo País</v>
          </cell>
          <cell r="C564" t="str">
            <v>Seguridad, justicia y democracia para la construcción de paz</v>
          </cell>
          <cell r="D564" t="str">
            <v xml:space="preserve">Fortalecer la articulación del Estado en un marco de política criminal coherente, eficaz y con enfoque restaurativo </v>
          </cell>
          <cell r="E564" t="str">
            <v>Justicia</v>
          </cell>
          <cell r="F564" t="str">
            <v>INPEC</v>
          </cell>
          <cell r="G564" t="str">
            <v>Prevención, Persecución del Delito y Resocialización de personas privadas de la libertad</v>
          </cell>
          <cell r="H564">
            <v>4417</v>
          </cell>
          <cell r="I564" t="str">
            <v>Personas que acceden a programas de tratamiento penitenciario para su resocialización</v>
          </cell>
          <cell r="J564" t="str">
            <v>Producto</v>
          </cell>
          <cell r="K564" t="str">
            <v>Sectorial</v>
          </cell>
          <cell r="L564" t="str">
            <v>SI</v>
          </cell>
          <cell r="M564" t="str">
            <v>NO</v>
          </cell>
          <cell r="N564" t="str">
            <v>NO</v>
          </cell>
          <cell r="O564" t="str">
            <v>SI</v>
          </cell>
          <cell r="P564" t="str">
            <v>Personas</v>
          </cell>
          <cell r="Q564" t="str">
            <v>Trimestral</v>
          </cell>
          <cell r="R564" t="str">
            <v>Acumulado</v>
          </cell>
          <cell r="S564">
            <v>2444</v>
          </cell>
          <cell r="T564">
            <v>1390</v>
          </cell>
          <cell r="U564">
            <v>1387</v>
          </cell>
          <cell r="V564">
            <v>1387</v>
          </cell>
          <cell r="W564">
            <v>1387</v>
          </cell>
          <cell r="X564">
            <v>5551</v>
          </cell>
          <cell r="Y564">
            <v>780</v>
          </cell>
          <cell r="Z564">
            <v>56.24</v>
          </cell>
          <cell r="AA564">
            <v>3991</v>
          </cell>
          <cell r="AB564">
            <v>71.900000000000006</v>
          </cell>
          <cell r="AC564">
            <v>42460.208333333299</v>
          </cell>
          <cell r="AD564">
            <v>42468.441275428202</v>
          </cell>
          <cell r="AE564" t="str">
            <v>En el mes de abril se genera un ponderado de (286) personas privadas de la libertad clasificadas en fase de tratamiento penitenciario de mínima seguridad y confianza, según reporte suministrado por el aplicativo “SISIPEC WEB”, un avance del (76,86)% frent</v>
          </cell>
          <cell r="AF564">
            <v>42490.208333333299</v>
          </cell>
          <cell r="AG564">
            <v>42496.774617939802</v>
          </cell>
          <cell r="AH564" t="str">
            <v>Roselin Martinez Rosales</v>
          </cell>
          <cell r="AI564" t="str">
            <v>roselin.martinez@inpec.gov.co</v>
          </cell>
          <cell r="AJ564">
            <v>0</v>
          </cell>
          <cell r="AK564">
            <v>42551.208333333299</v>
          </cell>
          <cell r="AL564">
            <v>-43</v>
          </cell>
        </row>
        <row r="565">
          <cell r="A565">
            <v>5197</v>
          </cell>
          <cell r="B565" t="str">
            <v>Todos por un Nuevo País</v>
          </cell>
          <cell r="C565" t="str">
            <v>Seguridad, justicia y democracia para la construcción de paz</v>
          </cell>
          <cell r="D565" t="str">
            <v xml:space="preserve">Fortalecer la articulación del Estado en un marco de política criminal coherente, eficaz y con enfoque restaurativo </v>
          </cell>
          <cell r="E565" t="str">
            <v>Justicia</v>
          </cell>
          <cell r="F565" t="str">
            <v>INPEC</v>
          </cell>
          <cell r="G565" t="str">
            <v>Prevención, Persecución del Delito y Resocialización de personas privadas de la libertad</v>
          </cell>
          <cell r="H565">
            <v>5197</v>
          </cell>
          <cell r="I565" t="str">
            <v>Número de Establecimientos de Reclusión del Orden Nacional - ERON con bloqueo de señales de telefonía móvil</v>
          </cell>
          <cell r="J565" t="str">
            <v>Producto</v>
          </cell>
          <cell r="K565" t="str">
            <v>Sectorial</v>
          </cell>
          <cell r="L565" t="str">
            <v>NO</v>
          </cell>
          <cell r="M565" t="str">
            <v>NO</v>
          </cell>
          <cell r="N565" t="str">
            <v>NO</v>
          </cell>
          <cell r="O565" t="str">
            <v>SI</v>
          </cell>
          <cell r="P565" t="str">
            <v>Establecimientos de reclusión del orden nacional</v>
          </cell>
          <cell r="Q565" t="str">
            <v>Semestral</v>
          </cell>
          <cell r="R565" t="str">
            <v>Acumulado</v>
          </cell>
          <cell r="S565">
            <v>11</v>
          </cell>
          <cell r="T565">
            <v>5</v>
          </cell>
          <cell r="U565">
            <v>1</v>
          </cell>
          <cell r="V565">
            <v>2</v>
          </cell>
          <cell r="W565">
            <v>2</v>
          </cell>
          <cell r="X565">
            <v>10</v>
          </cell>
          <cell r="Y565">
            <v>0</v>
          </cell>
          <cell r="Z565">
            <v>0</v>
          </cell>
          <cell r="AA565">
            <v>0</v>
          </cell>
          <cell r="AB565">
            <v>0</v>
          </cell>
          <cell r="AC565">
            <v>0</v>
          </cell>
          <cell r="AD565">
            <v>0</v>
          </cell>
          <cell r="AE565" t="str">
            <v>En el mes de abril no se realizó instalación de inhibidores de frecuencias en los establecimientos de reclusión del orden nacional, a garantizar que los circuitos de recepción de cualquier dispositivo electrónico para telecomunicaciones personales al inte</v>
          </cell>
          <cell r="AF565">
            <v>42490.208333333299</v>
          </cell>
          <cell r="AG565">
            <v>42496.777387997703</v>
          </cell>
          <cell r="AH565" t="str">
            <v>Leonel Rios Soto</v>
          </cell>
          <cell r="AI565" t="str">
            <v>leonel.rios@inpec.gov.co</v>
          </cell>
          <cell r="AJ565">
            <v>5</v>
          </cell>
          <cell r="AK565">
            <v>0</v>
          </cell>
          <cell r="AL565">
            <v>0</v>
          </cell>
        </row>
        <row r="566">
          <cell r="A566">
            <v>5207</v>
          </cell>
          <cell r="B566" t="str">
            <v>Todos por un Nuevo País</v>
          </cell>
          <cell r="C566" t="str">
            <v>Seguridad, justicia y democracia para la construcción de paz</v>
          </cell>
          <cell r="D566" t="str">
            <v xml:space="preserve">Fortalecer la articulación del Estado en un marco de política criminal coherente, eficaz y con enfoque restaurativo </v>
          </cell>
          <cell r="E566" t="str">
            <v>Justicia</v>
          </cell>
          <cell r="F566" t="str">
            <v>INPEC</v>
          </cell>
          <cell r="G566" t="str">
            <v>Prevención, Persecución del Delito y Resocialización de personas privadas de la libertad</v>
          </cell>
          <cell r="H566">
            <v>5207</v>
          </cell>
          <cell r="I566" t="str">
            <v>Porcentaje de Establecimientos de Reclusión de Orden Nacional con tecnología biométrica integral para visitantes de los internos.</v>
          </cell>
          <cell r="J566" t="str">
            <v>Producto</v>
          </cell>
          <cell r="K566" t="str">
            <v>Sectorial</v>
          </cell>
          <cell r="L566" t="str">
            <v>NO</v>
          </cell>
          <cell r="M566" t="str">
            <v>SI</v>
          </cell>
          <cell r="N566" t="str">
            <v>NO</v>
          </cell>
          <cell r="O566" t="str">
            <v>SI</v>
          </cell>
          <cell r="P566" t="str">
            <v>Porcentaje</v>
          </cell>
          <cell r="Q566" t="str">
            <v>Semestral</v>
          </cell>
          <cell r="R566" t="str">
            <v>Capacidad</v>
          </cell>
          <cell r="S566">
            <v>18</v>
          </cell>
          <cell r="T566">
            <v>40</v>
          </cell>
          <cell r="U566">
            <v>61</v>
          </cell>
          <cell r="V566">
            <v>81</v>
          </cell>
          <cell r="W566">
            <v>100</v>
          </cell>
          <cell r="X566">
            <v>100</v>
          </cell>
          <cell r="Y566">
            <v>0</v>
          </cell>
          <cell r="Z566">
            <v>0</v>
          </cell>
          <cell r="AA566">
            <v>0</v>
          </cell>
          <cell r="AB566">
            <v>0</v>
          </cell>
          <cell r="AC566">
            <v>0</v>
          </cell>
          <cell r="AD566">
            <v>0</v>
          </cell>
          <cell r="AE566" t="str">
            <v>En el mes de marzo no se implementó ninguna integración y validación entre el Sistema Biométrico con el componente de asignación de visitas por internet y telefónicas, en la identificación y verificación de la población privada de la libertad y visitantes</v>
          </cell>
          <cell r="AF566">
            <v>42460.208333333299</v>
          </cell>
          <cell r="AG566">
            <v>42468.441465011601</v>
          </cell>
          <cell r="AH566" t="str">
            <v>Leonel Rios Soto</v>
          </cell>
          <cell r="AI566" t="str">
            <v>leonel.rios@inpec.gov.co</v>
          </cell>
          <cell r="AJ566">
            <v>5</v>
          </cell>
          <cell r="AK566">
            <v>0</v>
          </cell>
          <cell r="AL566">
            <v>0</v>
          </cell>
        </row>
        <row r="567">
          <cell r="A567">
            <v>4427</v>
          </cell>
          <cell r="B567" t="str">
            <v>Todos por un Nuevo País</v>
          </cell>
          <cell r="C567" t="str">
            <v>Seguridad, justicia y democracia para la construcción de paz</v>
          </cell>
          <cell r="D567" t="str">
            <v xml:space="preserve">Fortalecer la articulación del Estado en un marco de política criminal coherente, eficaz y con enfoque restaurativo </v>
          </cell>
          <cell r="E567" t="str">
            <v>Justicia</v>
          </cell>
          <cell r="F567" t="str">
            <v>MinJusticia</v>
          </cell>
          <cell r="G567" t="str">
            <v>Prevención, Persecución del Delito y Resocialización de personas privadas de la libertad</v>
          </cell>
          <cell r="H567">
            <v>4427</v>
          </cell>
          <cell r="I567" t="str">
            <v>Municipios con intervenciones sociales focalizadas para prevenir la comisión de delitos en adolescentes y jóvenes</v>
          </cell>
          <cell r="J567" t="str">
            <v>Producto</v>
          </cell>
          <cell r="K567" t="str">
            <v>Sectorial</v>
          </cell>
          <cell r="L567" t="str">
            <v>SI</v>
          </cell>
          <cell r="M567" t="str">
            <v>NO</v>
          </cell>
          <cell r="N567" t="str">
            <v>NO</v>
          </cell>
          <cell r="O567" t="str">
            <v>SI</v>
          </cell>
          <cell r="P567" t="str">
            <v>Municipios</v>
          </cell>
          <cell r="Q567" t="str">
            <v>Anual</v>
          </cell>
          <cell r="R567" t="str">
            <v>Acumulado</v>
          </cell>
          <cell r="S567">
            <v>0</v>
          </cell>
          <cell r="T567">
            <v>0</v>
          </cell>
          <cell r="U567">
            <v>2</v>
          </cell>
          <cell r="V567">
            <v>1</v>
          </cell>
          <cell r="W567">
            <v>1</v>
          </cell>
          <cell r="X567">
            <v>4</v>
          </cell>
          <cell r="Y567">
            <v>0</v>
          </cell>
          <cell r="Z567">
            <v>0</v>
          </cell>
          <cell r="AA567">
            <v>0</v>
          </cell>
          <cell r="AB567">
            <v>0</v>
          </cell>
          <cell r="AC567">
            <v>0</v>
          </cell>
          <cell r="AD567">
            <v>0</v>
          </cell>
          <cell r="AE567" t="str">
            <v xml:space="preserve">Se inicio la elaboración de los términos de referencia para contratar a los profesionales que implementarán los pilotajes en relación con las guías operativas en materia de justicia restaurativa.2. Se elaboraron los siguientes documentos: instrumentos de </v>
          </cell>
          <cell r="AF567">
            <v>42490.208333333299</v>
          </cell>
          <cell r="AG567">
            <v>42496.786010069402</v>
          </cell>
          <cell r="AH567" t="str">
            <v>Gloria Marcela Abadía Cubillos</v>
          </cell>
          <cell r="AI567" t="str">
            <v>marcela.abadia@minjusticia.gov.co</v>
          </cell>
          <cell r="AJ567">
            <v>15</v>
          </cell>
          <cell r="AK567">
            <v>0</v>
          </cell>
          <cell r="AL567">
            <v>0</v>
          </cell>
        </row>
        <row r="568">
          <cell r="A568">
            <v>4428</v>
          </cell>
          <cell r="B568" t="str">
            <v>Todos por un Nuevo País</v>
          </cell>
          <cell r="C568" t="str">
            <v>Seguridad, justicia y democracia para la construcción de paz</v>
          </cell>
          <cell r="D568" t="str">
            <v xml:space="preserve">Fortalecer la articulación del Estado en un marco de política criminal coherente, eficaz y con enfoque restaurativo </v>
          </cell>
          <cell r="E568" t="str">
            <v>Justicia</v>
          </cell>
          <cell r="F568" t="str">
            <v>MinJusticia</v>
          </cell>
          <cell r="G568" t="str">
            <v>Prevención, Persecución del Delito y Resocialización de personas privadas de la libertad</v>
          </cell>
          <cell r="H568">
            <v>4428</v>
          </cell>
          <cell r="I568" t="str">
            <v>Política criminal y penitenciaria articulada para su implementación</v>
          </cell>
          <cell r="J568" t="str">
            <v>Producto</v>
          </cell>
          <cell r="K568" t="str">
            <v>Sectorial</v>
          </cell>
          <cell r="L568" t="str">
            <v>SI</v>
          </cell>
          <cell r="M568" t="str">
            <v>NO</v>
          </cell>
          <cell r="N568" t="str">
            <v>NO</v>
          </cell>
          <cell r="O568" t="str">
            <v>SI</v>
          </cell>
          <cell r="P568" t="str">
            <v>Porcentaje</v>
          </cell>
          <cell r="Q568" t="str">
            <v>Anual</v>
          </cell>
          <cell r="R568" t="str">
            <v>Acumulado</v>
          </cell>
          <cell r="S568">
            <v>0</v>
          </cell>
          <cell r="T568">
            <v>25</v>
          </cell>
          <cell r="U568">
            <v>30</v>
          </cell>
          <cell r="V568">
            <v>25</v>
          </cell>
          <cell r="W568">
            <v>20</v>
          </cell>
          <cell r="X568">
            <v>100</v>
          </cell>
          <cell r="Y568">
            <v>0</v>
          </cell>
          <cell r="Z568">
            <v>0</v>
          </cell>
          <cell r="AA568">
            <v>0</v>
          </cell>
          <cell r="AB568">
            <v>0</v>
          </cell>
          <cell r="AC568">
            <v>0</v>
          </cell>
          <cell r="AD568">
            <v>0</v>
          </cell>
          <cell r="AE568" t="str">
            <v>1.Proyecto ajuste a proporcionalidad de las penas(3%) Se elaboró informe específico insumo para elaboración del plan Nal de pol. criminal. Se revisaron 2 títulos dl C.P para corregir incoherencias de la propuesta 2.Propuesta de penas alternativas a privac</v>
          </cell>
          <cell r="AF568">
            <v>42490.208333333299</v>
          </cell>
          <cell r="AG568">
            <v>42496.769246411997</v>
          </cell>
          <cell r="AH568" t="str">
            <v>Gloria Marcela Abadía Cubillos</v>
          </cell>
          <cell r="AI568" t="str">
            <v>marcela.abadia@minjusticia.gov.co</v>
          </cell>
          <cell r="AJ568">
            <v>15</v>
          </cell>
          <cell r="AK568">
            <v>0</v>
          </cell>
          <cell r="AL568">
            <v>0</v>
          </cell>
        </row>
        <row r="569">
          <cell r="A569">
            <v>4429</v>
          </cell>
          <cell r="B569" t="str">
            <v>Todos por un Nuevo País</v>
          </cell>
          <cell r="C569" t="str">
            <v>Seguridad, justicia y democracia para la construcción de paz</v>
          </cell>
          <cell r="D569" t="str">
            <v xml:space="preserve">Fortalecer la articulación del Estado en un marco de política criminal coherente, eficaz y con enfoque restaurativo </v>
          </cell>
          <cell r="E569" t="str">
            <v>Justicia</v>
          </cell>
          <cell r="F569" t="str">
            <v>SPC</v>
          </cell>
          <cell r="G569" t="str">
            <v>Prevención, Persecución del Delito y Resocialización de personas privadas de la libertad</v>
          </cell>
          <cell r="H569">
            <v>4429</v>
          </cell>
          <cell r="I569" t="str">
            <v>Cupos penitenciarios y carcelarios entregados</v>
          </cell>
          <cell r="J569" t="str">
            <v>Gestión</v>
          </cell>
          <cell r="K569" t="str">
            <v>Sectorial</v>
          </cell>
          <cell r="L569" t="str">
            <v>SI</v>
          </cell>
          <cell r="M569" t="str">
            <v>NO</v>
          </cell>
          <cell r="N569" t="str">
            <v>NO</v>
          </cell>
          <cell r="O569" t="str">
            <v>SI</v>
          </cell>
          <cell r="P569" t="str">
            <v>Cupos penitenciarios y carcelarios</v>
          </cell>
          <cell r="Q569" t="str">
            <v>Anual</v>
          </cell>
          <cell r="R569" t="str">
            <v>Acumulado</v>
          </cell>
          <cell r="S569">
            <v>9525</v>
          </cell>
          <cell r="T569">
            <v>3594</v>
          </cell>
          <cell r="U569">
            <v>4928</v>
          </cell>
          <cell r="V569">
            <v>1500</v>
          </cell>
          <cell r="W569">
            <v>1500</v>
          </cell>
          <cell r="X569">
            <v>11882</v>
          </cell>
          <cell r="Y569">
            <v>0</v>
          </cell>
          <cell r="Z569">
            <v>0</v>
          </cell>
          <cell r="AA569">
            <v>0</v>
          </cell>
          <cell r="AB569">
            <v>0</v>
          </cell>
          <cell r="AC569">
            <v>0</v>
          </cell>
          <cell r="AD569">
            <v>0</v>
          </cell>
          <cell r="AE569" t="str">
            <v>Programa de Rehabilitación de Cupos: EPMSC Girardot 98%, EPAMSCAS Combita 82%, Complejo Metropolitano Cúcuta 78%, EPAMS Girón 50%, EPMSC Jerico 94%, EPMSC Medellín Bellavista 94%. Programa de Construcción de Pabellones: Espinal 98%, Tuluá 89%, Buga 74%, G</v>
          </cell>
          <cell r="AF569">
            <v>42490.208333333299</v>
          </cell>
          <cell r="AG569">
            <v>42501.7906125347</v>
          </cell>
          <cell r="AH569" t="str">
            <v>Wilman René Garzón Ramírez</v>
          </cell>
          <cell r="AI569" t="str">
            <v>rene.garzon@uspec.gov.co</v>
          </cell>
          <cell r="AJ569">
            <v>0</v>
          </cell>
          <cell r="AK569">
            <v>0</v>
          </cell>
          <cell r="AL569">
            <v>0</v>
          </cell>
        </row>
        <row r="570">
          <cell r="A570">
            <v>4742</v>
          </cell>
          <cell r="B570" t="str">
            <v>Todos por un Nuevo País</v>
          </cell>
          <cell r="C570" t="str">
            <v>Seguridad, justicia y democracia para la construcción de paz</v>
          </cell>
          <cell r="D570" t="str">
            <v>Avanzar hacia la garantía del goce efectivo de derechos de las víctimas del conflicto armado en Colombia.</v>
          </cell>
          <cell r="E570" t="str">
            <v>Inclusión Social y Reconciliación</v>
          </cell>
          <cell r="F570" t="str">
            <v>Centro de Memoria Histórica</v>
          </cell>
          <cell r="G570" t="str">
            <v>Atención y Reparación Integral a Víctimas</v>
          </cell>
          <cell r="H570">
            <v>4742</v>
          </cell>
          <cell r="I570" t="str">
            <v>Documentos de archivo y colecciones documentales de derechos humanos y conflicto armado, acopiados y puestos al servicio de la sociedad en general</v>
          </cell>
          <cell r="J570" t="str">
            <v>Producto</v>
          </cell>
          <cell r="K570" t="str">
            <v>Sectorial</v>
          </cell>
          <cell r="L570" t="str">
            <v>SI</v>
          </cell>
          <cell r="M570" t="str">
            <v>NO</v>
          </cell>
          <cell r="N570" t="str">
            <v>NO</v>
          </cell>
          <cell r="O570" t="str">
            <v>SI</v>
          </cell>
          <cell r="P570" t="str">
            <v>Documentos de archivo</v>
          </cell>
          <cell r="Q570" t="str">
            <v>Semestral</v>
          </cell>
          <cell r="R570" t="str">
            <v>Capacidad</v>
          </cell>
          <cell r="S570">
            <v>99248</v>
          </cell>
          <cell r="T570">
            <v>160000</v>
          </cell>
          <cell r="U570">
            <v>229000</v>
          </cell>
          <cell r="V570">
            <v>301600</v>
          </cell>
          <cell r="W570">
            <v>381460</v>
          </cell>
          <cell r="X570">
            <v>381460</v>
          </cell>
          <cell r="Y570">
            <v>0</v>
          </cell>
          <cell r="Z570">
            <v>0</v>
          </cell>
          <cell r="AA570">
            <v>0</v>
          </cell>
          <cell r="AB570">
            <v>0</v>
          </cell>
          <cell r="AC570">
            <v>0</v>
          </cell>
          <cell r="AD570">
            <v>0</v>
          </cell>
          <cell r="AE570" t="str">
            <v>"En el mes de abril, la Dirección de Archivo de los Derechos Humanos realizó la puesta al servicio de 3.048 documentos de archivo de Derechos Humanos y Memoria Histórica; documentos que fueron acopiados y se encuentra disponibles para su consulta en el ce</v>
          </cell>
          <cell r="AF570">
            <v>42490.208333333299</v>
          </cell>
          <cell r="AG570">
            <v>42499.745171990697</v>
          </cell>
          <cell r="AH570" t="str">
            <v>German Augusto Cano Torres</v>
          </cell>
          <cell r="AI570" t="str">
            <v>german.cano@centrodememoriahistorica.gov.co</v>
          </cell>
          <cell r="AJ570">
            <v>0</v>
          </cell>
          <cell r="AK570">
            <v>0</v>
          </cell>
          <cell r="AL570">
            <v>0</v>
          </cell>
        </row>
        <row r="571">
          <cell r="A571">
            <v>4743</v>
          </cell>
          <cell r="B571" t="str">
            <v>Todos por un Nuevo País</v>
          </cell>
          <cell r="C571" t="str">
            <v>Seguridad, justicia y democracia para la construcción de paz</v>
          </cell>
          <cell r="D571" t="str">
            <v>Avanzar hacia la garantía del goce efectivo de derechos de las víctimas del conflicto armado en Colombia.</v>
          </cell>
          <cell r="E571" t="str">
            <v>Inclusión Social y Reconciliación</v>
          </cell>
          <cell r="F571" t="str">
            <v>Centro de Memoria Histórica</v>
          </cell>
          <cell r="G571" t="str">
            <v>Atención y Reparación Integral a Víctimas</v>
          </cell>
          <cell r="H571">
            <v>4743</v>
          </cell>
          <cell r="I571" t="str">
            <v>Hechos victimizantes documentados</v>
          </cell>
          <cell r="J571" t="str">
            <v>Producto</v>
          </cell>
          <cell r="K571" t="str">
            <v>Sectorial</v>
          </cell>
          <cell r="L571" t="str">
            <v>SI</v>
          </cell>
          <cell r="M571" t="str">
            <v>NO</v>
          </cell>
          <cell r="N571" t="str">
            <v>NO</v>
          </cell>
          <cell r="O571" t="str">
            <v>SI</v>
          </cell>
          <cell r="P571" t="str">
            <v>Hechos Victimizantes</v>
          </cell>
          <cell r="Q571" t="str">
            <v>Semestral</v>
          </cell>
          <cell r="R571" t="str">
            <v>Capacidad</v>
          </cell>
          <cell r="S571">
            <v>0</v>
          </cell>
          <cell r="T571">
            <v>55000</v>
          </cell>
          <cell r="U571">
            <v>90000</v>
          </cell>
          <cell r="V571">
            <v>125000</v>
          </cell>
          <cell r="W571">
            <v>155000</v>
          </cell>
          <cell r="X571">
            <v>155000</v>
          </cell>
          <cell r="Y571">
            <v>0</v>
          </cell>
          <cell r="Z571">
            <v>0</v>
          </cell>
          <cell r="AA571">
            <v>0</v>
          </cell>
          <cell r="AB571">
            <v>0</v>
          </cell>
          <cell r="AC571">
            <v>0</v>
          </cell>
          <cell r="AD571">
            <v>0</v>
          </cell>
          <cell r="AE571" t="str">
            <v xml:space="preserve">Durante el mes de abril el equipo del Observatorio Nacional de Memoria y Conflicto (ONMC) avanzó en la documentación de 3.000 hechos, para un total acumulado de 65.300 casos procesados en el sistema de información. </v>
          </cell>
          <cell r="AF571">
            <v>42490.208333333299</v>
          </cell>
          <cell r="AG571">
            <v>42499.745623576397</v>
          </cell>
          <cell r="AH571" t="str">
            <v>German Augusto Cano Torres</v>
          </cell>
          <cell r="AI571" t="str">
            <v>german.cano@centrodememoriahistorica.gov.co</v>
          </cell>
          <cell r="AJ571">
            <v>0</v>
          </cell>
          <cell r="AK571">
            <v>0</v>
          </cell>
          <cell r="AL571">
            <v>0</v>
          </cell>
        </row>
        <row r="572">
          <cell r="A572">
            <v>4744</v>
          </cell>
          <cell r="B572" t="str">
            <v>Todos por un Nuevo País</v>
          </cell>
          <cell r="C572" t="str">
            <v>Seguridad, justicia y democracia para la construcción de paz</v>
          </cell>
          <cell r="D572" t="str">
            <v>Avanzar hacia la garantía del goce efectivo de derechos de las víctimas del conflicto armado en Colombia.</v>
          </cell>
          <cell r="E572" t="str">
            <v>Inclusión Social y Reconciliación</v>
          </cell>
          <cell r="F572" t="str">
            <v>Centro de Memoria Histórica</v>
          </cell>
          <cell r="G572" t="str">
            <v>Atención y Reparación Integral a Víctimas</v>
          </cell>
          <cell r="H572">
            <v>4744</v>
          </cell>
          <cell r="I572" t="str">
            <v>Iniciativas de memoria histórica sobre el conflicto armado vinculadas a la red de memoria histórica</v>
          </cell>
          <cell r="J572" t="str">
            <v>Producto</v>
          </cell>
          <cell r="K572" t="str">
            <v>Sectorial</v>
          </cell>
          <cell r="L572" t="str">
            <v>SI</v>
          </cell>
          <cell r="M572" t="str">
            <v>SI</v>
          </cell>
          <cell r="N572" t="str">
            <v>NO</v>
          </cell>
          <cell r="O572" t="str">
            <v>SI</v>
          </cell>
          <cell r="P572" t="str">
            <v>Iniciativas</v>
          </cell>
          <cell r="Q572" t="str">
            <v>Trimestral</v>
          </cell>
          <cell r="R572" t="str">
            <v>Capacidad</v>
          </cell>
          <cell r="S572">
            <v>21</v>
          </cell>
          <cell r="T572">
            <v>45</v>
          </cell>
          <cell r="U572">
            <v>70</v>
          </cell>
          <cell r="V572">
            <v>95</v>
          </cell>
          <cell r="W572">
            <v>120</v>
          </cell>
          <cell r="X572">
            <v>120</v>
          </cell>
          <cell r="Y572">
            <v>51</v>
          </cell>
          <cell r="Z572">
            <v>61.22</v>
          </cell>
          <cell r="AA572">
            <v>51</v>
          </cell>
          <cell r="AB572">
            <v>30.3</v>
          </cell>
          <cell r="AC572">
            <v>42460.208333333299</v>
          </cell>
          <cell r="AD572">
            <v>42482.473097766197</v>
          </cell>
          <cell r="AE572" t="str">
            <v xml:space="preserve">"Caquetá, Samaniego y Buenaventura: se realizaron los trámites administrativos y jurídicos de los convenios. En los dos últimos casos todavía se está en etapa de formalización, mientras que el primero se inició ya. Magdalena Medio: se tomó la decisión de </v>
          </cell>
          <cell r="AF572">
            <v>42490.208333333299</v>
          </cell>
          <cell r="AG572">
            <v>42495.825673877298</v>
          </cell>
          <cell r="AH572" t="str">
            <v>German Augusto Cano Torres</v>
          </cell>
          <cell r="AI572" t="str">
            <v>german.cano@centrodememoriahistorica.gov.co</v>
          </cell>
          <cell r="AJ572">
            <v>0</v>
          </cell>
          <cell r="AK572">
            <v>42551.208333333299</v>
          </cell>
          <cell r="AL572">
            <v>-43</v>
          </cell>
        </row>
        <row r="573">
          <cell r="A573">
            <v>4745</v>
          </cell>
          <cell r="B573" t="str">
            <v>Todos por un Nuevo País</v>
          </cell>
          <cell r="C573" t="str">
            <v>Seguridad, justicia y democracia para la construcción de paz</v>
          </cell>
          <cell r="D573" t="str">
            <v>Avanzar hacia la garantía del goce efectivo de derechos de las víctimas del conflicto armado en Colombia.</v>
          </cell>
          <cell r="E573" t="str">
            <v>Inclusión Social y Reconciliación</v>
          </cell>
          <cell r="F573" t="str">
            <v>Centro de Memoria Histórica</v>
          </cell>
          <cell r="G573" t="str">
            <v>Atención y Reparación Integral a Víctimas</v>
          </cell>
          <cell r="H573">
            <v>4745</v>
          </cell>
          <cell r="I573" t="str">
            <v>Investigaciones publicadas para el esclarecimiento histórico del conflicto</v>
          </cell>
          <cell r="J573" t="str">
            <v>Producto</v>
          </cell>
          <cell r="K573" t="str">
            <v>Sectorial</v>
          </cell>
          <cell r="L573" t="str">
            <v>SI</v>
          </cell>
          <cell r="M573" t="str">
            <v>NO</v>
          </cell>
          <cell r="N573" t="str">
            <v>NO</v>
          </cell>
          <cell r="O573" t="str">
            <v>SI</v>
          </cell>
          <cell r="P573" t="str">
            <v>Investigaciones</v>
          </cell>
          <cell r="Q573" t="str">
            <v>Semestral</v>
          </cell>
          <cell r="R573" t="str">
            <v>Capacidad</v>
          </cell>
          <cell r="S573">
            <v>23</v>
          </cell>
          <cell r="T573">
            <v>29</v>
          </cell>
          <cell r="U573">
            <v>34</v>
          </cell>
          <cell r="V573">
            <v>39</v>
          </cell>
          <cell r="W573">
            <v>44</v>
          </cell>
          <cell r="X573">
            <v>44</v>
          </cell>
          <cell r="Y573">
            <v>0</v>
          </cell>
          <cell r="Z573">
            <v>0</v>
          </cell>
          <cell r="AA573">
            <v>0</v>
          </cell>
          <cell r="AB573">
            <v>0</v>
          </cell>
          <cell r="AC573">
            <v>0</v>
          </cell>
          <cell r="AD573">
            <v>0</v>
          </cell>
          <cell r="AE573" t="str">
            <v>Durante el período de reporte, no se realiza la publicación de ningún informe de esclarecimiento, la cual se tiene prevista para el período siguiente de reporte; así mismo, ningún informe de memoria ingresa a proceso editorial, continúan cinco (5) informe</v>
          </cell>
          <cell r="AF573">
            <v>42490.208333333299</v>
          </cell>
          <cell r="AG573">
            <v>42499.746032905103</v>
          </cell>
          <cell r="AH573" t="str">
            <v>German Augusto Cano Torres</v>
          </cell>
          <cell r="AI573" t="str">
            <v>german.cano@centrodememoriahistorica.gov.co</v>
          </cell>
          <cell r="AJ573">
            <v>0</v>
          </cell>
          <cell r="AK573">
            <v>0</v>
          </cell>
          <cell r="AL573">
            <v>0</v>
          </cell>
        </row>
        <row r="574">
          <cell r="A574">
            <v>4746</v>
          </cell>
          <cell r="B574" t="str">
            <v>Todos por un Nuevo País</v>
          </cell>
          <cell r="C574" t="str">
            <v>Seguridad, justicia y democracia para la construcción de paz</v>
          </cell>
          <cell r="D574" t="str">
            <v>Avanzar hacia la garantía del goce efectivo de derechos de las víctimas del conflicto armado en Colombia.</v>
          </cell>
          <cell r="E574" t="str">
            <v>Inclusión Social y Reconciliación</v>
          </cell>
          <cell r="F574" t="str">
            <v>Centro de Memoria Histórica</v>
          </cell>
          <cell r="G574" t="str">
            <v>Atención y Reparación Integral a Víctimas</v>
          </cell>
          <cell r="H574">
            <v>4746</v>
          </cell>
          <cell r="I574" t="str">
            <v>Museo Nacional de la memoria histórica construido</v>
          </cell>
          <cell r="J574" t="str">
            <v>Producto</v>
          </cell>
          <cell r="K574" t="str">
            <v>Sectorial</v>
          </cell>
          <cell r="L574" t="str">
            <v>SI</v>
          </cell>
          <cell r="M574" t="str">
            <v>NO</v>
          </cell>
          <cell r="N574" t="str">
            <v>NO</v>
          </cell>
          <cell r="O574" t="str">
            <v>SI</v>
          </cell>
          <cell r="P574" t="str">
            <v>Porcentaje</v>
          </cell>
          <cell r="Q574" t="str">
            <v>Semestral</v>
          </cell>
          <cell r="R574" t="str">
            <v>Capacidad</v>
          </cell>
          <cell r="S574">
            <v>10</v>
          </cell>
          <cell r="T574">
            <v>20</v>
          </cell>
          <cell r="U574">
            <v>40</v>
          </cell>
          <cell r="V574">
            <v>70</v>
          </cell>
          <cell r="W574">
            <v>100</v>
          </cell>
          <cell r="X574">
            <v>100</v>
          </cell>
          <cell r="Y574">
            <v>0</v>
          </cell>
          <cell r="Z574">
            <v>0</v>
          </cell>
          <cell r="AA574">
            <v>0</v>
          </cell>
          <cell r="AB574">
            <v>0</v>
          </cell>
          <cell r="AC574">
            <v>0</v>
          </cell>
          <cell r="AD574">
            <v>0</v>
          </cell>
          <cell r="AE574" t="str">
            <v>Desarrollo de Comités de Diseño para realizar seguimiento al desarrollo del proyecto arquitectónico (2016.04.01 / 2016.04.22)). Reuniones de seguimiento con SDP, IDU, DADEP y Catastro (2016.04.07 / 2016.04.27). Evento de Sanación Espiritual del predio por</v>
          </cell>
          <cell r="AF574">
            <v>42490.208333333299</v>
          </cell>
          <cell r="AG574">
            <v>42499.738223460598</v>
          </cell>
          <cell r="AH574" t="str">
            <v>German Augusto Cano Torres</v>
          </cell>
          <cell r="AI574" t="str">
            <v>german.cano@centrodememoriahistorica.gov.co</v>
          </cell>
          <cell r="AJ574">
            <v>0</v>
          </cell>
          <cell r="AK574">
            <v>0</v>
          </cell>
          <cell r="AL574">
            <v>0</v>
          </cell>
        </row>
        <row r="575">
          <cell r="A575">
            <v>4747</v>
          </cell>
          <cell r="B575" t="str">
            <v>Todos por un Nuevo País</v>
          </cell>
          <cell r="C575" t="str">
            <v>Seguridad, justicia y democracia para la construcción de paz</v>
          </cell>
          <cell r="D575" t="str">
            <v>Avanzar hacia la garantía del goce efectivo de derechos de las víctimas del conflicto armado en Colombia.</v>
          </cell>
          <cell r="E575" t="str">
            <v>Inclusión Social y Reconciliación</v>
          </cell>
          <cell r="F575" t="str">
            <v>Centro de Memoria Histórica</v>
          </cell>
          <cell r="G575" t="str">
            <v>Atención y Reparación Integral a Víctimas</v>
          </cell>
          <cell r="H575">
            <v>4747</v>
          </cell>
          <cell r="I575" t="str">
            <v>Personas desmovilizadas certificadas en el marco del mecanismo no judicial de contribución a la verdad</v>
          </cell>
          <cell r="J575" t="str">
            <v>Producto</v>
          </cell>
          <cell r="K575" t="str">
            <v>Sectorial</v>
          </cell>
          <cell r="L575" t="str">
            <v>SI</v>
          </cell>
          <cell r="M575" t="str">
            <v>SI</v>
          </cell>
          <cell r="N575" t="str">
            <v>NO</v>
          </cell>
          <cell r="O575" t="str">
            <v>SI</v>
          </cell>
          <cell r="P575" t="str">
            <v>Personas</v>
          </cell>
          <cell r="Q575" t="str">
            <v>Mensual</v>
          </cell>
          <cell r="R575" t="str">
            <v>Capacidad</v>
          </cell>
          <cell r="S575">
            <v>0</v>
          </cell>
          <cell r="T575">
            <v>4200</v>
          </cell>
          <cell r="U575">
            <v>7400</v>
          </cell>
          <cell r="V575">
            <v>10600</v>
          </cell>
          <cell r="W575">
            <v>13000</v>
          </cell>
          <cell r="X575">
            <v>13000</v>
          </cell>
          <cell r="Y575">
            <v>3719</v>
          </cell>
          <cell r="Z575">
            <v>50.256999999999998</v>
          </cell>
          <cell r="AA575">
            <v>3719</v>
          </cell>
          <cell r="AB575">
            <v>28.608000000000001</v>
          </cell>
          <cell r="AC575">
            <v>42490.208333333299</v>
          </cell>
          <cell r="AD575">
            <v>42499.749302465301</v>
          </cell>
          <cell r="AE575" t="str">
            <v>En el mes de abril se ha llevado a cabo el procedimiento de certificación, a lo largo del mes se han convocado y notificado a 201 firmantes del acuerdo de contribución a la verdad y para la vigencia 2,016 se tiene un acumulado de 735 firmantes en el marco</v>
          </cell>
          <cell r="AF575">
            <v>42490.208333333299</v>
          </cell>
          <cell r="AG575">
            <v>42499.749302349497</v>
          </cell>
          <cell r="AH575" t="str">
            <v>German Augusto Cano Torres</v>
          </cell>
          <cell r="AI575" t="str">
            <v>german.cano@centrodememoriahistorica.gov.co</v>
          </cell>
          <cell r="AJ575">
            <v>0</v>
          </cell>
          <cell r="AK575">
            <v>42520.208333333299</v>
          </cell>
          <cell r="AL575">
            <v>-13</v>
          </cell>
        </row>
        <row r="576">
          <cell r="A576">
            <v>4751</v>
          </cell>
          <cell r="B576" t="str">
            <v>Todos por un Nuevo País</v>
          </cell>
          <cell r="C576" t="str">
            <v>Seguridad, justicia y democracia para la construcción de paz</v>
          </cell>
          <cell r="D576" t="str">
            <v>Avanzar hacia la garantía del goce efectivo de derechos de las víctimas del conflicto armado en Colombia.</v>
          </cell>
          <cell r="E576" t="str">
            <v>Inclusión Social y Reconciliación</v>
          </cell>
          <cell r="F576" t="str">
            <v>Prosperidad Social</v>
          </cell>
          <cell r="G576" t="str">
            <v>Atención y Reparación Integral a Víctimas</v>
          </cell>
          <cell r="H576">
            <v>4751</v>
          </cell>
          <cell r="I576" t="str">
            <v>Planes de reparación colectiva con infraestructura para la reparación mejorada y/o construida</v>
          </cell>
          <cell r="J576" t="str">
            <v>Producto</v>
          </cell>
          <cell r="K576" t="str">
            <v>Sectorial</v>
          </cell>
          <cell r="L576" t="str">
            <v>SI</v>
          </cell>
          <cell r="M576" t="str">
            <v>SI</v>
          </cell>
          <cell r="N576" t="str">
            <v>NO</v>
          </cell>
          <cell r="O576" t="str">
            <v>SI</v>
          </cell>
          <cell r="P576" t="str">
            <v>Planes</v>
          </cell>
          <cell r="Q576" t="str">
            <v>Mensual</v>
          </cell>
          <cell r="R576" t="str">
            <v>Acumulado</v>
          </cell>
          <cell r="S576">
            <v>3</v>
          </cell>
          <cell r="T576">
            <v>13</v>
          </cell>
          <cell r="U576">
            <v>13</v>
          </cell>
          <cell r="V576">
            <v>12</v>
          </cell>
          <cell r="W576">
            <v>12</v>
          </cell>
          <cell r="X576">
            <v>50</v>
          </cell>
          <cell r="Y576">
            <v>0</v>
          </cell>
          <cell r="Z576">
            <v>0</v>
          </cell>
          <cell r="AA576">
            <v>0</v>
          </cell>
          <cell r="AB576">
            <v>0</v>
          </cell>
          <cell r="AC576">
            <v>0</v>
          </cell>
          <cell r="AD576">
            <v>0</v>
          </cell>
          <cell r="AE576">
            <v>0</v>
          </cell>
          <cell r="AF576">
            <v>0</v>
          </cell>
          <cell r="AG576">
            <v>0</v>
          </cell>
          <cell r="AH576" t="str">
            <v>Mario Alfonso   Pardo Pardo</v>
          </cell>
          <cell r="AI576" t="str">
            <v>mario.pardo@unidadvictimas.gov.co</v>
          </cell>
          <cell r="AJ576">
            <v>10</v>
          </cell>
          <cell r="AK576">
            <v>0</v>
          </cell>
          <cell r="AL576">
            <v>0</v>
          </cell>
        </row>
        <row r="577">
          <cell r="A577">
            <v>5133</v>
          </cell>
          <cell r="B577" t="str">
            <v>Todos por un Nuevo País</v>
          </cell>
          <cell r="C577" t="str">
            <v>Seguridad, justicia y democracia para la construcción de paz</v>
          </cell>
          <cell r="D577" t="str">
            <v>Avanzar hacia la garantía del goce efectivo de derechos de las víctimas del conflicto armado en Colombia.</v>
          </cell>
          <cell r="E577" t="str">
            <v>Inclusión Social y Reconciliación</v>
          </cell>
          <cell r="F577" t="str">
            <v>Prosperidad Social</v>
          </cell>
          <cell r="G577" t="str">
            <v>Atención y Reparación Integral a Víctimas</v>
          </cell>
          <cell r="H577">
            <v>5133</v>
          </cell>
          <cell r="I577" t="str">
            <v>Hogares víctimas  acompañadas en esquemas especiales de acompañamiento en retorno o reubicación durante el cuatrienio (incluye víctimas en el exterior y enfoque diferencial)</v>
          </cell>
          <cell r="J577" t="str">
            <v>Producto</v>
          </cell>
          <cell r="K577" t="str">
            <v>Transversal</v>
          </cell>
          <cell r="L577" t="str">
            <v>SI</v>
          </cell>
          <cell r="M577" t="str">
            <v>SI</v>
          </cell>
          <cell r="N577" t="str">
            <v>NO</v>
          </cell>
          <cell r="O577" t="str">
            <v>SI</v>
          </cell>
          <cell r="P577" t="str">
            <v>Hogares</v>
          </cell>
          <cell r="Q577" t="str">
            <v>Mensual</v>
          </cell>
          <cell r="R577" t="str">
            <v>Acumulado</v>
          </cell>
          <cell r="S577">
            <v>43144</v>
          </cell>
          <cell r="T577">
            <v>1500</v>
          </cell>
          <cell r="U577">
            <v>15500</v>
          </cell>
          <cell r="V577">
            <v>11500</v>
          </cell>
          <cell r="W577">
            <v>21500</v>
          </cell>
          <cell r="X577">
            <v>50000</v>
          </cell>
          <cell r="Y577">
            <v>1536</v>
          </cell>
          <cell r="Z577">
            <v>9.91</v>
          </cell>
          <cell r="AA577">
            <v>2777</v>
          </cell>
          <cell r="AB577">
            <v>5.5540000000000003</v>
          </cell>
          <cell r="AC577">
            <v>42490.208333333299</v>
          </cell>
          <cell r="AD577">
            <v>42499.748176469897</v>
          </cell>
          <cell r="AE577" t="str">
            <v>La UARIV ha venido trabajando en la identificación de posibles operadores para la contratación de Esquemas Especiales de Acompañamiento (EEA). Se está adelantando una solicitud de cotización para los EEA, cuya fecha límite de respuesta es el 10 de mayo pa</v>
          </cell>
          <cell r="AF577">
            <v>42490.208333333299</v>
          </cell>
          <cell r="AG577">
            <v>42499.748176354202</v>
          </cell>
          <cell r="AH577" t="str">
            <v>Sergio Barraza</v>
          </cell>
          <cell r="AI577" t="str">
            <v>sergio.Barraza@prosperidadsocial.gov.co</v>
          </cell>
          <cell r="AJ577">
            <v>10</v>
          </cell>
          <cell r="AK577">
            <v>42520.208333333299</v>
          </cell>
          <cell r="AL577">
            <v>-23</v>
          </cell>
        </row>
        <row r="578">
          <cell r="A578">
            <v>4775</v>
          </cell>
          <cell r="B578" t="str">
            <v>Todos por un Nuevo País</v>
          </cell>
          <cell r="C578" t="str">
            <v>Seguridad, justicia y democracia para la construcción de paz</v>
          </cell>
          <cell r="D578" t="str">
            <v>Avanzar hacia la garantía del goce efectivo de derechos de las víctimas del conflicto armado en Colombia.</v>
          </cell>
          <cell r="E578" t="str">
            <v>Inclusión Social y Reconciliación</v>
          </cell>
          <cell r="F578" t="str">
            <v>Prosperidad Social</v>
          </cell>
          <cell r="G578" t="str">
            <v>Desarrollo Organizacional e institucional para la atención de población vulnerable y/o excluida</v>
          </cell>
          <cell r="H578">
            <v>4775</v>
          </cell>
          <cell r="I578" t="str">
            <v>Comunidades urbanas con fortalecimiento del tejido social</v>
          </cell>
          <cell r="J578" t="str">
            <v>Producto</v>
          </cell>
          <cell r="K578" t="str">
            <v>Sectorial</v>
          </cell>
          <cell r="L578" t="str">
            <v>SI</v>
          </cell>
          <cell r="M578" t="str">
            <v>SI</v>
          </cell>
          <cell r="N578" t="str">
            <v>NO</v>
          </cell>
          <cell r="O578" t="str">
            <v>SI</v>
          </cell>
          <cell r="P578" t="str">
            <v>Comunidades Urbanas</v>
          </cell>
          <cell r="Q578" t="str">
            <v>Semestral</v>
          </cell>
          <cell r="R578" t="str">
            <v>Acumulado</v>
          </cell>
          <cell r="S578">
            <v>0</v>
          </cell>
          <cell r="T578">
            <v>30</v>
          </cell>
          <cell r="U578">
            <v>70</v>
          </cell>
          <cell r="V578">
            <v>70</v>
          </cell>
          <cell r="W578">
            <v>30</v>
          </cell>
          <cell r="X578">
            <v>200</v>
          </cell>
          <cell r="Y578">
            <v>0</v>
          </cell>
          <cell r="Z578">
            <v>0</v>
          </cell>
          <cell r="AA578">
            <v>0</v>
          </cell>
          <cell r="AB578">
            <v>0</v>
          </cell>
          <cell r="AC578">
            <v>0</v>
          </cell>
          <cell r="AD578">
            <v>0</v>
          </cell>
          <cell r="AE578">
            <v>0</v>
          </cell>
          <cell r="AF578">
            <v>0</v>
          </cell>
          <cell r="AG578">
            <v>0</v>
          </cell>
          <cell r="AH578" t="str">
            <v>Marilyn Jímenez Chaves</v>
          </cell>
          <cell r="AI578" t="str">
            <v>marilyn.jimenez@dps.gov.co</v>
          </cell>
          <cell r="AJ578">
            <v>0</v>
          </cell>
          <cell r="AK578">
            <v>0</v>
          </cell>
          <cell r="AL578">
            <v>0</v>
          </cell>
        </row>
        <row r="579">
          <cell r="A579">
            <v>4334</v>
          </cell>
          <cell r="B579" t="str">
            <v>Todos por un Nuevo País</v>
          </cell>
          <cell r="C579" t="str">
            <v>Seguridad, justicia y democracia para la construcción de paz</v>
          </cell>
          <cell r="D579" t="str">
            <v>Avanzar hacia la garantía del goce efectivo de derechos de las víctimas del conflicto armado en Colombia.</v>
          </cell>
          <cell r="E579" t="str">
            <v>Inclusión Social y Reconciliación</v>
          </cell>
          <cell r="F579" t="str">
            <v>Unidad Administrtiva Epecial para la Consolidación</v>
          </cell>
          <cell r="G579" t="str">
            <v>Desarrollo Organizacional e institucional para la atención de población vulnerable y/o excluida</v>
          </cell>
          <cell r="H579">
            <v>4334</v>
          </cell>
          <cell r="I579" t="str">
            <v>Capacidades institucionales y sociales para la consolidación del Estado Social de Derecho y la reconstrucción en los territorios priorizados para la garantía y ejercicio de los derechos (Índice de Consolidación)</v>
          </cell>
          <cell r="J579" t="str">
            <v>Resultado</v>
          </cell>
          <cell r="K579" t="str">
            <v>Sectorial</v>
          </cell>
          <cell r="L579" t="str">
            <v>SI</v>
          </cell>
          <cell r="M579" t="str">
            <v>SI</v>
          </cell>
          <cell r="N579" t="str">
            <v>NO</v>
          </cell>
          <cell r="O579" t="str">
            <v>SI</v>
          </cell>
          <cell r="P579" t="str">
            <v>Indice</v>
          </cell>
          <cell r="Q579" t="str">
            <v>Anual</v>
          </cell>
          <cell r="R579" t="str">
            <v>Flujo</v>
          </cell>
          <cell r="S579">
            <v>63</v>
          </cell>
          <cell r="T579">
            <v>64</v>
          </cell>
          <cell r="U579">
            <v>65</v>
          </cell>
          <cell r="V579">
            <v>66</v>
          </cell>
          <cell r="W579">
            <v>67</v>
          </cell>
          <cell r="X579">
            <v>67</v>
          </cell>
          <cell r="Y579">
            <v>0</v>
          </cell>
          <cell r="Z579">
            <v>0</v>
          </cell>
          <cell r="AA579">
            <v>0</v>
          </cell>
          <cell r="AB579">
            <v>0</v>
          </cell>
          <cell r="AC579">
            <v>0</v>
          </cell>
          <cell r="AD579">
            <v>0</v>
          </cell>
          <cell r="AE579" t="str">
            <v>Teniendo en cuenta que el Decreto 2559 de 2015 fusiona a la Unidad de Consolidación con el DPS y crea la Dirección de Gestión Territorial, la dirección se encuentra en un periodo de transición durante el cual se adoptará nuevos modelos de atención, por lo</v>
          </cell>
          <cell r="AF579">
            <v>42490.208333333299</v>
          </cell>
          <cell r="AG579">
            <v>42494.582023344898</v>
          </cell>
          <cell r="AH579" t="str">
            <v>Carlos Alberto Parodi Hernández</v>
          </cell>
          <cell r="AI579" t="str">
            <v>carlos.parodi@consolidacion.gov.co</v>
          </cell>
          <cell r="AJ579">
            <v>240</v>
          </cell>
          <cell r="AK579">
            <v>0</v>
          </cell>
          <cell r="AL579">
            <v>0</v>
          </cell>
        </row>
        <row r="580">
          <cell r="A580">
            <v>4754</v>
          </cell>
          <cell r="B580" t="str">
            <v>Todos por un Nuevo País</v>
          </cell>
          <cell r="C580" t="str">
            <v>Seguridad, justicia y democracia para la construcción de paz</v>
          </cell>
          <cell r="D580" t="str">
            <v>Avanzar hacia la garantía del goce efectivo de derechos de las víctimas del conflicto armado en Colombia.</v>
          </cell>
          <cell r="E580" t="str">
            <v>Inclusión Social y Reconciliación</v>
          </cell>
          <cell r="F580" t="str">
            <v>Unidad de Atención y Reparación Integral a las Vic</v>
          </cell>
          <cell r="G580" t="str">
            <v>Atención y Reparación Integral a Víctimas</v>
          </cell>
          <cell r="H580">
            <v>4754</v>
          </cell>
          <cell r="I580" t="str">
            <v>Sujetos de reparación colectiva étnicos que cuentan con consulta previa y han sido indemnizados</v>
          </cell>
          <cell r="J580" t="str">
            <v>Producto</v>
          </cell>
          <cell r="K580" t="str">
            <v>Sectorial</v>
          </cell>
          <cell r="L580" t="str">
            <v>SI</v>
          </cell>
          <cell r="M580" t="str">
            <v>SI</v>
          </cell>
          <cell r="N580" t="str">
            <v>NO</v>
          </cell>
          <cell r="O580" t="str">
            <v>SI</v>
          </cell>
          <cell r="P580" t="str">
            <v>Sujetos de Reparación Colectiva Étnicos</v>
          </cell>
          <cell r="Q580" t="str">
            <v>Mensual</v>
          </cell>
          <cell r="R580" t="str">
            <v>Acumulado</v>
          </cell>
          <cell r="S580">
            <v>0</v>
          </cell>
          <cell r="T580">
            <v>4</v>
          </cell>
          <cell r="U580">
            <v>4</v>
          </cell>
          <cell r="V580">
            <v>12</v>
          </cell>
          <cell r="W580">
            <v>50</v>
          </cell>
          <cell r="X580">
            <v>70</v>
          </cell>
          <cell r="Y580">
            <v>0</v>
          </cell>
          <cell r="Z580">
            <v>0</v>
          </cell>
          <cell r="AA580">
            <v>0</v>
          </cell>
          <cell r="AB580">
            <v>0</v>
          </cell>
          <cell r="AC580">
            <v>42490.208333333299</v>
          </cell>
          <cell r="AD580">
            <v>42499.741568055601</v>
          </cell>
          <cell r="AE580" t="str">
            <v>Durante este periodo el acto administrativo que contienen los lineamientos para realizar el pago de la indemnización económica dirigida a sujetos étnicos que cuentan con PIRC protocolizado se encuentra en revisión por parte de la OAJ de la Unidad, por tal</v>
          </cell>
          <cell r="AF580">
            <v>42490.208333333299</v>
          </cell>
          <cell r="AG580">
            <v>42499.741567905097</v>
          </cell>
          <cell r="AH580" t="str">
            <v>Mario Alfonso   Pardo Pardo</v>
          </cell>
          <cell r="AI580" t="str">
            <v>mario.pardo@unidadvictimas.gov.co</v>
          </cell>
          <cell r="AJ580">
            <v>10</v>
          </cell>
          <cell r="AK580">
            <v>42520.208333333299</v>
          </cell>
          <cell r="AL580">
            <v>-23</v>
          </cell>
        </row>
        <row r="581">
          <cell r="A581">
            <v>4755</v>
          </cell>
          <cell r="B581" t="str">
            <v>Todos por un Nuevo País</v>
          </cell>
          <cell r="C581" t="str">
            <v>Seguridad, justicia y democracia para la construcción de paz</v>
          </cell>
          <cell r="D581" t="str">
            <v>Avanzar hacia la garantía del goce efectivo de derechos de las víctimas del conflicto armado en Colombia.</v>
          </cell>
          <cell r="E581" t="str">
            <v>Inclusión Social y Reconciliación</v>
          </cell>
          <cell r="F581" t="str">
            <v>Unidad de Atención y Reparación Integral a las Vic</v>
          </cell>
          <cell r="G581" t="str">
            <v>Atención y Reparación Integral a Víctimas</v>
          </cell>
          <cell r="H581">
            <v>4755</v>
          </cell>
          <cell r="I581" t="str">
            <v>Número de indemnizaciones otorgadas a víctimas del conflicto armado interno</v>
          </cell>
          <cell r="J581" t="str">
            <v>Producto</v>
          </cell>
          <cell r="K581" t="str">
            <v>Sectorial</v>
          </cell>
          <cell r="L581" t="str">
            <v>SI</v>
          </cell>
          <cell r="M581" t="str">
            <v>SI</v>
          </cell>
          <cell r="N581" t="str">
            <v>NO</v>
          </cell>
          <cell r="O581" t="str">
            <v>SI</v>
          </cell>
          <cell r="P581" t="str">
            <v>Indemnizaciones</v>
          </cell>
          <cell r="Q581" t="str">
            <v>Mensual</v>
          </cell>
          <cell r="R581" t="str">
            <v>Capacidad</v>
          </cell>
          <cell r="S581">
            <v>460826</v>
          </cell>
          <cell r="T581">
            <v>582629</v>
          </cell>
          <cell r="U581">
            <v>682859</v>
          </cell>
          <cell r="V581">
            <v>783089</v>
          </cell>
          <cell r="W581">
            <v>952399</v>
          </cell>
          <cell r="X581">
            <v>952399</v>
          </cell>
          <cell r="Y581">
            <v>592430</v>
          </cell>
          <cell r="Z581">
            <v>59.271999999999998</v>
          </cell>
          <cell r="AA581">
            <v>592430</v>
          </cell>
          <cell r="AB581">
            <v>26.771999999999998</v>
          </cell>
          <cell r="AC581">
            <v>42490.208333333299</v>
          </cell>
          <cell r="AD581">
            <v>42501.648003391201</v>
          </cell>
          <cell r="AE581" t="str">
            <v xml:space="preserve">A 30 de Abril no se han constituido encargos fiduciarios, se han otorgado indemnizaciones por hechos distintos al desplazamiento por un valor de $4.904 millones,e indemnizaciones por desplazamiento por un monto de $11.596 milllones, durante el 2016 no se </v>
          </cell>
          <cell r="AF581">
            <v>42490.208333333299</v>
          </cell>
          <cell r="AG581">
            <v>42501.648003240698</v>
          </cell>
          <cell r="AH581" t="str">
            <v>Mario Alfonso   Pardo Pardo</v>
          </cell>
          <cell r="AI581" t="str">
            <v>mario.pardo@unidadvictimas.gov.co</v>
          </cell>
          <cell r="AJ581">
            <v>10</v>
          </cell>
          <cell r="AK581">
            <v>42520.208333333299</v>
          </cell>
          <cell r="AL581">
            <v>-23</v>
          </cell>
        </row>
        <row r="582">
          <cell r="A582">
            <v>4756</v>
          </cell>
          <cell r="B582" t="str">
            <v>Todos por un Nuevo País</v>
          </cell>
          <cell r="C582" t="str">
            <v>Seguridad, justicia y democracia para la construcción de paz</v>
          </cell>
          <cell r="D582" t="str">
            <v>Avanzar hacia la garantía del goce efectivo de derechos de las víctimas del conflicto armado en Colombia.</v>
          </cell>
          <cell r="E582" t="str">
            <v>Inclusión Social y Reconciliación</v>
          </cell>
          <cell r="F582" t="str">
            <v>Unidad de Atención y Reparación Integral a las Vic</v>
          </cell>
          <cell r="G582" t="str">
            <v>Atención y Reparación Integral a Víctimas</v>
          </cell>
          <cell r="H582">
            <v>4756</v>
          </cell>
          <cell r="I582" t="str">
            <v>Sujetos colectivos víctimas que cuentan con al menos dos medidas de reparación administrativa implementadas.</v>
          </cell>
          <cell r="J582" t="str">
            <v>Producto</v>
          </cell>
          <cell r="K582" t="str">
            <v>Sectorial</v>
          </cell>
          <cell r="L582" t="str">
            <v>SI</v>
          </cell>
          <cell r="M582" t="str">
            <v>SI</v>
          </cell>
          <cell r="N582" t="str">
            <v>NO</v>
          </cell>
          <cell r="O582" t="str">
            <v>SI</v>
          </cell>
          <cell r="P582" t="str">
            <v>Sujetos de Reparación Colectiva</v>
          </cell>
          <cell r="Q582" t="str">
            <v>Mensual</v>
          </cell>
          <cell r="R582" t="str">
            <v>Capacidad</v>
          </cell>
          <cell r="S582">
            <v>76</v>
          </cell>
          <cell r="T582">
            <v>150</v>
          </cell>
          <cell r="U582">
            <v>170</v>
          </cell>
          <cell r="V582">
            <v>190</v>
          </cell>
          <cell r="W582">
            <v>210</v>
          </cell>
          <cell r="X582">
            <v>210</v>
          </cell>
          <cell r="Y582">
            <v>118</v>
          </cell>
          <cell r="Z582">
            <v>44.680999999999997</v>
          </cell>
          <cell r="AA582">
            <v>118</v>
          </cell>
          <cell r="AB582">
            <v>31.343</v>
          </cell>
          <cell r="AC582">
            <v>42490.208333333299</v>
          </cell>
          <cell r="AD582">
            <v>42499.742551736097</v>
          </cell>
          <cell r="AE582" t="str">
            <v xml:space="preserve">Durante abril se implementan medidas de reparación en 118 SRC, estas medidas se ejecutan principalmente en el marco del 9 de abril - Día de la memoria y la solidaridad con las victimas. </v>
          </cell>
          <cell r="AF582">
            <v>42490.208333333299</v>
          </cell>
          <cell r="AG582">
            <v>42499.742551585601</v>
          </cell>
          <cell r="AH582" t="str">
            <v>Mario Alfonso   Pardo Pardo</v>
          </cell>
          <cell r="AI582" t="str">
            <v>mario.pardo@unidadvictimas.gov.co</v>
          </cell>
          <cell r="AJ582">
            <v>10</v>
          </cell>
          <cell r="AK582">
            <v>42520.208333333299</v>
          </cell>
          <cell r="AL582">
            <v>-23</v>
          </cell>
        </row>
        <row r="583">
          <cell r="A583">
            <v>4757</v>
          </cell>
          <cell r="B583" t="str">
            <v>Todos por un Nuevo País</v>
          </cell>
          <cell r="C583" t="str">
            <v>Seguridad, justicia y democracia para la construcción de paz</v>
          </cell>
          <cell r="D583" t="str">
            <v>Avanzar hacia la garantía del goce efectivo de derechos de las víctimas del conflicto armado en Colombia.</v>
          </cell>
          <cell r="E583" t="str">
            <v>Inclusión Social y Reconciliación</v>
          </cell>
          <cell r="F583" t="str">
            <v>Unidad de Atención y Reparación Integral a las Vic</v>
          </cell>
          <cell r="G583" t="str">
            <v>Atención y Reparación Integral a Víctimas</v>
          </cell>
          <cell r="H583">
            <v>4757</v>
          </cell>
          <cell r="I583" t="str">
            <v>Víctimas que han avanzado en la reparación integral por vía administrativa durante el cuatrienio</v>
          </cell>
          <cell r="J583" t="str">
            <v>Resultado</v>
          </cell>
          <cell r="K583" t="str">
            <v>Sectorial</v>
          </cell>
          <cell r="L583" t="str">
            <v>SI</v>
          </cell>
          <cell r="M583" t="str">
            <v>SI</v>
          </cell>
          <cell r="N583" t="str">
            <v>NO</v>
          </cell>
          <cell r="O583" t="str">
            <v>SI</v>
          </cell>
          <cell r="P583" t="str">
            <v>Personas Víctimas</v>
          </cell>
          <cell r="Q583" t="str">
            <v>Semestral</v>
          </cell>
          <cell r="R583" t="str">
            <v>Capacidad</v>
          </cell>
          <cell r="S583">
            <v>195942</v>
          </cell>
          <cell r="T583">
            <v>240000</v>
          </cell>
          <cell r="U583">
            <v>480000</v>
          </cell>
          <cell r="V583">
            <v>700000</v>
          </cell>
          <cell r="W583">
            <v>920000</v>
          </cell>
          <cell r="X583">
            <v>920000</v>
          </cell>
          <cell r="Y583">
            <v>0</v>
          </cell>
          <cell r="Z583">
            <v>0</v>
          </cell>
          <cell r="AA583">
            <v>0</v>
          </cell>
          <cell r="AB583">
            <v>0</v>
          </cell>
          <cell r="AC583">
            <v>0</v>
          </cell>
          <cell r="AD583">
            <v>0</v>
          </cell>
          <cell r="AE583" t="str">
            <v>Al cierre de Diciembre de 2015 se avanzó en la reparación de 246.924 victimas con 2 medidas de reparación integral implementadas. Durante Abril de 2016 La Unidad continua en el proceso de focalización, con el fin de definir los alcances que permitan cumpl</v>
          </cell>
          <cell r="AF583">
            <v>42490.208333333299</v>
          </cell>
          <cell r="AG583">
            <v>42499.743374618098</v>
          </cell>
          <cell r="AH583" t="str">
            <v>Mario Alfonso   Pardo Pardo</v>
          </cell>
          <cell r="AI583" t="str">
            <v>mario.pardo@unidadvictimas.gov.co</v>
          </cell>
          <cell r="AJ583">
            <v>30</v>
          </cell>
          <cell r="AK583">
            <v>0</v>
          </cell>
          <cell r="AL583">
            <v>0</v>
          </cell>
        </row>
        <row r="584">
          <cell r="A584">
            <v>4758</v>
          </cell>
          <cell r="B584" t="str">
            <v>Todos por un Nuevo País</v>
          </cell>
          <cell r="C584" t="str">
            <v>Seguridad, justicia y democracia para la construcción de paz</v>
          </cell>
          <cell r="D584" t="str">
            <v>Avanzar hacia la garantía del goce efectivo de derechos de las víctimas del conflicto armado en Colombia.</v>
          </cell>
          <cell r="E584" t="str">
            <v>Inclusión Social y Reconciliación</v>
          </cell>
          <cell r="F584" t="str">
            <v>Unidad de Atención y Reparación Integral a las Vic</v>
          </cell>
          <cell r="G584" t="str">
            <v>Atención y Reparación Integral a Víctimas</v>
          </cell>
          <cell r="H584">
            <v>4758</v>
          </cell>
          <cell r="I584" t="str">
            <v>Planes de retornos y reubicaciones y reparación colectiva articulados entre las entidades nacionales y las entidades territoriales en temas estratégicos</v>
          </cell>
          <cell r="J584" t="str">
            <v>Producto</v>
          </cell>
          <cell r="K584" t="str">
            <v>Sectorial</v>
          </cell>
          <cell r="L584" t="str">
            <v>SI</v>
          </cell>
          <cell r="M584" t="str">
            <v>SI</v>
          </cell>
          <cell r="N584" t="str">
            <v>NO</v>
          </cell>
          <cell r="O584" t="str">
            <v>SI</v>
          </cell>
          <cell r="P584" t="str">
            <v>Planes</v>
          </cell>
          <cell r="Q584" t="str">
            <v>Anual</v>
          </cell>
          <cell r="R584" t="str">
            <v>Acumulado</v>
          </cell>
          <cell r="S584">
            <v>0</v>
          </cell>
          <cell r="T584">
            <v>0</v>
          </cell>
          <cell r="U584">
            <v>40</v>
          </cell>
          <cell r="V584">
            <v>50</v>
          </cell>
          <cell r="W584">
            <v>60</v>
          </cell>
          <cell r="X584">
            <v>150</v>
          </cell>
          <cell r="Y584">
            <v>0</v>
          </cell>
          <cell r="Z584">
            <v>0</v>
          </cell>
          <cell r="AA584">
            <v>0</v>
          </cell>
          <cell r="AB584">
            <v>0</v>
          </cell>
          <cell r="AC584">
            <v>0</v>
          </cell>
          <cell r="AD584">
            <v>0</v>
          </cell>
          <cell r="AE584" t="str">
            <v>Durante Abril se constituyó la mesa de restitución de capacidades productivas, el objetivo de la misma es construir la propuesta de intervención para la implementación de estas medidas de acuerdo a los diferentes momentos de la cadena productiva y las com</v>
          </cell>
          <cell r="AF584">
            <v>42490.208333333299</v>
          </cell>
          <cell r="AG584">
            <v>42499.739950347197</v>
          </cell>
          <cell r="AH584" t="str">
            <v>Mario Alfonso   Pardo Pardo</v>
          </cell>
          <cell r="AI584" t="str">
            <v>mario.pardo@unidadvictimas.gov.co</v>
          </cell>
          <cell r="AJ584">
            <v>120</v>
          </cell>
          <cell r="AK584">
            <v>0</v>
          </cell>
          <cell r="AL584">
            <v>0</v>
          </cell>
        </row>
        <row r="585">
          <cell r="A585">
            <v>4759</v>
          </cell>
          <cell r="B585" t="str">
            <v>Todos por un Nuevo País</v>
          </cell>
          <cell r="C585" t="str">
            <v>Seguridad, justicia y democracia para la construcción de paz</v>
          </cell>
          <cell r="D585" t="str">
            <v>Avanzar hacia la garantía del goce efectivo de derechos de las víctimas del conflicto armado en Colombia.</v>
          </cell>
          <cell r="E585" t="str">
            <v>Inclusión Social y Reconciliación</v>
          </cell>
          <cell r="F585" t="str">
            <v>Unidad de Atención y Reparación Integral a las Vic</v>
          </cell>
          <cell r="G585" t="str">
            <v>Atención y Reparación Integral a Víctimas</v>
          </cell>
          <cell r="H585">
            <v>4759</v>
          </cell>
          <cell r="I585" t="str">
            <v>Sujetos de reparación colectiva con acompañamiento y asistencia técnica nueva en la formulación de proyectos, estudios y diseños para la construcción de obras de infraestructura para la reparación colectiva.</v>
          </cell>
          <cell r="J585" t="str">
            <v>Producto</v>
          </cell>
          <cell r="K585" t="str">
            <v>Sectorial</v>
          </cell>
          <cell r="L585" t="str">
            <v>SI</v>
          </cell>
          <cell r="M585" t="str">
            <v>SI</v>
          </cell>
          <cell r="N585" t="str">
            <v>NO</v>
          </cell>
          <cell r="O585" t="str">
            <v>SI</v>
          </cell>
          <cell r="P585" t="str">
            <v>Sujetos de Reparación Colectiva</v>
          </cell>
          <cell r="Q585" t="str">
            <v>Mensual</v>
          </cell>
          <cell r="R585" t="str">
            <v>Acumulado</v>
          </cell>
          <cell r="S585">
            <v>5</v>
          </cell>
          <cell r="T585">
            <v>20</v>
          </cell>
          <cell r="U585">
            <v>20</v>
          </cell>
          <cell r="V585">
            <v>20</v>
          </cell>
          <cell r="W585">
            <v>20</v>
          </cell>
          <cell r="X585">
            <v>80</v>
          </cell>
          <cell r="Y585">
            <v>0</v>
          </cell>
          <cell r="Z585">
            <v>0</v>
          </cell>
          <cell r="AA585">
            <v>0</v>
          </cell>
          <cell r="AB585">
            <v>0</v>
          </cell>
          <cell r="AC585">
            <v>0</v>
          </cell>
          <cell r="AD585">
            <v>0</v>
          </cell>
          <cell r="AE585">
            <v>0</v>
          </cell>
          <cell r="AF585">
            <v>0</v>
          </cell>
          <cell r="AG585">
            <v>0</v>
          </cell>
          <cell r="AH585" t="str">
            <v>Marilyn Jímenez Chaves</v>
          </cell>
          <cell r="AI585" t="str">
            <v>marilyn.jimenez@dps.gov.co</v>
          </cell>
          <cell r="AJ585">
            <v>10</v>
          </cell>
          <cell r="AK585">
            <v>0</v>
          </cell>
          <cell r="AL585">
            <v>0</v>
          </cell>
        </row>
        <row r="586">
          <cell r="A586">
            <v>4748</v>
          </cell>
          <cell r="B586" t="str">
            <v>Todos por un Nuevo País</v>
          </cell>
          <cell r="C586" t="str">
            <v>Seguridad, justicia y democracia para la construcción de paz</v>
          </cell>
          <cell r="D586" t="str">
            <v>Avanzar hacia la garantía del goce efectivo de derechos de las víctimas del conflicto armado en Colombia.</v>
          </cell>
          <cell r="E586" t="str">
            <v>Inclusión Social y Reconciliación</v>
          </cell>
          <cell r="F586" t="str">
            <v>Unidad de Atención y Reparación Integral a las Vic</v>
          </cell>
          <cell r="G586" t="str">
            <v>Atención y Reparación Integral a Víctimas</v>
          </cell>
          <cell r="H586">
            <v>4748</v>
          </cell>
          <cell r="I586" t="str">
            <v>Comunidades en procesos de reparación colectiva con intervenciones implementadas para la reconstrucción del tejido social con enfoque psicosocial</v>
          </cell>
          <cell r="J586" t="str">
            <v>Producto</v>
          </cell>
          <cell r="K586" t="str">
            <v>Sectorial</v>
          </cell>
          <cell r="L586" t="str">
            <v>SI</v>
          </cell>
          <cell r="M586" t="str">
            <v>SI</v>
          </cell>
          <cell r="N586" t="str">
            <v>NO</v>
          </cell>
          <cell r="O586" t="str">
            <v>SI</v>
          </cell>
          <cell r="P586" t="str">
            <v>Comunidades</v>
          </cell>
          <cell r="Q586" t="str">
            <v>Mensual</v>
          </cell>
          <cell r="R586" t="str">
            <v>Capacidad</v>
          </cell>
          <cell r="S586">
            <v>135</v>
          </cell>
          <cell r="T586">
            <v>150</v>
          </cell>
          <cell r="U586">
            <v>200</v>
          </cell>
          <cell r="V586">
            <v>250</v>
          </cell>
          <cell r="W586">
            <v>300</v>
          </cell>
          <cell r="X586">
            <v>300</v>
          </cell>
          <cell r="Y586">
            <v>146</v>
          </cell>
          <cell r="Z586">
            <v>16.922999999999998</v>
          </cell>
          <cell r="AA586">
            <v>146</v>
          </cell>
          <cell r="AB586">
            <v>6.6669999999999998</v>
          </cell>
          <cell r="AC586">
            <v>42490.208333333299</v>
          </cell>
          <cell r="AD586">
            <v>42499.741177893498</v>
          </cell>
          <cell r="AE586" t="str">
            <v>Al cierre de abril, se continua el proceso de intervención a través de la medida de rehabilitación comunitaria en los 146 SRC, durante este periodo se efectúan procesos de formación comunitaria dirigidos a tejedores y tejedoras, de igual manera se ejecuta</v>
          </cell>
          <cell r="AF586">
            <v>42490.208333333299</v>
          </cell>
          <cell r="AG586">
            <v>42499.741177777803</v>
          </cell>
          <cell r="AH586" t="str">
            <v>Mario Alfonso   Pardo Pardo</v>
          </cell>
          <cell r="AI586" t="str">
            <v>mario.pardo@unidadvictimas.gov.co</v>
          </cell>
          <cell r="AJ586">
            <v>10</v>
          </cell>
          <cell r="AK586">
            <v>42520.208333333299</v>
          </cell>
          <cell r="AL586">
            <v>-23</v>
          </cell>
        </row>
        <row r="587">
          <cell r="A587">
            <v>4749</v>
          </cell>
          <cell r="B587" t="str">
            <v>Todos por un Nuevo País</v>
          </cell>
          <cell r="C587" t="str">
            <v>Seguridad, justicia y democracia para la construcción de paz</v>
          </cell>
          <cell r="D587" t="str">
            <v>Avanzar hacia la garantía del goce efectivo de derechos de las víctimas del conflicto armado en Colombia.</v>
          </cell>
          <cell r="E587" t="str">
            <v>Inclusión Social y Reconciliación</v>
          </cell>
          <cell r="F587" t="str">
            <v>Unidad de Atención y Reparación Integral a las Vic</v>
          </cell>
          <cell r="G587" t="str">
            <v>Atención y Reparación Integral a Víctimas</v>
          </cell>
          <cell r="H587">
            <v>4749</v>
          </cell>
          <cell r="I587" t="str">
            <v>Entidades territoriales cofinanciadas para la atención de comunidades étnicas, en cumplimiento de los autos diferenciales de la Sentencia T-25 de 2004</v>
          </cell>
          <cell r="J587" t="str">
            <v>Producto</v>
          </cell>
          <cell r="K587" t="str">
            <v>Sectorial</v>
          </cell>
          <cell r="L587" t="str">
            <v>SI</v>
          </cell>
          <cell r="M587" t="str">
            <v>SI</v>
          </cell>
          <cell r="N587" t="str">
            <v>NO</v>
          </cell>
          <cell r="O587" t="str">
            <v>SI</v>
          </cell>
          <cell r="P587" t="str">
            <v>Entidades Territoriales</v>
          </cell>
          <cell r="Q587" t="str">
            <v>Semestral</v>
          </cell>
          <cell r="R587" t="str">
            <v>Acumulado</v>
          </cell>
          <cell r="S587">
            <v>0</v>
          </cell>
          <cell r="T587">
            <v>2</v>
          </cell>
          <cell r="U587">
            <v>2</v>
          </cell>
          <cell r="V587">
            <v>3</v>
          </cell>
          <cell r="W587">
            <v>3</v>
          </cell>
          <cell r="X587">
            <v>10</v>
          </cell>
          <cell r="Y587">
            <v>0</v>
          </cell>
          <cell r="Z587">
            <v>0</v>
          </cell>
          <cell r="AA587">
            <v>0</v>
          </cell>
          <cell r="AB587">
            <v>0</v>
          </cell>
          <cell r="AC587">
            <v>0</v>
          </cell>
          <cell r="AD587">
            <v>0</v>
          </cell>
          <cell r="AE587" t="str">
            <v>Durante el mes de abril se evaluaron y aprobaron dos proyectos dirigidos a atender a comunidades étnicas, el primero en el distrito de Cartagena denominado: "Apoyo al proceso de rescate y reconstrucción de la identidad de los pueblos y comunidades indígen</v>
          </cell>
          <cell r="AF587">
            <v>42490.208333333299</v>
          </cell>
          <cell r="AG587">
            <v>42499.738885300903</v>
          </cell>
          <cell r="AH587" t="str">
            <v>Mario Alfonso   Pardo Pardo</v>
          </cell>
          <cell r="AI587" t="str">
            <v>mario.pardo@unidadvictimas.gov.co</v>
          </cell>
          <cell r="AJ587">
            <v>0</v>
          </cell>
          <cell r="AK587">
            <v>0</v>
          </cell>
          <cell r="AL587">
            <v>0</v>
          </cell>
        </row>
        <row r="588">
          <cell r="A588">
            <v>4750</v>
          </cell>
          <cell r="B588" t="str">
            <v>Todos por un Nuevo País</v>
          </cell>
          <cell r="C588" t="str">
            <v>Seguridad, justicia y democracia para la construcción de paz</v>
          </cell>
          <cell r="D588" t="str">
            <v>Avanzar hacia la garantía del goce efectivo de derechos de las víctimas del conflicto armado en Colombia.</v>
          </cell>
          <cell r="E588" t="str">
            <v>Inclusión Social y Reconciliación</v>
          </cell>
          <cell r="F588" t="str">
            <v>Unidad de Atención y Reparación Integral a las Vic</v>
          </cell>
          <cell r="G588" t="str">
            <v>Atención y Reparación Integral a Víctimas</v>
          </cell>
          <cell r="H588">
            <v>4750</v>
          </cell>
          <cell r="I588" t="str">
            <v>Personas víctimas que han superado la situación de vulnerabilidad causada por el desplazamiento forzado</v>
          </cell>
          <cell r="J588" t="str">
            <v>Producto</v>
          </cell>
          <cell r="K588" t="str">
            <v>Sectorial</v>
          </cell>
          <cell r="L588" t="str">
            <v>SI</v>
          </cell>
          <cell r="M588" t="str">
            <v>NO</v>
          </cell>
          <cell r="N588" t="str">
            <v>NO</v>
          </cell>
          <cell r="O588" t="str">
            <v>SI</v>
          </cell>
          <cell r="P588" t="str">
            <v>Personas Víctimas</v>
          </cell>
          <cell r="Q588" t="str">
            <v>Semestral</v>
          </cell>
          <cell r="R588" t="str">
            <v>Acumulado</v>
          </cell>
          <cell r="S588">
            <v>0</v>
          </cell>
          <cell r="T588">
            <v>30000</v>
          </cell>
          <cell r="U588">
            <v>156000</v>
          </cell>
          <cell r="V588">
            <v>156000</v>
          </cell>
          <cell r="W588">
            <v>158000</v>
          </cell>
          <cell r="X588">
            <v>500000</v>
          </cell>
          <cell r="Y588">
            <v>33496</v>
          </cell>
          <cell r="Z588">
            <v>21.47</v>
          </cell>
          <cell r="AA588">
            <v>66992</v>
          </cell>
          <cell r="AB588">
            <v>13.4</v>
          </cell>
          <cell r="AC588">
            <v>42735.208333333299</v>
          </cell>
          <cell r="AD588">
            <v>42468.633167627297</v>
          </cell>
          <cell r="AE588" t="str">
            <v>Durante lo corrido del 2016 y con corte al mes de abril, 86.911 víctimas han superado la situación de vulnerabilidad causada por el desplazamiento forzado de acuerdo a la medición de derechos.</v>
          </cell>
          <cell r="AF588">
            <v>42490.208333333299</v>
          </cell>
          <cell r="AG588">
            <v>42501.683353784698</v>
          </cell>
          <cell r="AH588" t="str">
            <v>Mario Alfonso   Pardo Pardo</v>
          </cell>
          <cell r="AI588" t="str">
            <v>mario.pardo@unidadvictimas.gov.co</v>
          </cell>
          <cell r="AJ588">
            <v>10</v>
          </cell>
          <cell r="AK588">
            <v>42916.208333333299</v>
          </cell>
          <cell r="AL588">
            <v>-418</v>
          </cell>
        </row>
        <row r="589">
          <cell r="A589">
            <v>4752</v>
          </cell>
          <cell r="B589" t="str">
            <v>Todos por un Nuevo País</v>
          </cell>
          <cell r="C589" t="str">
            <v>Seguridad, justicia y democracia para la construcción de paz</v>
          </cell>
          <cell r="D589" t="str">
            <v>Avanzar hacia la garantía del goce efectivo de derechos de las víctimas del conflicto armado en Colombia.</v>
          </cell>
          <cell r="E589" t="str">
            <v>Inclusión Social y Reconciliación</v>
          </cell>
          <cell r="F589" t="str">
            <v>Unidad de Atención y Reparación Integral a las Vic</v>
          </cell>
          <cell r="G589" t="str">
            <v>Atención y Reparación Integral a Víctimas</v>
          </cell>
          <cell r="H589">
            <v>4752</v>
          </cell>
          <cell r="I589" t="str">
            <v>Porcentaje de personas víctimas de desplazamiento forzado con carencias en subsistencia mínima que reciben atención humanitaria</v>
          </cell>
          <cell r="J589" t="str">
            <v>Producto</v>
          </cell>
          <cell r="K589" t="str">
            <v>Sectorial</v>
          </cell>
          <cell r="L589" t="str">
            <v>SI</v>
          </cell>
          <cell r="M589" t="str">
            <v>NO</v>
          </cell>
          <cell r="N589" t="str">
            <v>NO</v>
          </cell>
          <cell r="O589" t="str">
            <v>SI</v>
          </cell>
          <cell r="P589" t="str">
            <v>Porcentaje</v>
          </cell>
          <cell r="Q589" t="str">
            <v>Mensual</v>
          </cell>
          <cell r="R589" t="str">
            <v>Stock</v>
          </cell>
          <cell r="S589">
            <v>0</v>
          </cell>
          <cell r="T589">
            <v>100</v>
          </cell>
          <cell r="U589">
            <v>100</v>
          </cell>
          <cell r="V589">
            <v>100</v>
          </cell>
          <cell r="W589">
            <v>100</v>
          </cell>
          <cell r="X589">
            <v>100</v>
          </cell>
          <cell r="Y589">
            <v>83</v>
          </cell>
          <cell r="Z589">
            <v>83</v>
          </cell>
          <cell r="AA589">
            <v>83</v>
          </cell>
          <cell r="AB589">
            <v>83</v>
          </cell>
          <cell r="AC589">
            <v>42490.208333333299</v>
          </cell>
          <cell r="AD589">
            <v>42499.744687812497</v>
          </cell>
          <cell r="AE589" t="str">
            <v>Al cierre de Abril de 247.050 Hogares Viables para Giro de Atención Humanitaria (incluye:de Subsistencia Mínima 121.021 HOGARES DE REZAGO DE 2015 COLOCADO EN 2016 - 17.784 HOGARES DE RECOLOCACIONES - 1.085 HOGARES DE CARGADOS EN 2016 - 85.712 HOGARES DE H</v>
          </cell>
          <cell r="AF589">
            <v>42490.208333333299</v>
          </cell>
          <cell r="AG589">
            <v>42499.744687650498</v>
          </cell>
          <cell r="AH589" t="str">
            <v>Mario Alfonso   Pardo Pardo</v>
          </cell>
          <cell r="AI589" t="str">
            <v>mario.pardo@unidadvictimas.gov.co</v>
          </cell>
          <cell r="AJ589">
            <v>90</v>
          </cell>
          <cell r="AK589">
            <v>42520.208333333299</v>
          </cell>
          <cell r="AL589">
            <v>-103</v>
          </cell>
        </row>
        <row r="590">
          <cell r="A590">
            <v>4753</v>
          </cell>
          <cell r="B590" t="str">
            <v>Todos por un Nuevo País</v>
          </cell>
          <cell r="C590" t="str">
            <v>Seguridad, justicia y democracia para la construcción de paz</v>
          </cell>
          <cell r="D590" t="str">
            <v>Avanzar hacia la garantía del goce efectivo de derechos de las víctimas del conflicto armado en Colombia.</v>
          </cell>
          <cell r="E590" t="str">
            <v>Inclusión Social y Reconciliación</v>
          </cell>
          <cell r="F590" t="str">
            <v>Unidad de Atención y Reparación Integral a las Vic</v>
          </cell>
          <cell r="G590" t="str">
            <v>Atención y Reparación Integral a Víctimas</v>
          </cell>
          <cell r="H590">
            <v>4753</v>
          </cell>
          <cell r="I590" t="str">
            <v>Proyectos de las entidades territoriales, para la atención, asistencia y reparación integral a las víctimas, cofinanciados por el Gobierno Nacional durante el cuatrienio</v>
          </cell>
          <cell r="J590" t="str">
            <v>Producto</v>
          </cell>
          <cell r="K590" t="str">
            <v>Sectorial</v>
          </cell>
          <cell r="L590" t="str">
            <v>SI</v>
          </cell>
          <cell r="M590" t="str">
            <v>SI</v>
          </cell>
          <cell r="N590" t="str">
            <v>NO</v>
          </cell>
          <cell r="O590" t="str">
            <v>SI</v>
          </cell>
          <cell r="P590" t="str">
            <v>Proyectos</v>
          </cell>
          <cell r="Q590" t="str">
            <v>Semestral</v>
          </cell>
          <cell r="R590" t="str">
            <v>Acumulado</v>
          </cell>
          <cell r="S590">
            <v>19</v>
          </cell>
          <cell r="T590">
            <v>10</v>
          </cell>
          <cell r="U590">
            <v>15</v>
          </cell>
          <cell r="V590">
            <v>19</v>
          </cell>
          <cell r="W590">
            <v>22</v>
          </cell>
          <cell r="X590">
            <v>66</v>
          </cell>
          <cell r="Y590">
            <v>0</v>
          </cell>
          <cell r="Z590">
            <v>0</v>
          </cell>
          <cell r="AA590">
            <v>0</v>
          </cell>
          <cell r="AB590">
            <v>0</v>
          </cell>
          <cell r="AC590">
            <v>0</v>
          </cell>
          <cell r="AD590">
            <v>0</v>
          </cell>
          <cell r="AE590" t="str">
            <v>En el primer ciclo del Banco de Gestión de Proyectos de 2016, que se llevó a cabo durante los primeros días del mes de marzo, se recibieron 87 proyectos de 225 municipios de 23 departamentos por un valor total de $124.739.259.328, los cuales solicitan a l</v>
          </cell>
          <cell r="AF590">
            <v>42490.208333333299</v>
          </cell>
          <cell r="AG590">
            <v>42499.739531678199</v>
          </cell>
          <cell r="AH590" t="str">
            <v>Mario Alfonso   Pardo Pardo</v>
          </cell>
          <cell r="AI590" t="str">
            <v>mario.pardo@unidadvictimas.gov.co</v>
          </cell>
          <cell r="AJ590">
            <v>0</v>
          </cell>
          <cell r="AK590">
            <v>0</v>
          </cell>
          <cell r="AL590">
            <v>0</v>
          </cell>
        </row>
        <row r="591">
          <cell r="A591">
            <v>4760</v>
          </cell>
          <cell r="B591" t="str">
            <v>Todos por un Nuevo País</v>
          </cell>
          <cell r="C591" t="str">
            <v>Seguridad, justicia y democracia para la construcción de paz</v>
          </cell>
          <cell r="D591" t="str">
            <v>Avanzar hacia la garantía del goce efectivo de derechos de las víctimas del conflicto armado en Colombia.</v>
          </cell>
          <cell r="E591" t="str">
            <v>Inclusión Social y Reconciliación</v>
          </cell>
          <cell r="F591" t="str">
            <v>Unidad de Atención y Reparación Integral a las Vic</v>
          </cell>
          <cell r="G591" t="str">
            <v>Atención y Reparación Integral a Víctimas</v>
          </cell>
          <cell r="H591">
            <v>4760</v>
          </cell>
          <cell r="I591" t="str">
            <v>Hogares víctimas de desplazamiento forzado en proceso de retorno o reubicación, urbana o rural, con condiciones de seguridad, que han recibido acompañamiento de las entidades del SNARIV nacionales o territoriales</v>
          </cell>
          <cell r="J591" t="str">
            <v>Producto</v>
          </cell>
          <cell r="K591" t="str">
            <v>Sectorial</v>
          </cell>
          <cell r="L591" t="str">
            <v>SI</v>
          </cell>
          <cell r="M591" t="str">
            <v>SI</v>
          </cell>
          <cell r="N591" t="str">
            <v>NO</v>
          </cell>
          <cell r="O591" t="str">
            <v>SI</v>
          </cell>
          <cell r="P591" t="str">
            <v>Hogares</v>
          </cell>
          <cell r="Q591" t="str">
            <v>Mensual</v>
          </cell>
          <cell r="R591" t="str">
            <v>Acumulado</v>
          </cell>
          <cell r="S591">
            <v>24000</v>
          </cell>
          <cell r="T591">
            <v>30000</v>
          </cell>
          <cell r="U591">
            <v>50000</v>
          </cell>
          <cell r="V591">
            <v>70000</v>
          </cell>
          <cell r="W591">
            <v>80000</v>
          </cell>
          <cell r="X591">
            <v>230000</v>
          </cell>
          <cell r="Y591">
            <v>13555</v>
          </cell>
          <cell r="Z591">
            <v>27.11</v>
          </cell>
          <cell r="AA591">
            <v>42199</v>
          </cell>
          <cell r="AB591">
            <v>18.347000000000001</v>
          </cell>
          <cell r="AC591">
            <v>42490.208333333299</v>
          </cell>
          <cell r="AD591">
            <v>42501.609332638902</v>
          </cell>
          <cell r="AE591" t="str">
            <v>En Abril de 2016 se acompañaron 13,555 Hogares víctimas de desplazamiento forzado en proceso de retorno o reubicación. Esta ruta permitira avances significativos en los procesos de retorno y reubicación de acuerdo a la implementación de la ruta MAARIV (Mo</v>
          </cell>
          <cell r="AF591">
            <v>42490.208333333299</v>
          </cell>
          <cell r="AG591">
            <v>42501.609332523098</v>
          </cell>
          <cell r="AH591" t="str">
            <v>Mario Alfonso   Pardo Pardo</v>
          </cell>
          <cell r="AI591" t="str">
            <v>mario.pardo@unidadvictimas.gov.co</v>
          </cell>
          <cell r="AJ591">
            <v>10</v>
          </cell>
          <cell r="AK591">
            <v>42520.208333333299</v>
          </cell>
          <cell r="AL591">
            <v>-23</v>
          </cell>
        </row>
        <row r="592">
          <cell r="A592">
            <v>4614</v>
          </cell>
          <cell r="B592" t="str">
            <v>Todos por un Nuevo País</v>
          </cell>
          <cell r="C592" t="str">
            <v>Seguridad, justicia y democracia para la construcción de paz</v>
          </cell>
          <cell r="D592" t="str">
            <v>Avanzar hacia la garantía del goce efectivo de derechos de las víctimas del conflicto armado en Colombia.</v>
          </cell>
          <cell r="E592" t="str">
            <v>Interior</v>
          </cell>
          <cell r="F592" t="str">
            <v>MinInterior</v>
          </cell>
          <cell r="G592" t="str">
            <v>Desarrollo Organizacional e institucional para la atención de población vulnerable y/o excluida</v>
          </cell>
          <cell r="H592">
            <v>4614</v>
          </cell>
          <cell r="I592" t="str">
            <v>Entidades territoriales con niveles de coordinación avanzados para la prevención, atención, asistencia y reparación integral a las víctimas</v>
          </cell>
          <cell r="J592" t="str">
            <v>Gestión</v>
          </cell>
          <cell r="K592" t="str">
            <v>Sectorial</v>
          </cell>
          <cell r="L592" t="str">
            <v>SI</v>
          </cell>
          <cell r="M592" t="str">
            <v>SI</v>
          </cell>
          <cell r="N592" t="str">
            <v>NO</v>
          </cell>
          <cell r="O592" t="str">
            <v>SI</v>
          </cell>
          <cell r="P592" t="str">
            <v>Entidades territoriales</v>
          </cell>
          <cell r="Q592" t="str">
            <v>Mensual</v>
          </cell>
          <cell r="R592" t="str">
            <v>Acumulado</v>
          </cell>
          <cell r="S592">
            <v>0</v>
          </cell>
          <cell r="T592">
            <v>30</v>
          </cell>
          <cell r="U592">
            <v>80</v>
          </cell>
          <cell r="V592">
            <v>90</v>
          </cell>
          <cell r="W592">
            <v>100</v>
          </cell>
          <cell r="X592">
            <v>300</v>
          </cell>
          <cell r="Y592">
            <v>10</v>
          </cell>
          <cell r="Z592">
            <v>12.5</v>
          </cell>
          <cell r="AA592">
            <v>40</v>
          </cell>
          <cell r="AB592">
            <v>13.33</v>
          </cell>
          <cell r="AC592">
            <v>42460.208333333299</v>
          </cell>
          <cell r="AD592">
            <v>42468.6821815972</v>
          </cell>
          <cell r="AE592" t="str">
            <v>Para el mes de marzo, se avanzó en la construcción de lineamientos a las entidades territoriales en la formulación del Plan de Acción Territorial de Víctimas, que es el instrumento de planeación a cuatro años que contempla todas las medidas de prevención,</v>
          </cell>
          <cell r="AF592">
            <v>42460.208333333299</v>
          </cell>
          <cell r="AG592">
            <v>42468.682181446798</v>
          </cell>
          <cell r="AH592" t="str">
            <v>Jhovana Rojas</v>
          </cell>
          <cell r="AI592" t="str">
            <v>jhovana.rojas@mininterior.gov.co</v>
          </cell>
          <cell r="AJ592">
            <v>90</v>
          </cell>
          <cell r="AK592">
            <v>42490.208333333299</v>
          </cell>
          <cell r="AL592">
            <v>-73</v>
          </cell>
        </row>
        <row r="593">
          <cell r="A593">
            <v>4615</v>
          </cell>
          <cell r="B593" t="str">
            <v>Todos por un Nuevo País</v>
          </cell>
          <cell r="C593" t="str">
            <v>Seguridad, justicia y democracia para la construcción de paz</v>
          </cell>
          <cell r="D593" t="str">
            <v>Avanzar hacia la garantía del goce efectivo de derechos de las víctimas del conflicto armado en Colombia.</v>
          </cell>
          <cell r="E593" t="str">
            <v>Interior</v>
          </cell>
          <cell r="F593" t="str">
            <v>MinInterior</v>
          </cell>
          <cell r="G593" t="str">
            <v>Mejoramiento de la capacidad institucional para la Atención y Reparación Integral de las Víctimas</v>
          </cell>
          <cell r="H593">
            <v>4615</v>
          </cell>
          <cell r="I593" t="str">
            <v>Alianzas estratégicas con entidades territoriales para la superación de la situación de vulnerabilidad de las víctimas de desplazamiento forzado por la violencia y la reparación integral de las víctimas del conflicto armado</v>
          </cell>
          <cell r="J593" t="str">
            <v>Producto</v>
          </cell>
          <cell r="K593" t="str">
            <v>Sectorial</v>
          </cell>
          <cell r="L593" t="str">
            <v>SI</v>
          </cell>
          <cell r="M593" t="str">
            <v>SI</v>
          </cell>
          <cell r="N593" t="str">
            <v>NO</v>
          </cell>
          <cell r="O593" t="str">
            <v>SI</v>
          </cell>
          <cell r="P593" t="str">
            <v>Acuerdos</v>
          </cell>
          <cell r="Q593" t="str">
            <v>Mensual</v>
          </cell>
          <cell r="R593" t="str">
            <v>Acumulado</v>
          </cell>
          <cell r="S593">
            <v>0</v>
          </cell>
          <cell r="T593">
            <v>3</v>
          </cell>
          <cell r="U593">
            <v>3</v>
          </cell>
          <cell r="V593">
            <v>3</v>
          </cell>
          <cell r="W593">
            <v>3</v>
          </cell>
          <cell r="X593">
            <v>12</v>
          </cell>
          <cell r="Y593">
            <v>0</v>
          </cell>
          <cell r="Z593">
            <v>0</v>
          </cell>
          <cell r="AA593">
            <v>0</v>
          </cell>
          <cell r="AB593">
            <v>0</v>
          </cell>
          <cell r="AC593">
            <v>42429.208333333299</v>
          </cell>
          <cell r="AD593">
            <v>42468.678649386602</v>
          </cell>
          <cell r="AE593" t="str">
            <v>Para el mes de abril, se avanzó en el ajuste del documento metodológico sobre conformación de alianzas estratégicas en la política pública de víctimas. Igualmente se avanzó, en el estudio de posibles casos de intervención como son: (I) Bogotá - RAPE regió</v>
          </cell>
          <cell r="AF593">
            <v>42490.208333333299</v>
          </cell>
          <cell r="AG593">
            <v>42501.787543368097</v>
          </cell>
          <cell r="AH593" t="str">
            <v>Jhovana Rojas</v>
          </cell>
          <cell r="AI593" t="str">
            <v>jhovana.rojas@mininterior.gov.co</v>
          </cell>
          <cell r="AJ593">
            <v>0</v>
          </cell>
          <cell r="AK593">
            <v>42458.208333333299</v>
          </cell>
          <cell r="AL593">
            <v>48</v>
          </cell>
        </row>
        <row r="594">
          <cell r="A594">
            <v>4616</v>
          </cell>
          <cell r="B594" t="str">
            <v>Todos por un Nuevo País</v>
          </cell>
          <cell r="C594" t="str">
            <v>Seguridad, justicia y democracia para la construcción de paz</v>
          </cell>
          <cell r="D594" t="str">
            <v>Avanzar hacia la garantía del goce efectivo de derechos de las víctimas del conflicto armado en Colombia.</v>
          </cell>
          <cell r="E594" t="str">
            <v>Interior</v>
          </cell>
          <cell r="F594" t="str">
            <v>MinInterior</v>
          </cell>
          <cell r="G594" t="str">
            <v>Mejoramiento de la capacidad institucional para la Atención y Reparación Integral de las Víctimas</v>
          </cell>
          <cell r="H594">
            <v>4616</v>
          </cell>
          <cell r="I594" t="str">
            <v>Planes departamentales de atención y reparación integral a las víctimas aprobados que incorporan la oferta nacional</v>
          </cell>
          <cell r="J594" t="str">
            <v>Producto</v>
          </cell>
          <cell r="K594" t="str">
            <v>Sectorial</v>
          </cell>
          <cell r="L594" t="str">
            <v>SI</v>
          </cell>
          <cell r="M594" t="str">
            <v>SI</v>
          </cell>
          <cell r="N594" t="str">
            <v>NO</v>
          </cell>
          <cell r="O594" t="str">
            <v>SI</v>
          </cell>
          <cell r="P594" t="str">
            <v>Planes Departamentales de Acción Territorial</v>
          </cell>
          <cell r="Q594" t="str">
            <v>Mensual</v>
          </cell>
          <cell r="R594" t="str">
            <v>Acumulado</v>
          </cell>
          <cell r="S594">
            <v>0</v>
          </cell>
          <cell r="T594">
            <v>0</v>
          </cell>
          <cell r="U594">
            <v>6</v>
          </cell>
          <cell r="V594">
            <v>5</v>
          </cell>
          <cell r="W594">
            <v>5</v>
          </cell>
          <cell r="X594">
            <v>16</v>
          </cell>
          <cell r="Y594">
            <v>0</v>
          </cell>
          <cell r="Z594">
            <v>0</v>
          </cell>
          <cell r="AA594">
            <v>0</v>
          </cell>
          <cell r="AB594">
            <v>0</v>
          </cell>
          <cell r="AC594">
            <v>42429.208333333299</v>
          </cell>
          <cell r="AD594">
            <v>42468.6782185185</v>
          </cell>
          <cell r="AE594" t="str">
            <v>Para el mes de marzo, se avanzó en el diseño de guías y lineamientos para las gobernaciones sobre la construcción de los Planes de Acción Territorial de Víctimas que incorporen la oferta sobre las medidas de prevención, atención, asistencia y reparación a</v>
          </cell>
          <cell r="AF594">
            <v>42460.208333333299</v>
          </cell>
          <cell r="AG594">
            <v>42468.678218402798</v>
          </cell>
          <cell r="AH594" t="str">
            <v>Jhovana Rojas</v>
          </cell>
          <cell r="AI594" t="str">
            <v>jhovana.rojas@mininterior.gov.co</v>
          </cell>
          <cell r="AJ594">
            <v>30</v>
          </cell>
          <cell r="AK594">
            <v>42458.208333333299</v>
          </cell>
          <cell r="AL594">
            <v>18</v>
          </cell>
        </row>
        <row r="595">
          <cell r="A595">
            <v>5416</v>
          </cell>
          <cell r="B595" t="str">
            <v>Todos por un Nuevo País</v>
          </cell>
          <cell r="C595" t="str">
            <v>Seguridad, justicia y democracia para la construcción de paz</v>
          </cell>
          <cell r="D595" t="str">
            <v>Fortalecer y articular los mecanismos de transición hacia la paz</v>
          </cell>
          <cell r="E595" t="str">
            <v>Inclusión Social y Reconciliación</v>
          </cell>
          <cell r="F595" t="str">
            <v>Centro de Memoria Histórica</v>
          </cell>
          <cell r="G595" t="str">
            <v>Grupos Étnicos - Inclusión Social</v>
          </cell>
          <cell r="H595">
            <v>5416</v>
          </cell>
          <cell r="I595" t="str">
            <v>Observatorios de pensamiento apoyados en su diseño y articulación efectiva al Museo Nacional de Memoria</v>
          </cell>
          <cell r="J595" t="str">
            <v>Gestión</v>
          </cell>
          <cell r="K595" t="str">
            <v>Mixto</v>
          </cell>
          <cell r="L595" t="str">
            <v>SI</v>
          </cell>
          <cell r="M595" t="str">
            <v>SI</v>
          </cell>
          <cell r="N595" t="str">
            <v>NO</v>
          </cell>
          <cell r="O595" t="str">
            <v>SI</v>
          </cell>
          <cell r="P595" t="str">
            <v>Porcentaje</v>
          </cell>
          <cell r="Q595" t="str">
            <v>Anual</v>
          </cell>
          <cell r="R595" t="str">
            <v>Flujo</v>
          </cell>
          <cell r="S595">
            <v>0</v>
          </cell>
          <cell r="T595">
            <v>0</v>
          </cell>
          <cell r="U595">
            <v>100</v>
          </cell>
          <cell r="V595">
            <v>100</v>
          </cell>
          <cell r="W595">
            <v>100</v>
          </cell>
          <cell r="X595">
            <v>100</v>
          </cell>
          <cell r="Y595">
            <v>0</v>
          </cell>
          <cell r="Z595">
            <v>0</v>
          </cell>
          <cell r="AA595">
            <v>0</v>
          </cell>
          <cell r="AB595">
            <v>0</v>
          </cell>
          <cell r="AC595">
            <v>0</v>
          </cell>
          <cell r="AD595">
            <v>0</v>
          </cell>
          <cell r="AE595">
            <v>0</v>
          </cell>
          <cell r="AF595">
            <v>0</v>
          </cell>
          <cell r="AG595">
            <v>0</v>
          </cell>
          <cell r="AH595" t="str">
            <v>Patrick Morales</v>
          </cell>
          <cell r="AI595" t="str">
            <v>patrick.morales@centrodememoriahistorica.gov.co</v>
          </cell>
          <cell r="AJ595">
            <v>0</v>
          </cell>
          <cell r="AK595">
            <v>0</v>
          </cell>
          <cell r="AL595">
            <v>0</v>
          </cell>
        </row>
        <row r="596">
          <cell r="A596">
            <v>5419</v>
          </cell>
          <cell r="B596" t="str">
            <v>Todos por un Nuevo País</v>
          </cell>
          <cell r="C596" t="str">
            <v>Seguridad, justicia y democracia para la construcción de paz</v>
          </cell>
          <cell r="D596" t="str">
            <v>Fortalecer y articular los mecanismos de transición hacia la paz</v>
          </cell>
          <cell r="E596" t="str">
            <v>Inclusión Social y Reconciliación</v>
          </cell>
          <cell r="F596" t="str">
            <v>Centro de Memoria Histórica</v>
          </cell>
          <cell r="G596" t="str">
            <v>Grupos Étnicos - Inclusión Social</v>
          </cell>
          <cell r="H596">
            <v>5419</v>
          </cell>
          <cell r="I596" t="str">
            <v>Programas de reconstrucción fortalecimiento y revitalización de memoria histórica de los Pueblos Indígenas de Colombia</v>
          </cell>
          <cell r="J596" t="str">
            <v>Producto</v>
          </cell>
          <cell r="K596" t="str">
            <v>Mixto</v>
          </cell>
          <cell r="L596" t="str">
            <v>SI</v>
          </cell>
          <cell r="M596" t="str">
            <v>SI</v>
          </cell>
          <cell r="N596" t="str">
            <v>NO</v>
          </cell>
          <cell r="O596" t="str">
            <v>SI</v>
          </cell>
          <cell r="P596" t="str">
            <v>Porcentaje</v>
          </cell>
          <cell r="Q596" t="str">
            <v>Anual</v>
          </cell>
          <cell r="R596" t="str">
            <v>Flujo</v>
          </cell>
          <cell r="S596">
            <v>0</v>
          </cell>
          <cell r="T596">
            <v>0</v>
          </cell>
          <cell r="U596">
            <v>100</v>
          </cell>
          <cell r="V596">
            <v>100</v>
          </cell>
          <cell r="W596">
            <v>100</v>
          </cell>
          <cell r="X596">
            <v>100</v>
          </cell>
          <cell r="Y596">
            <v>0</v>
          </cell>
          <cell r="Z596">
            <v>0</v>
          </cell>
          <cell r="AA596">
            <v>0</v>
          </cell>
          <cell r="AB596">
            <v>0</v>
          </cell>
          <cell r="AC596">
            <v>0</v>
          </cell>
          <cell r="AD596">
            <v>0</v>
          </cell>
          <cell r="AE596">
            <v>0</v>
          </cell>
          <cell r="AF596">
            <v>0</v>
          </cell>
          <cell r="AG596">
            <v>0</v>
          </cell>
          <cell r="AH596" t="str">
            <v>Patrick Morales</v>
          </cell>
          <cell r="AI596" t="str">
            <v>patrick.morales@centrodememoriahistorica.gov.co</v>
          </cell>
          <cell r="AJ596">
            <v>0</v>
          </cell>
          <cell r="AK596">
            <v>0</v>
          </cell>
          <cell r="AL596">
            <v>0</v>
          </cell>
        </row>
        <row r="597">
          <cell r="A597">
            <v>5420</v>
          </cell>
          <cell r="B597" t="str">
            <v>Todos por un Nuevo País</v>
          </cell>
          <cell r="C597" t="str">
            <v>Seguridad, justicia y democracia para la construcción de paz</v>
          </cell>
          <cell r="D597" t="str">
            <v>Fortalecer y articular los mecanismos de transición hacia la paz</v>
          </cell>
          <cell r="E597" t="str">
            <v>Inclusión Social y Reconciliación</v>
          </cell>
          <cell r="F597" t="str">
            <v>Centro de Memoria Histórica</v>
          </cell>
          <cell r="G597" t="str">
            <v>Grupos Étnicos - Inclusión Social</v>
          </cell>
          <cell r="H597">
            <v>5420</v>
          </cell>
          <cell r="I597" t="str">
            <v>Escenarios apoyados técnica y financieramente que garanticen la participación de los Pueblos Indígenas en el Museo Nacional de Memoria y en el Archivo de DDHH</v>
          </cell>
          <cell r="J597" t="str">
            <v>Producto</v>
          </cell>
          <cell r="K597" t="str">
            <v>Mixto</v>
          </cell>
          <cell r="L597" t="str">
            <v>SI</v>
          </cell>
          <cell r="M597" t="str">
            <v>SI</v>
          </cell>
          <cell r="N597" t="str">
            <v>NO</v>
          </cell>
          <cell r="O597" t="str">
            <v>SI</v>
          </cell>
          <cell r="P597" t="str">
            <v>Porcentaje</v>
          </cell>
          <cell r="Q597" t="str">
            <v>Anual</v>
          </cell>
          <cell r="R597" t="str">
            <v>Flujo</v>
          </cell>
          <cell r="S597">
            <v>0</v>
          </cell>
          <cell r="T597">
            <v>0</v>
          </cell>
          <cell r="U597">
            <v>100</v>
          </cell>
          <cell r="V597">
            <v>100</v>
          </cell>
          <cell r="W597">
            <v>100</v>
          </cell>
          <cell r="X597">
            <v>100</v>
          </cell>
          <cell r="Y597">
            <v>0</v>
          </cell>
          <cell r="Z597">
            <v>0</v>
          </cell>
          <cell r="AA597">
            <v>0</v>
          </cell>
          <cell r="AB597">
            <v>0</v>
          </cell>
          <cell r="AC597">
            <v>0</v>
          </cell>
          <cell r="AD597">
            <v>0</v>
          </cell>
          <cell r="AE597">
            <v>0</v>
          </cell>
          <cell r="AF597">
            <v>0</v>
          </cell>
          <cell r="AG597">
            <v>0</v>
          </cell>
          <cell r="AH597" t="str">
            <v>Patrick Morales</v>
          </cell>
          <cell r="AI597" t="str">
            <v>patrick.morales@centrodememoriahistorica.gov.co</v>
          </cell>
          <cell r="AJ597">
            <v>0</v>
          </cell>
          <cell r="AK597">
            <v>0</v>
          </cell>
          <cell r="AL597">
            <v>0</v>
          </cell>
        </row>
        <row r="598">
          <cell r="A598">
            <v>5325</v>
          </cell>
          <cell r="B598" t="str">
            <v>Todos por un Nuevo País</v>
          </cell>
          <cell r="C598" t="str">
            <v>Seguridad, justicia y democracia para la construcción de paz</v>
          </cell>
          <cell r="D598" t="str">
            <v>Fortalecer y articular los mecanismos de transición hacia la paz</v>
          </cell>
          <cell r="E598" t="str">
            <v>Inclusión Social y Reconciliación</v>
          </cell>
          <cell r="F598" t="str">
            <v>ICBF</v>
          </cell>
          <cell r="G598" t="str">
            <v>Grupos Étnicos - Inclusión Social</v>
          </cell>
          <cell r="H598">
            <v>5325</v>
          </cell>
          <cell r="I598" t="str">
            <v>Número de comunidades indígenas participando en el diseño e implementación del programa para la recuperación de la armonía a traves  del retorno digno y con garantía de derechos a niños, niñas y  adolescentes desvinculados de actores armados.</v>
          </cell>
          <cell r="J598" t="str">
            <v>Producto</v>
          </cell>
          <cell r="K598" t="str">
            <v>Sectorial</v>
          </cell>
          <cell r="L598" t="str">
            <v>NO</v>
          </cell>
          <cell r="M598" t="str">
            <v>NO</v>
          </cell>
          <cell r="N598" t="str">
            <v>SI</v>
          </cell>
          <cell r="O598" t="str">
            <v>SI</v>
          </cell>
          <cell r="P598" t="str">
            <v>Comunidades</v>
          </cell>
          <cell r="Q598" t="str">
            <v>Semestral</v>
          </cell>
          <cell r="R598" t="str">
            <v>Capacidad</v>
          </cell>
          <cell r="S598">
            <v>0</v>
          </cell>
          <cell r="T598">
            <v>1</v>
          </cell>
          <cell r="U598">
            <v>4</v>
          </cell>
          <cell r="V598">
            <v>10</v>
          </cell>
          <cell r="W598">
            <v>20</v>
          </cell>
          <cell r="X598">
            <v>20</v>
          </cell>
          <cell r="Y598">
            <v>0</v>
          </cell>
          <cell r="Z598">
            <v>0</v>
          </cell>
          <cell r="AA598">
            <v>0</v>
          </cell>
          <cell r="AB598">
            <v>0</v>
          </cell>
          <cell r="AC598">
            <v>0</v>
          </cell>
          <cell r="AD598">
            <v>0</v>
          </cell>
          <cell r="AE598">
            <v>0</v>
          </cell>
          <cell r="AF598">
            <v>0</v>
          </cell>
          <cell r="AG598">
            <v>0</v>
          </cell>
          <cell r="AH598" t="str">
            <v>Ana María Fergusson</v>
          </cell>
          <cell r="AI598" t="str">
            <v>Ana.Fergusson@icbf.gov.co</v>
          </cell>
          <cell r="AJ598">
            <v>45</v>
          </cell>
          <cell r="AK598">
            <v>0</v>
          </cell>
          <cell r="AL598">
            <v>0</v>
          </cell>
        </row>
        <row r="599">
          <cell r="A599">
            <v>5330</v>
          </cell>
          <cell r="B599" t="str">
            <v>Todos por un Nuevo País</v>
          </cell>
          <cell r="C599" t="str">
            <v>Seguridad, justicia y democracia para la construcción de paz</v>
          </cell>
          <cell r="D599" t="str">
            <v>Fortalecer y articular los mecanismos de transición hacia la paz</v>
          </cell>
          <cell r="E599" t="str">
            <v>Inclusión Social y Reconciliación</v>
          </cell>
          <cell r="F599" t="str">
            <v>Prosperidad Social</v>
          </cell>
          <cell r="G599" t="str">
            <v>Grupos Étnicos - Inclusión Social</v>
          </cell>
          <cell r="H599">
            <v>5330</v>
          </cell>
          <cell r="I599" t="str">
            <v>Familias Indígenas beneficiadas con proyectos comunitarios de seguridad alimentaria, productivos y de gestión territorial.</v>
          </cell>
          <cell r="J599" t="str">
            <v>Producto</v>
          </cell>
          <cell r="K599" t="str">
            <v>Sectorial</v>
          </cell>
          <cell r="L599" t="str">
            <v>NO</v>
          </cell>
          <cell r="M599" t="str">
            <v>NO</v>
          </cell>
          <cell r="N599" t="str">
            <v>SI</v>
          </cell>
          <cell r="O599" t="str">
            <v>SI</v>
          </cell>
          <cell r="P599" t="str">
            <v>familias indígenas</v>
          </cell>
          <cell r="Q599" t="str">
            <v>Anual</v>
          </cell>
          <cell r="R599" t="str">
            <v>Acumulado</v>
          </cell>
          <cell r="S599">
            <v>10000</v>
          </cell>
          <cell r="T599">
            <v>11545</v>
          </cell>
          <cell r="U599">
            <v>0</v>
          </cell>
          <cell r="V599">
            <v>5000</v>
          </cell>
          <cell r="W599">
            <v>0</v>
          </cell>
          <cell r="X599">
            <v>16545</v>
          </cell>
          <cell r="Y599">
            <v>0</v>
          </cell>
          <cell r="Z599">
            <v>0</v>
          </cell>
          <cell r="AA599">
            <v>0</v>
          </cell>
          <cell r="AB599">
            <v>0</v>
          </cell>
          <cell r="AC599">
            <v>0</v>
          </cell>
          <cell r="AD599">
            <v>0</v>
          </cell>
          <cell r="AE599" t="str">
            <v>Hogares con planes de seguridad alimentaria con entregas realizadas de herramientas, semillas, insumos y animales, en proceso de implementación</v>
          </cell>
          <cell r="AF599">
            <v>42490.208333333299</v>
          </cell>
          <cell r="AG599">
            <v>42501.648934108802</v>
          </cell>
          <cell r="AH599" t="str">
            <v>Sergio Barraza</v>
          </cell>
          <cell r="AI599" t="str">
            <v>sergio.Barraza@prosperidadsocial.gov.co</v>
          </cell>
          <cell r="AJ599">
            <v>30</v>
          </cell>
          <cell r="AK599">
            <v>0</v>
          </cell>
          <cell r="AL599">
            <v>0</v>
          </cell>
        </row>
        <row r="600">
          <cell r="A600">
            <v>4773</v>
          </cell>
          <cell r="B600" t="str">
            <v>Todos por un Nuevo País</v>
          </cell>
          <cell r="C600" t="str">
            <v>Seguridad, justicia y democracia para la construcción de paz</v>
          </cell>
          <cell r="D600" t="str">
            <v>Fortalecer y articular los mecanismos de transición hacia la paz</v>
          </cell>
          <cell r="E600" t="str">
            <v>Inclusión Social y Reconciliación</v>
          </cell>
          <cell r="F600" t="str">
            <v>Prosperidad Social</v>
          </cell>
          <cell r="G600" t="str">
            <v>Promoción de la participación social y política de la ciudadanía desde el sector Inclusión Social</v>
          </cell>
          <cell r="H600">
            <v>4773</v>
          </cell>
          <cell r="I600" t="str">
            <v>Municipios con condiciones para la integración comunitaria</v>
          </cell>
          <cell r="J600" t="str">
            <v>Producto</v>
          </cell>
          <cell r="K600" t="str">
            <v>Sectorial</v>
          </cell>
          <cell r="L600" t="str">
            <v>SI</v>
          </cell>
          <cell r="M600" t="str">
            <v>SI</v>
          </cell>
          <cell r="N600" t="str">
            <v>NO</v>
          </cell>
          <cell r="O600" t="str">
            <v>SI</v>
          </cell>
          <cell r="P600" t="str">
            <v>Municipios</v>
          </cell>
          <cell r="Q600" t="str">
            <v>Anual</v>
          </cell>
          <cell r="R600" t="str">
            <v>Capacidad</v>
          </cell>
          <cell r="S600">
            <v>0</v>
          </cell>
          <cell r="T600">
            <v>15</v>
          </cell>
          <cell r="U600">
            <v>22</v>
          </cell>
          <cell r="V600">
            <v>30</v>
          </cell>
          <cell r="W600">
            <v>45</v>
          </cell>
          <cell r="X600">
            <v>45</v>
          </cell>
          <cell r="Y600">
            <v>0</v>
          </cell>
          <cell r="Z600">
            <v>0</v>
          </cell>
          <cell r="AA600">
            <v>0</v>
          </cell>
          <cell r="AB600">
            <v>0</v>
          </cell>
          <cell r="AC600">
            <v>0</v>
          </cell>
          <cell r="AD600">
            <v>0</v>
          </cell>
          <cell r="AE600">
            <v>0</v>
          </cell>
          <cell r="AF600">
            <v>0</v>
          </cell>
          <cell r="AG600">
            <v>0</v>
          </cell>
          <cell r="AH600" t="str">
            <v>Marilyn Jímenez Chaves</v>
          </cell>
          <cell r="AI600" t="str">
            <v>marilyn.jimenez@dps.gov.co</v>
          </cell>
          <cell r="AJ600">
            <v>0</v>
          </cell>
          <cell r="AK600">
            <v>0</v>
          </cell>
          <cell r="AL600">
            <v>0</v>
          </cell>
        </row>
        <row r="601">
          <cell r="A601">
            <v>4335</v>
          </cell>
          <cell r="B601" t="str">
            <v>Todos por un Nuevo País</v>
          </cell>
          <cell r="C601" t="str">
            <v>Seguridad, justicia y democracia para la construcción de paz</v>
          </cell>
          <cell r="D601" t="str">
            <v>Fortalecer y articular los mecanismos de transición hacia la paz</v>
          </cell>
          <cell r="E601" t="str">
            <v>Inclusión Social y Reconciliación</v>
          </cell>
          <cell r="F601" t="str">
            <v>Unidad Administrtiva Epecial para la Consolidación</v>
          </cell>
          <cell r="G601" t="str">
            <v>Consolidación y reconstrucción territorial desde el sector Inclusión Social</v>
          </cell>
          <cell r="H601">
            <v>4335</v>
          </cell>
          <cell r="I601" t="str">
            <v>Organizaciones sociales y comunitarias vinculadas a procesos socio-económicos impulsados por el Estado</v>
          </cell>
          <cell r="J601" t="str">
            <v>Producto</v>
          </cell>
          <cell r="K601" t="str">
            <v>Sectorial</v>
          </cell>
          <cell r="L601" t="str">
            <v>SI</v>
          </cell>
          <cell r="M601" t="str">
            <v>SI</v>
          </cell>
          <cell r="N601" t="str">
            <v>NO</v>
          </cell>
          <cell r="O601" t="str">
            <v>SI</v>
          </cell>
          <cell r="P601" t="str">
            <v>Organizaciones</v>
          </cell>
          <cell r="Q601" t="str">
            <v>Bimestral</v>
          </cell>
          <cell r="R601" t="str">
            <v>Acumulado</v>
          </cell>
          <cell r="S601">
            <v>271</v>
          </cell>
          <cell r="T601">
            <v>30</v>
          </cell>
          <cell r="U601">
            <v>50</v>
          </cell>
          <cell r="V601">
            <v>60</v>
          </cell>
          <cell r="W601">
            <v>60</v>
          </cell>
          <cell r="X601">
            <v>200</v>
          </cell>
          <cell r="Y601">
            <v>79</v>
          </cell>
          <cell r="Z601">
            <v>100</v>
          </cell>
          <cell r="AA601">
            <v>300</v>
          </cell>
          <cell r="AB601">
            <v>100</v>
          </cell>
          <cell r="AC601">
            <v>42490.208333333299</v>
          </cell>
          <cell r="AD601">
            <v>42501.605164583299</v>
          </cell>
          <cell r="AE601" t="str">
            <v xml:space="preserve">Se han vinculado 79 organizaciones sociales y comunitarias a procesos de fortalecimiento mediante la implementación de los proyectos y el fortalecimiento psicosocial. </v>
          </cell>
          <cell r="AF601">
            <v>42490.208333333299</v>
          </cell>
          <cell r="AG601">
            <v>42501.605164432898</v>
          </cell>
          <cell r="AH601" t="str">
            <v>Jose Diego Henao</v>
          </cell>
          <cell r="AI601" t="str">
            <v>jose.henao@consolidacion.gov.co</v>
          </cell>
          <cell r="AJ601">
            <v>15</v>
          </cell>
          <cell r="AK601">
            <v>42551.208333333299</v>
          </cell>
          <cell r="AL601">
            <v>-58</v>
          </cell>
        </row>
        <row r="602">
          <cell r="A602">
            <v>4336</v>
          </cell>
          <cell r="B602" t="str">
            <v>Todos por un Nuevo País</v>
          </cell>
          <cell r="C602" t="str">
            <v>Seguridad, justicia y democracia para la construcción de paz</v>
          </cell>
          <cell r="D602" t="str">
            <v>Fortalecer y articular los mecanismos de transición hacia la paz</v>
          </cell>
          <cell r="E602" t="str">
            <v>Inclusión Social y Reconciliación</v>
          </cell>
          <cell r="F602" t="str">
            <v>Unidad Administrtiva Epecial para la Consolidación</v>
          </cell>
          <cell r="G602" t="str">
            <v>Consolidación y reconstrucción territorial desde el sector Inclusión Social</v>
          </cell>
          <cell r="H602">
            <v>4336</v>
          </cell>
          <cell r="I602" t="str">
            <v>Territorios intervenidos con los programas de generación de confianza</v>
          </cell>
          <cell r="J602" t="str">
            <v>Producto</v>
          </cell>
          <cell r="K602" t="str">
            <v>Sectorial</v>
          </cell>
          <cell r="L602" t="str">
            <v>SI</v>
          </cell>
          <cell r="M602" t="str">
            <v>SI</v>
          </cell>
          <cell r="N602" t="str">
            <v>NO</v>
          </cell>
          <cell r="O602" t="str">
            <v>SI</v>
          </cell>
          <cell r="P602" t="str">
            <v>Territorios</v>
          </cell>
          <cell r="Q602" t="str">
            <v>Mensual</v>
          </cell>
          <cell r="R602" t="str">
            <v>Acumulado</v>
          </cell>
          <cell r="S602">
            <v>630</v>
          </cell>
          <cell r="T602">
            <v>200</v>
          </cell>
          <cell r="U602">
            <v>320</v>
          </cell>
          <cell r="V602">
            <v>320</v>
          </cell>
          <cell r="W602">
            <v>197</v>
          </cell>
          <cell r="X602">
            <v>1037</v>
          </cell>
          <cell r="Y602">
            <v>159</v>
          </cell>
          <cell r="Z602">
            <v>49.688000000000002</v>
          </cell>
          <cell r="AA602">
            <v>708</v>
          </cell>
          <cell r="AB602">
            <v>68.274000000000001</v>
          </cell>
          <cell r="AC602">
            <v>42490.208333333299</v>
          </cell>
          <cell r="AD602">
            <v>42501.605436192098</v>
          </cell>
          <cell r="AE602" t="str">
            <v>A 30 de abril de 2016 se ha avanzado en la intervención 159 territorios mediante la ejecución de proyectos de la estrategia de generación de confianza.</v>
          </cell>
          <cell r="AF602">
            <v>42490.208333333299</v>
          </cell>
          <cell r="AG602">
            <v>42501.605436030099</v>
          </cell>
          <cell r="AH602" t="str">
            <v>Jose Diego Henao</v>
          </cell>
          <cell r="AI602" t="str">
            <v>jose.henao@consolidacion.gov.co</v>
          </cell>
          <cell r="AJ602">
            <v>0</v>
          </cell>
          <cell r="AK602">
            <v>42520.208333333299</v>
          </cell>
          <cell r="AL602">
            <v>-13</v>
          </cell>
        </row>
        <row r="603">
          <cell r="A603">
            <v>4337</v>
          </cell>
          <cell r="B603" t="str">
            <v>Todos por un Nuevo País</v>
          </cell>
          <cell r="C603" t="str">
            <v>Seguridad, justicia y democracia para la construcción de paz</v>
          </cell>
          <cell r="D603" t="str">
            <v>Fortalecer y articular los mecanismos de transición hacia la paz</v>
          </cell>
          <cell r="E603" t="str">
            <v>Inclusión Social y Reconciliación</v>
          </cell>
          <cell r="F603" t="str">
            <v>Unidad Administrtiva Epecial para la Consolidación</v>
          </cell>
          <cell r="G603" t="str">
            <v>Consolidación y reconstrucción territorial desde el sector Inclusión Social</v>
          </cell>
          <cell r="H603">
            <v>4337</v>
          </cell>
          <cell r="I603" t="str">
            <v>Proyectos estratégicos con financiación para el avance de la política en los territorios</v>
          </cell>
          <cell r="J603" t="str">
            <v>Producto</v>
          </cell>
          <cell r="K603" t="str">
            <v>Sectorial</v>
          </cell>
          <cell r="L603" t="str">
            <v>SI</v>
          </cell>
          <cell r="M603" t="str">
            <v>SI</v>
          </cell>
          <cell r="N603" t="str">
            <v>NO</v>
          </cell>
          <cell r="O603" t="str">
            <v>SI</v>
          </cell>
          <cell r="P603" t="str">
            <v>Proyectos</v>
          </cell>
          <cell r="Q603" t="str">
            <v>Trimestral</v>
          </cell>
          <cell r="R603" t="str">
            <v>Acumulado</v>
          </cell>
          <cell r="S603">
            <v>1594</v>
          </cell>
          <cell r="T603">
            <v>100</v>
          </cell>
          <cell r="U603">
            <v>250</v>
          </cell>
          <cell r="V603">
            <v>250</v>
          </cell>
          <cell r="W603">
            <v>200</v>
          </cell>
          <cell r="X603">
            <v>800</v>
          </cell>
          <cell r="Y603">
            <v>269</v>
          </cell>
          <cell r="Z603">
            <v>100</v>
          </cell>
          <cell r="AA603">
            <v>489</v>
          </cell>
          <cell r="AB603">
            <v>61.13</v>
          </cell>
          <cell r="AC603">
            <v>42460.208333333299</v>
          </cell>
          <cell r="AD603">
            <v>42468.635557175898</v>
          </cell>
          <cell r="AE603" t="str">
            <v>Durante el mes de abril no se reportan avances en los proyectos estratégicos, debido a que la entidad se encuentra en un periodo de transición y un replanteamiento de la intervención en territorio de acuerdo al Decreto 2559. Se está definiendo la nueva fo</v>
          </cell>
          <cell r="AF603">
            <v>42490.208333333299</v>
          </cell>
          <cell r="AG603">
            <v>42501.654346296302</v>
          </cell>
          <cell r="AH603" t="str">
            <v>Valeria Saldarriaga</v>
          </cell>
          <cell r="AI603" t="str">
            <v>valeria.saldarriaga@consolidacion.gov.co</v>
          </cell>
          <cell r="AJ603">
            <v>30</v>
          </cell>
          <cell r="AK603">
            <v>42551.208333333299</v>
          </cell>
          <cell r="AL603">
            <v>-73</v>
          </cell>
        </row>
        <row r="604">
          <cell r="A604">
            <v>4340</v>
          </cell>
          <cell r="B604" t="str">
            <v>Todos por un Nuevo País</v>
          </cell>
          <cell r="C604" t="str">
            <v>Seguridad, justicia y democracia para la construcción de paz</v>
          </cell>
          <cell r="D604" t="str">
            <v>Fortalecer y articular los mecanismos de transición hacia la paz</v>
          </cell>
          <cell r="E604" t="str">
            <v>Inclusión Social y Reconciliación</v>
          </cell>
          <cell r="F604" t="str">
            <v>Unidad Administrtiva Epecial para la Consolidación</v>
          </cell>
          <cell r="G604" t="str">
            <v>Consolidación y reconstrucción territorial desde el sector Inclusión Social</v>
          </cell>
          <cell r="H604">
            <v>4340</v>
          </cell>
          <cell r="I604" t="str">
            <v>Hectáreas de cultivos ilícitos erradicadas por los Grupos Móviles de Erradicación</v>
          </cell>
          <cell r="J604" t="str">
            <v>Producto</v>
          </cell>
          <cell r="K604" t="str">
            <v>Sectorial</v>
          </cell>
          <cell r="L604" t="str">
            <v>SI</v>
          </cell>
          <cell r="M604" t="str">
            <v>SI</v>
          </cell>
          <cell r="N604" t="str">
            <v>NO</v>
          </cell>
          <cell r="O604" t="str">
            <v>SI</v>
          </cell>
          <cell r="P604" t="str">
            <v>Hectáreas</v>
          </cell>
          <cell r="Q604" t="str">
            <v>Mensual</v>
          </cell>
          <cell r="R604" t="str">
            <v>Acumulado</v>
          </cell>
          <cell r="S604">
            <v>60185</v>
          </cell>
          <cell r="T604">
            <v>7000</v>
          </cell>
          <cell r="U604">
            <v>5250</v>
          </cell>
          <cell r="V604">
            <v>3500</v>
          </cell>
          <cell r="W604">
            <v>5250</v>
          </cell>
          <cell r="X604">
            <v>21000</v>
          </cell>
          <cell r="Y604">
            <v>0</v>
          </cell>
          <cell r="Z604">
            <v>0</v>
          </cell>
          <cell r="AA604">
            <v>0</v>
          </cell>
          <cell r="AB604">
            <v>0</v>
          </cell>
          <cell r="AC604">
            <v>0</v>
          </cell>
          <cell r="AD604">
            <v>0</v>
          </cell>
          <cell r="AE604" t="str">
            <v>Se encuentra en curso la segunda fase de erradicación, para un total de 1197.40 hectareas erradicadas por los GME, que corresponden a la I fase y a la II que se encuentra activa, esta informacion es preliminar hasta que las bitácoras de campo y la informa</v>
          </cell>
          <cell r="AF604">
            <v>42490.208333333299</v>
          </cell>
          <cell r="AG604">
            <v>42495.817097650499</v>
          </cell>
          <cell r="AH604" t="str">
            <v>Jairo Cabrera</v>
          </cell>
          <cell r="AI604" t="str">
            <v>jairoe.cabrera@consolidacion.gov.co</v>
          </cell>
          <cell r="AJ604">
            <v>0</v>
          </cell>
          <cell r="AK604">
            <v>0</v>
          </cell>
          <cell r="AL604">
            <v>0</v>
          </cell>
        </row>
        <row r="605">
          <cell r="A605">
            <v>5333</v>
          </cell>
          <cell r="B605" t="str">
            <v>Todos por un Nuevo País</v>
          </cell>
          <cell r="C605" t="str">
            <v>Seguridad, justicia y democracia para la construcción de paz</v>
          </cell>
          <cell r="D605" t="str">
            <v>Fortalecer y articular los mecanismos de transición hacia la paz</v>
          </cell>
          <cell r="E605" t="str">
            <v>Inclusión Social y Reconciliación</v>
          </cell>
          <cell r="F605" t="str">
            <v>Unidad de Atención y Reparación Integral a las Vic</v>
          </cell>
          <cell r="G605" t="str">
            <v>Grupos Étnicos - Inclusión Social</v>
          </cell>
          <cell r="H605">
            <v>5333</v>
          </cell>
          <cell r="I605" t="str">
            <v>Sujetos de reparación colectiva indígena que cuentan con consulta previa y han sido indemnizados</v>
          </cell>
          <cell r="J605" t="str">
            <v>Producto</v>
          </cell>
          <cell r="K605" t="str">
            <v>Sectorial</v>
          </cell>
          <cell r="L605" t="str">
            <v>NO</v>
          </cell>
          <cell r="M605" t="str">
            <v>NO</v>
          </cell>
          <cell r="N605" t="str">
            <v>SI</v>
          </cell>
          <cell r="O605" t="str">
            <v>SI</v>
          </cell>
          <cell r="P605" t="str">
            <v>Sujetos de reparación colectiva indígena</v>
          </cell>
          <cell r="Q605" t="str">
            <v>Trimestral</v>
          </cell>
          <cell r="R605" t="str">
            <v>Acumulado</v>
          </cell>
          <cell r="S605">
            <v>0</v>
          </cell>
          <cell r="T605">
            <v>2</v>
          </cell>
          <cell r="U605">
            <v>2</v>
          </cell>
          <cell r="V605">
            <v>8</v>
          </cell>
          <cell r="W605">
            <v>23</v>
          </cell>
          <cell r="X605">
            <v>35</v>
          </cell>
          <cell r="Y605">
            <v>0</v>
          </cell>
          <cell r="Z605">
            <v>0</v>
          </cell>
          <cell r="AA605">
            <v>0</v>
          </cell>
          <cell r="AB605">
            <v>0</v>
          </cell>
          <cell r="AC605">
            <v>42460.208333333299</v>
          </cell>
          <cell r="AD605">
            <v>42500.6201914005</v>
          </cell>
          <cell r="AE605" t="str">
            <v>Durante este periodo el acto administrativo que contienen los lineamientos para realizar el pago de la indemnización económica dirigida a sujetos étnicos que cuentan con PIRC protocolizado se encuentra en revisión por parte de la OAJ de la Unidad, una vez</v>
          </cell>
          <cell r="AF605">
            <v>42490.208333333299</v>
          </cell>
          <cell r="AG605">
            <v>42500.637530752298</v>
          </cell>
          <cell r="AH605" t="str">
            <v>Carolina Albornoz</v>
          </cell>
          <cell r="AI605" t="str">
            <v>carolina.albornoz@unidadvictimas.gov.co</v>
          </cell>
          <cell r="AJ605">
            <v>10</v>
          </cell>
          <cell r="AK605">
            <v>42551.208333333299</v>
          </cell>
          <cell r="AL605">
            <v>-53</v>
          </cell>
        </row>
        <row r="606">
          <cell r="A606">
            <v>5407</v>
          </cell>
          <cell r="B606" t="str">
            <v>Todos por un Nuevo País</v>
          </cell>
          <cell r="C606" t="str">
            <v>Seguridad, justicia y democracia para la construcción de paz</v>
          </cell>
          <cell r="D606" t="str">
            <v>Fortalecer y articular los mecanismos de transición hacia la paz</v>
          </cell>
          <cell r="E606" t="str">
            <v>Inclusión Social y Reconciliación</v>
          </cell>
          <cell r="F606" t="str">
            <v>Unidad de Atención y Reparación Integral a las Vic</v>
          </cell>
          <cell r="G606" t="str">
            <v>Grupos Étnicos - Inclusión Social</v>
          </cell>
          <cell r="H606">
            <v>5407</v>
          </cell>
          <cell r="I606" t="str">
            <v>Difusión permanente del Decreto Ley 4633 de 2011</v>
          </cell>
          <cell r="J606" t="str">
            <v>Producto</v>
          </cell>
          <cell r="K606" t="str">
            <v>Sectorial</v>
          </cell>
          <cell r="L606" t="str">
            <v>SI</v>
          </cell>
          <cell r="M606" t="str">
            <v>SI</v>
          </cell>
          <cell r="N606" t="str">
            <v>NO</v>
          </cell>
          <cell r="O606" t="str">
            <v>SI</v>
          </cell>
          <cell r="P606" t="str">
            <v>Porcentaje</v>
          </cell>
          <cell r="Q606" t="str">
            <v>Trimestral</v>
          </cell>
          <cell r="R606" t="str">
            <v>Stock</v>
          </cell>
          <cell r="S606">
            <v>0</v>
          </cell>
          <cell r="T606">
            <v>0</v>
          </cell>
          <cell r="U606">
            <v>100</v>
          </cell>
          <cell r="V606">
            <v>100</v>
          </cell>
          <cell r="W606">
            <v>100</v>
          </cell>
          <cell r="X606">
            <v>100</v>
          </cell>
          <cell r="Y606">
            <v>0</v>
          </cell>
          <cell r="Z606">
            <v>0</v>
          </cell>
          <cell r="AA606">
            <v>0</v>
          </cell>
          <cell r="AB606">
            <v>0</v>
          </cell>
          <cell r="AC606">
            <v>0</v>
          </cell>
          <cell r="AD606">
            <v>0</v>
          </cell>
          <cell r="AE606" t="str">
            <v xml:space="preserve">Durante el mes no se recibieron solicitudes de socialización </v>
          </cell>
          <cell r="AF606">
            <v>42460.208333333299</v>
          </cell>
          <cell r="AG606">
            <v>42501.381221955999</v>
          </cell>
          <cell r="AH606" t="str">
            <v>Mireya Camacho Celis</v>
          </cell>
          <cell r="AI606" t="str">
            <v>mireya.camacho@unidadvictimas.gov.co</v>
          </cell>
          <cell r="AJ606">
            <v>10</v>
          </cell>
          <cell r="AK606">
            <v>0</v>
          </cell>
          <cell r="AL606">
            <v>0</v>
          </cell>
        </row>
        <row r="607">
          <cell r="A607">
            <v>5408</v>
          </cell>
          <cell r="B607" t="str">
            <v>Todos por un Nuevo País</v>
          </cell>
          <cell r="C607" t="str">
            <v>Seguridad, justicia y democracia para la construcción de paz</v>
          </cell>
          <cell r="D607" t="str">
            <v>Fortalecer y articular los mecanismos de transición hacia la paz</v>
          </cell>
          <cell r="E607" t="str">
            <v>Inclusión Social y Reconciliación</v>
          </cell>
          <cell r="F607" t="str">
            <v>Unidad de Atención y Reparación Integral a las Vic</v>
          </cell>
          <cell r="G607" t="str">
            <v>Grupos Étnicos - Inclusión Social</v>
          </cell>
          <cell r="H607">
            <v>5408</v>
          </cell>
          <cell r="I607" t="str">
            <v>Formulación concertada de los planes de retornos integrales</v>
          </cell>
          <cell r="J607" t="str">
            <v>Producto</v>
          </cell>
          <cell r="K607" t="str">
            <v>Sectorial</v>
          </cell>
          <cell r="L607" t="str">
            <v>SI</v>
          </cell>
          <cell r="M607" t="str">
            <v>SI</v>
          </cell>
          <cell r="N607" t="str">
            <v>NO</v>
          </cell>
          <cell r="O607" t="str">
            <v>SI</v>
          </cell>
          <cell r="P607" t="str">
            <v>Porcentaje</v>
          </cell>
          <cell r="Q607" t="str">
            <v>Semestral</v>
          </cell>
          <cell r="R607" t="str">
            <v>Stock</v>
          </cell>
          <cell r="S607">
            <v>4</v>
          </cell>
          <cell r="T607">
            <v>100</v>
          </cell>
          <cell r="U607">
            <v>100</v>
          </cell>
          <cell r="V607">
            <v>100</v>
          </cell>
          <cell r="W607">
            <v>100</v>
          </cell>
          <cell r="X607">
            <v>100</v>
          </cell>
          <cell r="Y607">
            <v>0</v>
          </cell>
          <cell r="Z607">
            <v>0</v>
          </cell>
          <cell r="AA607">
            <v>0</v>
          </cell>
          <cell r="AB607">
            <v>0</v>
          </cell>
          <cell r="AC607">
            <v>0</v>
          </cell>
          <cell r="AD607">
            <v>0</v>
          </cell>
          <cell r="AE607">
            <v>0</v>
          </cell>
          <cell r="AF607">
            <v>0</v>
          </cell>
          <cell r="AG607">
            <v>0</v>
          </cell>
          <cell r="AH607" t="str">
            <v>Tatiana Marcela Santos Dukon</v>
          </cell>
          <cell r="AI607" t="str">
            <v>tatiana.santos@unidadvictimas.gov.co</v>
          </cell>
          <cell r="AJ607">
            <v>10</v>
          </cell>
          <cell r="AK607">
            <v>0</v>
          </cell>
          <cell r="AL607">
            <v>0</v>
          </cell>
        </row>
        <row r="608">
          <cell r="A608">
            <v>5409</v>
          </cell>
          <cell r="B608" t="str">
            <v>Todos por un Nuevo País</v>
          </cell>
          <cell r="C608" t="str">
            <v>Seguridad, justicia y democracia para la construcción de paz</v>
          </cell>
          <cell r="D608" t="str">
            <v>Fortalecer y articular los mecanismos de transición hacia la paz</v>
          </cell>
          <cell r="E608" t="str">
            <v>Inclusión Social y Reconciliación</v>
          </cell>
          <cell r="F608" t="str">
            <v>Unidad de Atención y Reparación Integral a las Vic</v>
          </cell>
          <cell r="G608" t="str">
            <v>Grupos Étnicos - Inclusión Social</v>
          </cell>
          <cell r="H608">
            <v>5409</v>
          </cell>
          <cell r="I608" t="str">
            <v>Adecuación diferencial de las partidas de  ayuda y atención humanitaria de emergencia para la atención de los Pueblos y Comunidades Indígenas</v>
          </cell>
          <cell r="J608" t="str">
            <v>Producto</v>
          </cell>
          <cell r="K608" t="str">
            <v>Sectorial</v>
          </cell>
          <cell r="L608" t="str">
            <v>SI</v>
          </cell>
          <cell r="M608" t="str">
            <v>SI</v>
          </cell>
          <cell r="N608" t="str">
            <v>NO</v>
          </cell>
          <cell r="O608" t="str">
            <v>SI</v>
          </cell>
          <cell r="P608" t="str">
            <v>Porcentaje</v>
          </cell>
          <cell r="Q608" t="str">
            <v>Trimestral</v>
          </cell>
          <cell r="R608" t="str">
            <v>Stock</v>
          </cell>
          <cell r="S608">
            <v>0</v>
          </cell>
          <cell r="T608">
            <v>100</v>
          </cell>
          <cell r="U608">
            <v>100</v>
          </cell>
          <cell r="V608">
            <v>100</v>
          </cell>
          <cell r="W608">
            <v>100</v>
          </cell>
          <cell r="X608">
            <v>100</v>
          </cell>
          <cell r="Y608">
            <v>0</v>
          </cell>
          <cell r="Z608">
            <v>0</v>
          </cell>
          <cell r="AA608">
            <v>0</v>
          </cell>
          <cell r="AB608">
            <v>0</v>
          </cell>
          <cell r="AC608">
            <v>0</v>
          </cell>
          <cell r="AD608">
            <v>0</v>
          </cell>
          <cell r="AE608">
            <v>0</v>
          </cell>
          <cell r="AF608">
            <v>0</v>
          </cell>
          <cell r="AG608">
            <v>0</v>
          </cell>
          <cell r="AH608" t="str">
            <v>Ramón Alberto Rodríguez Andrade</v>
          </cell>
          <cell r="AI608" t="str">
            <v>ramon.rodriguez@unidadvictimas.gov.co</v>
          </cell>
          <cell r="AJ608">
            <v>30</v>
          </cell>
          <cell r="AK608">
            <v>0</v>
          </cell>
          <cell r="AL608">
            <v>0</v>
          </cell>
        </row>
        <row r="609">
          <cell r="A609">
            <v>5233</v>
          </cell>
          <cell r="B609" t="str">
            <v>Todos por un Nuevo País</v>
          </cell>
          <cell r="C609" t="str">
            <v>Seguridad, justicia y democracia para la construcción de paz</v>
          </cell>
          <cell r="D609" t="str">
            <v>Fortalecer y articular los mecanismos de transición hacia la paz</v>
          </cell>
          <cell r="E609" t="str">
            <v>Inclusión Social y Reconciliación</v>
          </cell>
          <cell r="F609" t="str">
            <v>Unidad de Atención y Reparación Integral a las Vic</v>
          </cell>
          <cell r="G609" t="str">
            <v>Grupos Étnicos - Inclusión Social</v>
          </cell>
          <cell r="H609">
            <v>5233</v>
          </cell>
          <cell r="I609" t="str">
            <v>Plan integral de reparación colectiva para el pueblo Rrom formulado e implementado</v>
          </cell>
          <cell r="J609" t="str">
            <v>Producto</v>
          </cell>
          <cell r="K609" t="str">
            <v>Sectorial</v>
          </cell>
          <cell r="L609" t="str">
            <v>SI</v>
          </cell>
          <cell r="M609" t="str">
            <v>NO</v>
          </cell>
          <cell r="N609" t="str">
            <v>NO</v>
          </cell>
          <cell r="O609" t="str">
            <v>SI</v>
          </cell>
          <cell r="P609" t="str">
            <v>Porcentaje</v>
          </cell>
          <cell r="Q609" t="str">
            <v>Anual</v>
          </cell>
          <cell r="R609" t="str">
            <v>Capacidad</v>
          </cell>
          <cell r="S609">
            <v>0</v>
          </cell>
          <cell r="T609">
            <v>10</v>
          </cell>
          <cell r="U609">
            <v>30</v>
          </cell>
          <cell r="V609">
            <v>50</v>
          </cell>
          <cell r="W609">
            <v>100</v>
          </cell>
          <cell r="X609">
            <v>100</v>
          </cell>
          <cell r="Y609">
            <v>0</v>
          </cell>
          <cell r="Z609">
            <v>0</v>
          </cell>
          <cell r="AA609">
            <v>0</v>
          </cell>
          <cell r="AB609">
            <v>0</v>
          </cell>
          <cell r="AC609">
            <v>0</v>
          </cell>
          <cell r="AD609">
            <v>0</v>
          </cell>
          <cell r="AE609" t="str">
            <v>Durante este periodo se realizaron dos (2) jornadas de concertación y formación en el marco de las medidas de rehabilitación comunitaria con enfoque psicosocial para el Pueblo Rrom entre las Unidades Móviles del ICBF y los equipos psicosociales de dos zon</v>
          </cell>
          <cell r="AF609">
            <v>42460.208333333299</v>
          </cell>
          <cell r="AG609">
            <v>42500.639067361102</v>
          </cell>
          <cell r="AH609" t="str">
            <v>Carolina Albornoz</v>
          </cell>
          <cell r="AI609" t="str">
            <v>carolina.albornoz@unidadvictimas.gov.co</v>
          </cell>
          <cell r="AJ609">
            <v>10</v>
          </cell>
          <cell r="AK609">
            <v>0</v>
          </cell>
          <cell r="AL609">
            <v>0</v>
          </cell>
        </row>
        <row r="610">
          <cell r="A610">
            <v>5234</v>
          </cell>
          <cell r="B610" t="str">
            <v>Todos por un Nuevo País</v>
          </cell>
          <cell r="C610" t="str">
            <v>Seguridad, justicia y democracia para la construcción de paz</v>
          </cell>
          <cell r="D610" t="str">
            <v>Fortalecer y articular los mecanismos de transición hacia la paz</v>
          </cell>
          <cell r="E610" t="str">
            <v>Inclusión Social y Reconciliación</v>
          </cell>
          <cell r="F610" t="str">
            <v>Unidad de Atención y Reparación Integral a las Vic</v>
          </cell>
          <cell r="G610" t="str">
            <v>Grupos Étnicos - Inclusión Social</v>
          </cell>
          <cell r="H610">
            <v>5234</v>
          </cell>
          <cell r="I610" t="str">
            <v>Encuentros nacionales realizados para remembrar las vidas en carpas y la itinerancia</v>
          </cell>
          <cell r="J610" t="str">
            <v>Producto</v>
          </cell>
          <cell r="K610" t="str">
            <v>Sectorial</v>
          </cell>
          <cell r="L610" t="str">
            <v>SI</v>
          </cell>
          <cell r="M610" t="str">
            <v>NO</v>
          </cell>
          <cell r="N610" t="str">
            <v>NO</v>
          </cell>
          <cell r="O610" t="str">
            <v>NO</v>
          </cell>
          <cell r="P610" t="str">
            <v>Encuentros Nacionales</v>
          </cell>
          <cell r="Q610" t="str">
            <v>Anual</v>
          </cell>
          <cell r="R610" t="str">
            <v>Acumulado</v>
          </cell>
          <cell r="S610">
            <v>0</v>
          </cell>
          <cell r="T610">
            <v>0</v>
          </cell>
          <cell r="U610">
            <v>0</v>
          </cell>
          <cell r="V610">
            <v>1</v>
          </cell>
          <cell r="W610">
            <v>1</v>
          </cell>
          <cell r="X610">
            <v>2</v>
          </cell>
          <cell r="Y610">
            <v>0</v>
          </cell>
          <cell r="Z610">
            <v>0</v>
          </cell>
          <cell r="AA610">
            <v>0</v>
          </cell>
          <cell r="AB610">
            <v>0</v>
          </cell>
          <cell r="AC610">
            <v>0</v>
          </cell>
          <cell r="AD610">
            <v>0</v>
          </cell>
          <cell r="AE610">
            <v>0</v>
          </cell>
          <cell r="AF610">
            <v>0</v>
          </cell>
          <cell r="AG610">
            <v>0</v>
          </cell>
          <cell r="AH610" t="str">
            <v>Carolina Albornoz</v>
          </cell>
          <cell r="AI610" t="str">
            <v>carolina.albornoz@unidadvictimas.gov.co</v>
          </cell>
          <cell r="AJ610">
            <v>10</v>
          </cell>
          <cell r="AK610">
            <v>0</v>
          </cell>
          <cell r="AL610">
            <v>0</v>
          </cell>
        </row>
        <row r="611">
          <cell r="A611">
            <v>5235</v>
          </cell>
          <cell r="B611" t="str">
            <v>Todos por un Nuevo País</v>
          </cell>
          <cell r="C611" t="str">
            <v>Seguridad, justicia y democracia para la construcción de paz</v>
          </cell>
          <cell r="D611" t="str">
            <v>Fortalecer y articular los mecanismos de transición hacia la paz</v>
          </cell>
          <cell r="E611" t="str">
            <v>Inclusión Social y Reconciliación</v>
          </cell>
          <cell r="F611" t="str">
            <v>Unidad de Atención y Reparación Integral a las Vic</v>
          </cell>
          <cell r="G611" t="str">
            <v>Grupos Étnicos - Inclusión Social</v>
          </cell>
          <cell r="H611">
            <v>5235</v>
          </cell>
          <cell r="I611" t="str">
            <v>Medida de reparación colectiva frente al daño a la itinerancia del Pueblo Rrom diseñada y en ejecución.</v>
          </cell>
          <cell r="J611" t="str">
            <v>Gestión</v>
          </cell>
          <cell r="K611" t="str">
            <v>Sectorial</v>
          </cell>
          <cell r="L611" t="str">
            <v>SI</v>
          </cell>
          <cell r="M611" t="str">
            <v>NO</v>
          </cell>
          <cell r="N611" t="str">
            <v>NO</v>
          </cell>
          <cell r="O611" t="str">
            <v>SI</v>
          </cell>
          <cell r="P611" t="str">
            <v>Porcentaje</v>
          </cell>
          <cell r="Q611" t="str">
            <v>Anual</v>
          </cell>
          <cell r="R611" t="str">
            <v>Capacidad</v>
          </cell>
          <cell r="S611">
            <v>0</v>
          </cell>
          <cell r="T611">
            <v>10</v>
          </cell>
          <cell r="U611">
            <v>30</v>
          </cell>
          <cell r="V611">
            <v>40</v>
          </cell>
          <cell r="W611">
            <v>100</v>
          </cell>
          <cell r="X611">
            <v>100</v>
          </cell>
          <cell r="Y611">
            <v>0</v>
          </cell>
          <cell r="Z611">
            <v>0</v>
          </cell>
          <cell r="AA611">
            <v>0</v>
          </cell>
          <cell r="AB611">
            <v>0</v>
          </cell>
          <cell r="AC611">
            <v>0</v>
          </cell>
          <cell r="AD611">
            <v>0</v>
          </cell>
          <cell r="AE611" t="str">
            <v>Se gestiona y se adelantan reuniones con las Instituciones en las que se realiza la planeación y coordinación para la implementación de las acciones de medidas del PIRCPRK relacionadas con el daño a la itinerancia del Pueblo Rrom, las cuales quedaran incl</v>
          </cell>
          <cell r="AF611">
            <v>42429.208333333299</v>
          </cell>
          <cell r="AG611">
            <v>42500.642200775503</v>
          </cell>
          <cell r="AH611" t="str">
            <v>Carolina Albornoz</v>
          </cell>
          <cell r="AI611" t="str">
            <v>carolina.albornoz@unidadvictimas.gov.co</v>
          </cell>
          <cell r="AJ611">
            <v>10</v>
          </cell>
          <cell r="AK611">
            <v>0</v>
          </cell>
          <cell r="AL611">
            <v>0</v>
          </cell>
        </row>
        <row r="612">
          <cell r="A612">
            <v>4424</v>
          </cell>
          <cell r="B612" t="str">
            <v>Todos por un Nuevo País</v>
          </cell>
          <cell r="C612" t="str">
            <v>Seguridad, justicia y democracia para la construcción de paz</v>
          </cell>
          <cell r="D612" t="str">
            <v>Fortalecer y articular los mecanismos de transición hacia la paz</v>
          </cell>
          <cell r="E612" t="str">
            <v>Justicia</v>
          </cell>
          <cell r="F612" t="str">
            <v>MinJusticia</v>
          </cell>
          <cell r="G612" t="str">
            <v>Justicia Transicional y posconflicto</v>
          </cell>
          <cell r="H612">
            <v>4424</v>
          </cell>
          <cell r="I612" t="str">
            <v>Modelo integral de justicia transicional diseñado e  implementado institucionalmente por etapas</v>
          </cell>
          <cell r="J612" t="str">
            <v>Producto</v>
          </cell>
          <cell r="K612" t="str">
            <v>Sectorial</v>
          </cell>
          <cell r="L612" t="str">
            <v>SI</v>
          </cell>
          <cell r="M612" t="str">
            <v>NO</v>
          </cell>
          <cell r="N612" t="str">
            <v>NO</v>
          </cell>
          <cell r="O612" t="str">
            <v>SI</v>
          </cell>
          <cell r="P612" t="str">
            <v>Porcentaje</v>
          </cell>
          <cell r="Q612" t="str">
            <v>Anual</v>
          </cell>
          <cell r="R612" t="str">
            <v>Capacidad</v>
          </cell>
          <cell r="S612">
            <v>0</v>
          </cell>
          <cell r="T612">
            <v>5</v>
          </cell>
          <cell r="U612">
            <v>10</v>
          </cell>
          <cell r="V612">
            <v>25</v>
          </cell>
          <cell r="W612">
            <v>30</v>
          </cell>
          <cell r="X612">
            <v>30</v>
          </cell>
          <cell r="Y612">
            <v>0</v>
          </cell>
          <cell r="Z612">
            <v>0</v>
          </cell>
          <cell r="AA612">
            <v>0</v>
          </cell>
          <cell r="AB612">
            <v>0</v>
          </cell>
          <cell r="AC612">
            <v>0</v>
          </cell>
          <cell r="AD612">
            <v>0</v>
          </cell>
          <cell r="AE612" t="str">
            <v>Alistamiento y negociación de protocolos de interoperabilidad e intercambio de información con entidades que se involucrarán al Sistema de Información Interinstitucional de Justicia Transicional (SIIJT).</v>
          </cell>
          <cell r="AF612">
            <v>42460.208333333299</v>
          </cell>
          <cell r="AG612">
            <v>42468.662169363401</v>
          </cell>
          <cell r="AH612" t="str">
            <v>Catalina Díaz Gómez</v>
          </cell>
          <cell r="AI612" t="str">
            <v>catalina.diaz@minjusticia.gov.co</v>
          </cell>
          <cell r="AJ612">
            <v>10</v>
          </cell>
          <cell r="AK612">
            <v>0</v>
          </cell>
          <cell r="AL612">
            <v>0</v>
          </cell>
        </row>
        <row r="613">
          <cell r="A613">
            <v>4425</v>
          </cell>
          <cell r="B613" t="str">
            <v>Todos por un Nuevo País</v>
          </cell>
          <cell r="C613" t="str">
            <v>Seguridad, justicia y democracia para la construcción de paz</v>
          </cell>
          <cell r="D613" t="str">
            <v>Fortalecer y articular los mecanismos de transición hacia la paz</v>
          </cell>
          <cell r="E613" t="str">
            <v>Justicia</v>
          </cell>
          <cell r="F613" t="str">
            <v>MinJusticia</v>
          </cell>
          <cell r="G613" t="str">
            <v>Justicia Transicional y posconflicto</v>
          </cell>
          <cell r="H613">
            <v>4425</v>
          </cell>
          <cell r="I613" t="str">
            <v>Porcentaje de postulados activos en Justicia y Paz atendidos en el programa de resocialización para excombatientes privados de la libertad en centros de reclusión</v>
          </cell>
          <cell r="J613" t="str">
            <v>Producto</v>
          </cell>
          <cell r="K613" t="str">
            <v>Sectorial</v>
          </cell>
          <cell r="L613" t="str">
            <v>SI</v>
          </cell>
          <cell r="M613" t="str">
            <v>NO</v>
          </cell>
          <cell r="N613" t="str">
            <v>NO</v>
          </cell>
          <cell r="O613" t="str">
            <v>SI</v>
          </cell>
          <cell r="P613" t="str">
            <v>Porcentaje</v>
          </cell>
          <cell r="Q613" t="str">
            <v>Semestral</v>
          </cell>
          <cell r="R613" t="str">
            <v>Capacidad</v>
          </cell>
          <cell r="S613">
            <v>0</v>
          </cell>
          <cell r="T613">
            <v>10</v>
          </cell>
          <cell r="U613">
            <v>20</v>
          </cell>
          <cell r="V613">
            <v>30</v>
          </cell>
          <cell r="W613">
            <v>40</v>
          </cell>
          <cell r="X613">
            <v>40</v>
          </cell>
          <cell r="Y613">
            <v>0</v>
          </cell>
          <cell r="Z613">
            <v>0</v>
          </cell>
          <cell r="AA613">
            <v>0</v>
          </cell>
          <cell r="AB613">
            <v>0</v>
          </cell>
          <cell r="AC613">
            <v>0</v>
          </cell>
          <cell r="AD613">
            <v>0</v>
          </cell>
          <cell r="AE613" t="str">
            <v>Visitas preparatorias a los establecimientos penitenciarios priorizados para 2016.</v>
          </cell>
          <cell r="AF613">
            <v>42460.208333333299</v>
          </cell>
          <cell r="AG613">
            <v>42468.668062696801</v>
          </cell>
          <cell r="AH613" t="str">
            <v>Catalina Díaz Gómez</v>
          </cell>
          <cell r="AI613" t="str">
            <v>catalina.diaz@minjusticia.gov.co</v>
          </cell>
          <cell r="AJ613">
            <v>10</v>
          </cell>
          <cell r="AK613">
            <v>0</v>
          </cell>
          <cell r="AL613">
            <v>0</v>
          </cell>
        </row>
        <row r="614">
          <cell r="A614">
            <v>4426</v>
          </cell>
          <cell r="B614" t="str">
            <v>Todos por un Nuevo País</v>
          </cell>
          <cell r="C614" t="str">
            <v>Seguridad, justicia y democracia para la construcción de paz</v>
          </cell>
          <cell r="D614" t="str">
            <v>Fortalecer y articular los mecanismos de transición hacia la paz</v>
          </cell>
          <cell r="E614" t="str">
            <v>Justicia</v>
          </cell>
          <cell r="F614" t="str">
            <v>MinJusticia</v>
          </cell>
          <cell r="G614" t="str">
            <v>Justicia Transicional y posconflicto</v>
          </cell>
          <cell r="H614">
            <v>4426</v>
          </cell>
          <cell r="I614" t="str">
            <v>Porcentaje de Excombatientes privados de la libertad vinculados al programa de reconciliación con la sociedad civil</v>
          </cell>
          <cell r="J614" t="str">
            <v>Producto</v>
          </cell>
          <cell r="K614" t="str">
            <v>Sectorial</v>
          </cell>
          <cell r="L614" t="str">
            <v>SI</v>
          </cell>
          <cell r="M614" t="str">
            <v>NO</v>
          </cell>
          <cell r="N614" t="str">
            <v>NO</v>
          </cell>
          <cell r="O614" t="str">
            <v>SI</v>
          </cell>
          <cell r="P614" t="str">
            <v>Porcentaje</v>
          </cell>
          <cell r="Q614" t="str">
            <v>Anual</v>
          </cell>
          <cell r="R614" t="str">
            <v>Capacidad</v>
          </cell>
          <cell r="S614">
            <v>0</v>
          </cell>
          <cell r="T614">
            <v>10</v>
          </cell>
          <cell r="U614">
            <v>20</v>
          </cell>
          <cell r="V614">
            <v>30</v>
          </cell>
          <cell r="W614">
            <v>40</v>
          </cell>
          <cell r="X614">
            <v>40</v>
          </cell>
          <cell r="Y614">
            <v>0</v>
          </cell>
          <cell r="Z614">
            <v>0</v>
          </cell>
          <cell r="AA614">
            <v>0</v>
          </cell>
          <cell r="AB614">
            <v>0</v>
          </cell>
          <cell r="AC614">
            <v>0</v>
          </cell>
          <cell r="AD614">
            <v>0</v>
          </cell>
          <cell r="AE614" t="str">
            <v>Se elaboraron los términos de referencia para realizar la implementación del programa de en los centros de reclusión programados para 2016.</v>
          </cell>
          <cell r="AF614">
            <v>42400.208333333299</v>
          </cell>
          <cell r="AG614">
            <v>42439.468774421301</v>
          </cell>
          <cell r="AH614" t="str">
            <v>Catalina Díaz Gómez</v>
          </cell>
          <cell r="AI614" t="str">
            <v>catalina.diaz@minjusticia.gov.co</v>
          </cell>
          <cell r="AJ614">
            <v>10</v>
          </cell>
          <cell r="AK614">
            <v>0</v>
          </cell>
          <cell r="AL614">
            <v>0</v>
          </cell>
        </row>
        <row r="615">
          <cell r="A615">
            <v>4535</v>
          </cell>
          <cell r="B615" t="str">
            <v>Todos por un Nuevo País</v>
          </cell>
          <cell r="C615" t="str">
            <v>Seguridad, justicia y democracia para la construcción de paz</v>
          </cell>
          <cell r="D615" t="str">
            <v>Fortalecer y articular los mecanismos de transición hacia la paz</v>
          </cell>
          <cell r="E615" t="str">
            <v>Planeación Nacional</v>
          </cell>
          <cell r="F615" t="str">
            <v>DNP</v>
          </cell>
          <cell r="G615" t="str">
            <v>Promoción y fomento de la eficiencia gubernamental desde el Departamento Nacional de Planeación</v>
          </cell>
          <cell r="H615">
            <v>4535</v>
          </cell>
          <cell r="I615" t="str">
            <v>Iniciativas de cultura de Innovación en la gestión publica</v>
          </cell>
          <cell r="J615" t="str">
            <v>Producto</v>
          </cell>
          <cell r="K615" t="str">
            <v>Sectorial</v>
          </cell>
          <cell r="L615" t="str">
            <v>SI</v>
          </cell>
          <cell r="M615" t="str">
            <v>NO</v>
          </cell>
          <cell r="N615" t="str">
            <v>NO</v>
          </cell>
          <cell r="O615" t="str">
            <v>SI</v>
          </cell>
          <cell r="P615" t="str">
            <v>Programas/iniciativas públicas de fomento</v>
          </cell>
          <cell r="Q615" t="str">
            <v>Anual</v>
          </cell>
          <cell r="R615" t="str">
            <v>Acumulado</v>
          </cell>
          <cell r="S615">
            <v>8</v>
          </cell>
          <cell r="T615">
            <v>2</v>
          </cell>
          <cell r="U615">
            <v>3</v>
          </cell>
          <cell r="V615">
            <v>3</v>
          </cell>
          <cell r="W615">
            <v>2</v>
          </cell>
          <cell r="X615">
            <v>10</v>
          </cell>
          <cell r="Y615">
            <v>0</v>
          </cell>
          <cell r="Z615">
            <v>0</v>
          </cell>
          <cell r="AA615">
            <v>0</v>
          </cell>
          <cell r="AB615">
            <v>0</v>
          </cell>
          <cell r="AC615">
            <v>0</v>
          </cell>
          <cell r="AD615">
            <v>0</v>
          </cell>
          <cell r="AE615" t="str">
            <v>DNP continúa con la ejecución de una iniciativa de fomento a la cultura de innovación dentro de la propia entidad, articulada por el Equipo de Innovación Pública (DDE) con el apoyo del contrato de consultoría DNP-649-15, cuyo objeto es “Diseñar e implemen</v>
          </cell>
          <cell r="AF615">
            <v>42429.208333333299</v>
          </cell>
          <cell r="AG615">
            <v>42440.423261955999</v>
          </cell>
          <cell r="AH615" t="str">
            <v>Paula Toro</v>
          </cell>
          <cell r="AI615" t="str">
            <v>ptoro@dnp.gov.co</v>
          </cell>
          <cell r="AJ615">
            <v>0</v>
          </cell>
          <cell r="AK615">
            <v>0</v>
          </cell>
          <cell r="AL615">
            <v>0</v>
          </cell>
        </row>
        <row r="616">
          <cell r="A616">
            <v>5246</v>
          </cell>
          <cell r="B616" t="str">
            <v>Todos por un Nuevo País</v>
          </cell>
          <cell r="C616" t="str">
            <v>Seguridad, justicia y democracia para la construcción de paz</v>
          </cell>
          <cell r="D616" t="str">
            <v>Fortalecer y articular los mecanismos de transición hacia la paz</v>
          </cell>
          <cell r="E616" t="str">
            <v>Planeación Nacional</v>
          </cell>
          <cell r="F616" t="str">
            <v>DNP</v>
          </cell>
          <cell r="G616" t="str">
            <v>Promoción y fomento de la eficiencia gubernamental desde el Departamento Nacional de Planeación</v>
          </cell>
          <cell r="H616">
            <v>5246</v>
          </cell>
          <cell r="I616" t="str">
            <v>Entidades territoriales utilizando la nueva herramienta de gestión integrada y sistematizada</v>
          </cell>
          <cell r="J616" t="str">
            <v>Producto</v>
          </cell>
          <cell r="K616" t="str">
            <v>Sectorial</v>
          </cell>
          <cell r="L616" t="str">
            <v>SI</v>
          </cell>
          <cell r="M616" t="str">
            <v>NO</v>
          </cell>
          <cell r="N616" t="str">
            <v>NO</v>
          </cell>
          <cell r="O616" t="str">
            <v>NO</v>
          </cell>
          <cell r="P616" t="str">
            <v>Entidades</v>
          </cell>
          <cell r="Q616" t="str">
            <v>Anual</v>
          </cell>
          <cell r="R616" t="str">
            <v>Capacidad</v>
          </cell>
          <cell r="S616">
            <v>0</v>
          </cell>
          <cell r="T616">
            <v>0</v>
          </cell>
          <cell r="U616">
            <v>0</v>
          </cell>
          <cell r="V616">
            <v>50</v>
          </cell>
          <cell r="W616">
            <v>150</v>
          </cell>
          <cell r="X616">
            <v>150</v>
          </cell>
          <cell r="Y616">
            <v>0</v>
          </cell>
          <cell r="Z616">
            <v>0</v>
          </cell>
          <cell r="AA616">
            <v>0</v>
          </cell>
          <cell r="AB616">
            <v>0</v>
          </cell>
          <cell r="AC616">
            <v>0</v>
          </cell>
          <cell r="AD616">
            <v>0</v>
          </cell>
          <cell r="AE616">
            <v>0</v>
          </cell>
          <cell r="AF616">
            <v>0</v>
          </cell>
          <cell r="AG616">
            <v>0</v>
          </cell>
          <cell r="AH616" t="str">
            <v>Juan Miguel Durán Prieto</v>
          </cell>
          <cell r="AI616" t="str">
            <v>jmduran@dnp.gov.co</v>
          </cell>
          <cell r="AJ616">
            <v>30</v>
          </cell>
          <cell r="AK616">
            <v>0</v>
          </cell>
          <cell r="AL616">
            <v>0</v>
          </cell>
        </row>
        <row r="617">
          <cell r="A617">
            <v>4507</v>
          </cell>
          <cell r="B617" t="str">
            <v>Todos por un Nuevo País</v>
          </cell>
          <cell r="C617" t="str">
            <v>Seguridad, justicia y democracia para la construcción de paz</v>
          </cell>
          <cell r="D617" t="str">
            <v>Fortalecer y articular los mecanismos de transición hacia la paz</v>
          </cell>
          <cell r="E617" t="str">
            <v>Planeación Nacional</v>
          </cell>
          <cell r="F617" t="str">
            <v>DNP</v>
          </cell>
          <cell r="G617" t="str">
            <v>Promoción y fomento de la eficiencia gubernamental desde el Departamento Nacional de Planeación</v>
          </cell>
          <cell r="H617">
            <v>4507</v>
          </cell>
          <cell r="I617" t="str">
            <v>Ferias Nacionales de Servicio al Ciudadano realizadas</v>
          </cell>
          <cell r="J617" t="str">
            <v>Producto</v>
          </cell>
          <cell r="K617" t="str">
            <v>Sectorial</v>
          </cell>
          <cell r="L617" t="str">
            <v>SI</v>
          </cell>
          <cell r="M617" t="str">
            <v>NO</v>
          </cell>
          <cell r="N617" t="str">
            <v>NO</v>
          </cell>
          <cell r="O617" t="str">
            <v>SI</v>
          </cell>
          <cell r="P617" t="str">
            <v>Ferias</v>
          </cell>
          <cell r="Q617" t="str">
            <v>Semestral</v>
          </cell>
          <cell r="R617" t="str">
            <v>Acumulado</v>
          </cell>
          <cell r="S617">
            <v>23</v>
          </cell>
          <cell r="T617">
            <v>6</v>
          </cell>
          <cell r="U617">
            <v>6</v>
          </cell>
          <cell r="V617">
            <v>6</v>
          </cell>
          <cell r="W617">
            <v>6</v>
          </cell>
          <cell r="X617">
            <v>24</v>
          </cell>
          <cell r="Y617">
            <v>0</v>
          </cell>
          <cell r="Z617">
            <v>0</v>
          </cell>
          <cell r="AA617">
            <v>0</v>
          </cell>
          <cell r="AB617">
            <v>0</v>
          </cell>
          <cell r="AC617">
            <v>0</v>
          </cell>
          <cell r="AD617">
            <v>0</v>
          </cell>
          <cell r="AE617" t="str">
            <v>Se llevó a cabo la primera Feria Nacional de Servicio al Ciudadano en Quibdó, el 30 de abril de 2016, en donde asistieron 13.000 personas, 82 entidades, y se atendieron más de 400 trámites. El primer informe detallado de feria se encuentra en proceso de r</v>
          </cell>
          <cell r="AF617">
            <v>42490.208333333299</v>
          </cell>
          <cell r="AG617">
            <v>42501.664568321801</v>
          </cell>
          <cell r="AH617" t="str">
            <v>Juan Carlos Rodríguez Arana</v>
          </cell>
          <cell r="AI617" t="str">
            <v>jcrodrigueza@dnp.gov.co</v>
          </cell>
          <cell r="AJ617">
            <v>0</v>
          </cell>
          <cell r="AK617">
            <v>0</v>
          </cell>
          <cell r="AL617">
            <v>0</v>
          </cell>
        </row>
        <row r="618">
          <cell r="A618">
            <v>4527</v>
          </cell>
          <cell r="B618" t="str">
            <v>Todos por un Nuevo País</v>
          </cell>
          <cell r="C618" t="str">
            <v>Seguridad, justicia y democracia para la construcción de paz</v>
          </cell>
          <cell r="D618" t="str">
            <v>Fortalecer y articular los mecanismos de transición hacia la paz</v>
          </cell>
          <cell r="E618" t="str">
            <v>Planeación Nacional</v>
          </cell>
          <cell r="F618" t="str">
            <v>DNP</v>
          </cell>
          <cell r="G618" t="str">
            <v>Promoción y fomento de la eficiencia gubernamental desde el Departamento Nacional de Planeación</v>
          </cell>
          <cell r="H618">
            <v>4527</v>
          </cell>
          <cell r="I618" t="str">
            <v>Matrices de gestión de recomendaciones de evaluaciones finalizadas, concertadas con las entidades ejecutoras</v>
          </cell>
          <cell r="J618" t="str">
            <v>Gestión</v>
          </cell>
          <cell r="K618" t="str">
            <v>Sectorial</v>
          </cell>
          <cell r="L618" t="str">
            <v>SI</v>
          </cell>
          <cell r="M618" t="str">
            <v>NO</v>
          </cell>
          <cell r="N618" t="str">
            <v>NO</v>
          </cell>
          <cell r="O618" t="str">
            <v>SI</v>
          </cell>
          <cell r="P618" t="str">
            <v>Matrices de gestión de recomendaciones</v>
          </cell>
          <cell r="Q618" t="str">
            <v>Semestral</v>
          </cell>
          <cell r="R618" t="str">
            <v>Capacidad</v>
          </cell>
          <cell r="S618">
            <v>4</v>
          </cell>
          <cell r="T618">
            <v>10</v>
          </cell>
          <cell r="U618">
            <v>16</v>
          </cell>
          <cell r="V618">
            <v>22</v>
          </cell>
          <cell r="W618">
            <v>30</v>
          </cell>
          <cell r="X618">
            <v>30</v>
          </cell>
          <cell r="Y618">
            <v>0</v>
          </cell>
          <cell r="Z618">
            <v>0</v>
          </cell>
          <cell r="AA618">
            <v>0</v>
          </cell>
          <cell r="AB618">
            <v>0</v>
          </cell>
          <cell r="AC618">
            <v>0</v>
          </cell>
          <cell r="AD618">
            <v>0</v>
          </cell>
          <cell r="AE618" t="str">
            <v>A partir del Plan de Transferencia e Implementación de Recomendaciones, producto del desarrollo de la evaluación la Dirección de Seguimiento y Evaluación de Políticas Públicas adelantó el proceso de depuración y priorización de matrices de recomendaciones</v>
          </cell>
          <cell r="AF618">
            <v>42490.208333333299</v>
          </cell>
          <cell r="AG618">
            <v>42501.669126770801</v>
          </cell>
          <cell r="AH618" t="str">
            <v>Norma Janeth Gómez</v>
          </cell>
          <cell r="AI618" t="str">
            <v>nogomez@dnp.gov.co</v>
          </cell>
          <cell r="AJ618">
            <v>0</v>
          </cell>
          <cell r="AK618">
            <v>0</v>
          </cell>
          <cell r="AL618">
            <v>0</v>
          </cell>
        </row>
        <row r="619">
          <cell r="A619">
            <v>4528</v>
          </cell>
          <cell r="B619" t="str">
            <v>Todos por un Nuevo País</v>
          </cell>
          <cell r="C619" t="str">
            <v>Seguridad, justicia y democracia para la construcción de paz</v>
          </cell>
          <cell r="D619" t="str">
            <v>Fortalecer y articular los mecanismos de transición hacia la paz</v>
          </cell>
          <cell r="E619" t="str">
            <v>Planeación Nacional</v>
          </cell>
          <cell r="F619" t="str">
            <v>DNP</v>
          </cell>
          <cell r="G619" t="str">
            <v>Promoción y fomento de la eficiencia gubernamental desde el Departamento Nacional de Planeación</v>
          </cell>
          <cell r="H619">
            <v>4528</v>
          </cell>
          <cell r="I619" t="str">
            <v>Levantamientos de la encuesta de percepción ciudadana</v>
          </cell>
          <cell r="J619" t="str">
            <v>Producto</v>
          </cell>
          <cell r="K619" t="str">
            <v>Sectorial</v>
          </cell>
          <cell r="L619" t="str">
            <v>SI</v>
          </cell>
          <cell r="M619" t="str">
            <v>NO</v>
          </cell>
          <cell r="N619" t="str">
            <v>NO</v>
          </cell>
          <cell r="O619" t="str">
            <v>SI</v>
          </cell>
          <cell r="P619" t="str">
            <v>Levantamientos de encuestas</v>
          </cell>
          <cell r="Q619" t="str">
            <v>Anual</v>
          </cell>
          <cell r="R619" t="str">
            <v>Acumulado</v>
          </cell>
          <cell r="S619">
            <v>8</v>
          </cell>
          <cell r="T619">
            <v>1</v>
          </cell>
          <cell r="U619">
            <v>2</v>
          </cell>
          <cell r="V619">
            <v>2</v>
          </cell>
          <cell r="W619">
            <v>1</v>
          </cell>
          <cell r="X619">
            <v>6</v>
          </cell>
          <cell r="Y619">
            <v>0</v>
          </cell>
          <cell r="Z619">
            <v>0</v>
          </cell>
          <cell r="AA619">
            <v>0</v>
          </cell>
          <cell r="AB619">
            <v>0</v>
          </cell>
          <cell r="AC619">
            <v>0</v>
          </cell>
          <cell r="AD619">
            <v>0</v>
          </cell>
          <cell r="AE619" t="str">
            <v>Se continuó con el trabajo de campo. Con corte al 24 de abril de 2016 se habían realizado 4.886 encuestas de 9.711 programadas, llevando un avance del 50,3%. El trabajo de campo espera culminarse en el mes de mayo. Adicionalmente, la firma consultora envi</v>
          </cell>
          <cell r="AF619">
            <v>42490.208333333299</v>
          </cell>
          <cell r="AG619">
            <v>42502.455511608801</v>
          </cell>
          <cell r="AH619" t="str">
            <v>Sasha Magyaroff</v>
          </cell>
          <cell r="AI619" t="str">
            <v>smagyaroff@dnp.gov.co</v>
          </cell>
          <cell r="AJ619">
            <v>0</v>
          </cell>
          <cell r="AK619">
            <v>0</v>
          </cell>
          <cell r="AL619">
            <v>0</v>
          </cell>
        </row>
        <row r="620">
          <cell r="A620">
            <v>4529</v>
          </cell>
          <cell r="B620" t="str">
            <v>Todos por un Nuevo País</v>
          </cell>
          <cell r="C620" t="str">
            <v>Seguridad, justicia y democracia para la construcción de paz</v>
          </cell>
          <cell r="D620" t="str">
            <v>Fortalecer y articular los mecanismos de transición hacia la paz</v>
          </cell>
          <cell r="E620" t="str">
            <v>Planeación Nacional</v>
          </cell>
          <cell r="F620" t="str">
            <v>DNP</v>
          </cell>
          <cell r="G620" t="str">
            <v>Promoción y fomento de la eficiencia gubernamental desde el Departamento Nacional de Planeación</v>
          </cell>
          <cell r="H620">
            <v>4529</v>
          </cell>
          <cell r="I620" t="str">
            <v>Territorios con capacidades de construcción de paz con carácter participativo</v>
          </cell>
          <cell r="J620" t="str">
            <v>Resultado</v>
          </cell>
          <cell r="K620" t="str">
            <v>Sectorial</v>
          </cell>
          <cell r="L620" t="str">
            <v>SI</v>
          </cell>
          <cell r="M620" t="str">
            <v>NO</v>
          </cell>
          <cell r="N620" t="str">
            <v>NO</v>
          </cell>
          <cell r="O620" t="str">
            <v>SI</v>
          </cell>
          <cell r="P620" t="str">
            <v>Territorios</v>
          </cell>
          <cell r="Q620" t="str">
            <v>Anual</v>
          </cell>
          <cell r="R620" t="str">
            <v>Acumulado</v>
          </cell>
          <cell r="S620">
            <v>0</v>
          </cell>
          <cell r="T620">
            <v>4</v>
          </cell>
          <cell r="U620">
            <v>4</v>
          </cell>
          <cell r="V620">
            <v>4</v>
          </cell>
          <cell r="W620">
            <v>4</v>
          </cell>
          <cell r="X620">
            <v>16</v>
          </cell>
          <cell r="Y620">
            <v>0</v>
          </cell>
          <cell r="Z620">
            <v>0</v>
          </cell>
          <cell r="AA620">
            <v>0</v>
          </cell>
          <cell r="AB620">
            <v>0</v>
          </cell>
          <cell r="AC620">
            <v>0</v>
          </cell>
          <cell r="AD620">
            <v>0</v>
          </cell>
          <cell r="AE620" t="str">
            <v>El 8 de abril se llevó a cabo un taller con el DAFP, la ESAP, el DNP y la Oficina del Alto Comisionado para la Paz (OACP) para identificarlos pasos a seguir en la Estrategia de Fortalecimiento de Capacidades para la Construcción de paz. Esta estrategia se</v>
          </cell>
          <cell r="AF620">
            <v>42490.208333333299</v>
          </cell>
          <cell r="AG620">
            <v>42501.664299039403</v>
          </cell>
          <cell r="AH620" t="str">
            <v>Lina María García Muñóz</v>
          </cell>
          <cell r="AI620" t="str">
            <v>lmgarcia@dnp.gov.co</v>
          </cell>
          <cell r="AJ620">
            <v>0</v>
          </cell>
          <cell r="AK620">
            <v>0</v>
          </cell>
          <cell r="AL620">
            <v>0</v>
          </cell>
        </row>
        <row r="621">
          <cell r="A621">
            <v>4532</v>
          </cell>
          <cell r="B621" t="str">
            <v>Todos por un Nuevo País</v>
          </cell>
          <cell r="C621" t="str">
            <v>Seguridad, justicia y democracia para la construcción de paz</v>
          </cell>
          <cell r="D621" t="str">
            <v>Fortalecer y articular los mecanismos de transición hacia la paz</v>
          </cell>
          <cell r="E621" t="str">
            <v>Planeación Nacional</v>
          </cell>
          <cell r="F621" t="str">
            <v>DNP</v>
          </cell>
          <cell r="G621" t="str">
            <v>Promoción y fomento de la eficiencia gubernamental desde el Departamento Nacional de Planeación</v>
          </cell>
          <cell r="H621">
            <v>4532</v>
          </cell>
          <cell r="I621" t="str">
            <v>Solicitudes de información a municipios por parte de entidades nacional, entidades de control y departamentos</v>
          </cell>
          <cell r="J621" t="str">
            <v>Producto</v>
          </cell>
          <cell r="K621" t="str">
            <v>Sectorial</v>
          </cell>
          <cell r="L621" t="str">
            <v>SI</v>
          </cell>
          <cell r="M621" t="str">
            <v>NO</v>
          </cell>
          <cell r="N621" t="str">
            <v>NO</v>
          </cell>
          <cell r="O621" t="str">
            <v>SI</v>
          </cell>
          <cell r="P621" t="str">
            <v>Tasa</v>
          </cell>
          <cell r="Q621" t="str">
            <v>Anual</v>
          </cell>
          <cell r="R621" t="str">
            <v>Reducción</v>
          </cell>
          <cell r="S621">
            <v>200</v>
          </cell>
          <cell r="T621">
            <v>200</v>
          </cell>
          <cell r="U621">
            <v>200</v>
          </cell>
          <cell r="V621">
            <v>190</v>
          </cell>
          <cell r="W621">
            <v>190</v>
          </cell>
          <cell r="X621">
            <v>190</v>
          </cell>
          <cell r="Y621">
            <v>0</v>
          </cell>
          <cell r="Z621">
            <v>0</v>
          </cell>
          <cell r="AA621">
            <v>0</v>
          </cell>
          <cell r="AB621">
            <v>0</v>
          </cell>
          <cell r="AC621">
            <v>0</v>
          </cell>
          <cell r="AD621">
            <v>0</v>
          </cell>
          <cell r="AE621">
            <v>0</v>
          </cell>
          <cell r="AF621">
            <v>0</v>
          </cell>
          <cell r="AG621">
            <v>0</v>
          </cell>
          <cell r="AH621" t="str">
            <v>Ivan Osejo Villamil</v>
          </cell>
          <cell r="AI621" t="str">
            <v>iosejo@dnp.gov.co</v>
          </cell>
          <cell r="AJ621">
            <v>120</v>
          </cell>
          <cell r="AK621">
            <v>0</v>
          </cell>
          <cell r="AL621">
            <v>0</v>
          </cell>
        </row>
        <row r="622">
          <cell r="A622">
            <v>4533</v>
          </cell>
          <cell r="B622" t="str">
            <v>Todos por un Nuevo País</v>
          </cell>
          <cell r="C622" t="str">
            <v>Seguridad, justicia y democracia para la construcción de paz</v>
          </cell>
          <cell r="D622" t="str">
            <v>Fortalecer y articular los mecanismos de transición hacia la paz</v>
          </cell>
          <cell r="E622" t="str">
            <v>Planeación Nacional</v>
          </cell>
          <cell r="F622" t="str">
            <v>DNP</v>
          </cell>
          <cell r="G622" t="str">
            <v>Promoción y fomento de la eficiencia gubernamental desde el Departamento Nacional de Planeación</v>
          </cell>
          <cell r="H622">
            <v>4533</v>
          </cell>
          <cell r="I622" t="str">
            <v>Planes estratégicos territoriales para la construcción de paz construidos y en proceso de implementación</v>
          </cell>
          <cell r="J622" t="str">
            <v>Producto</v>
          </cell>
          <cell r="K622" t="str">
            <v>Sectorial</v>
          </cell>
          <cell r="L622" t="str">
            <v>SI</v>
          </cell>
          <cell r="M622" t="str">
            <v>NO</v>
          </cell>
          <cell r="N622" t="str">
            <v>NO</v>
          </cell>
          <cell r="O622" t="str">
            <v>SI</v>
          </cell>
          <cell r="P622" t="str">
            <v>Planes estratégicos territoriales</v>
          </cell>
          <cell r="Q622" t="str">
            <v>Anual</v>
          </cell>
          <cell r="R622" t="str">
            <v>Acumulado</v>
          </cell>
          <cell r="S622">
            <v>0</v>
          </cell>
          <cell r="T622">
            <v>3</v>
          </cell>
          <cell r="U622">
            <v>3</v>
          </cell>
          <cell r="V622">
            <v>3</v>
          </cell>
          <cell r="W622">
            <v>3</v>
          </cell>
          <cell r="X622">
            <v>12</v>
          </cell>
          <cell r="Y622">
            <v>0</v>
          </cell>
          <cell r="Z622">
            <v>0</v>
          </cell>
          <cell r="AA622">
            <v>0</v>
          </cell>
          <cell r="AB622">
            <v>0</v>
          </cell>
          <cell r="AC622">
            <v>0</v>
          </cell>
          <cell r="AD622">
            <v>0</v>
          </cell>
          <cell r="AE622" t="str">
            <v>En el marco de la subvención ofrecida por la Agencia de cooperación Española AECID, se realizaron los ajustes sugeridos a la ficha del proyecto: “Asistencia a entidades territoriales priorizadas en la implementación de herramientas para la prevención y ge</v>
          </cell>
          <cell r="AF622">
            <v>42490.208333333299</v>
          </cell>
          <cell r="AG622">
            <v>42501.662782754604</v>
          </cell>
          <cell r="AH622" t="str">
            <v>Lina María García Muñóz</v>
          </cell>
          <cell r="AI622" t="str">
            <v>lmgarcia@dnp.gov.co</v>
          </cell>
          <cell r="AJ622">
            <v>0</v>
          </cell>
          <cell r="AK622">
            <v>0</v>
          </cell>
          <cell r="AL622">
            <v>0</v>
          </cell>
        </row>
        <row r="623">
          <cell r="A623">
            <v>4504</v>
          </cell>
          <cell r="B623" t="str">
            <v>Todos por un Nuevo País</v>
          </cell>
          <cell r="C623" t="str">
            <v>Seguridad, justicia y democracia para la construcción de paz</v>
          </cell>
          <cell r="D623" t="str">
            <v>Fortalecer y articular los mecanismos de transición hacia la paz</v>
          </cell>
          <cell r="E623" t="str">
            <v>Planeación Nacional</v>
          </cell>
          <cell r="F623" t="str">
            <v>DNP</v>
          </cell>
          <cell r="G623" t="str">
            <v>Promoción y fomento de la eficiencia gubernamental desde el Departamento Nacional de Planeación</v>
          </cell>
          <cell r="H623">
            <v>4504</v>
          </cell>
          <cell r="I623" t="str">
            <v>Índice de cumplimiento de la política de servicio al ciudadano a nivel nacional</v>
          </cell>
          <cell r="J623" t="str">
            <v>Resultado</v>
          </cell>
          <cell r="K623" t="str">
            <v>Sectorial</v>
          </cell>
          <cell r="L623" t="str">
            <v>SI</v>
          </cell>
          <cell r="M623" t="str">
            <v>NO</v>
          </cell>
          <cell r="N623" t="str">
            <v>NO</v>
          </cell>
          <cell r="O623" t="str">
            <v>SI</v>
          </cell>
          <cell r="P623" t="str">
            <v>Indice</v>
          </cell>
          <cell r="Q623" t="str">
            <v>Anual</v>
          </cell>
          <cell r="R623" t="str">
            <v>Flujo</v>
          </cell>
          <cell r="S623">
            <v>66.900000000000006</v>
          </cell>
          <cell r="T623">
            <v>67.69</v>
          </cell>
          <cell r="U623">
            <v>68.44</v>
          </cell>
          <cell r="V623">
            <v>69.19</v>
          </cell>
          <cell r="W623">
            <v>69.94</v>
          </cell>
          <cell r="X623">
            <v>69.94</v>
          </cell>
          <cell r="Y623">
            <v>0</v>
          </cell>
          <cell r="Z623">
            <v>0</v>
          </cell>
          <cell r="AA623">
            <v>0</v>
          </cell>
          <cell r="AB623">
            <v>0</v>
          </cell>
          <cell r="AC623">
            <v>0</v>
          </cell>
          <cell r="AD623">
            <v>0</v>
          </cell>
          <cell r="AE623" t="str">
            <v xml:space="preserve">Con respecto al seguimiento de la gestión de acompañamiento en el año 2015, se revisaron los Planes Anticorrupción de cada una de las entidades del orden nacional atendidas el año anterior. En cuanto a la intervención 2016, se entregaron los instrumentos </v>
          </cell>
          <cell r="AF623">
            <v>42490.208333333299</v>
          </cell>
          <cell r="AG623">
            <v>42501.614388310198</v>
          </cell>
          <cell r="AH623" t="str">
            <v>Juan Carlos Rodríguez Arana</v>
          </cell>
          <cell r="AI623" t="str">
            <v>jcrodrigueza@dnp.gov.co</v>
          </cell>
          <cell r="AJ623">
            <v>150</v>
          </cell>
          <cell r="AK623">
            <v>0</v>
          </cell>
          <cell r="AL623">
            <v>0</v>
          </cell>
        </row>
        <row r="624">
          <cell r="A624">
            <v>4506</v>
          </cell>
          <cell r="B624" t="str">
            <v>Todos por un Nuevo País</v>
          </cell>
          <cell r="C624" t="str">
            <v>Seguridad, justicia y democracia para la construcción de paz</v>
          </cell>
          <cell r="D624" t="str">
            <v>Fortalecer y articular los mecanismos de transición hacia la paz</v>
          </cell>
          <cell r="E624" t="str">
            <v>Planeación Nacional</v>
          </cell>
          <cell r="F624" t="str">
            <v>DNP</v>
          </cell>
          <cell r="G624" t="str">
            <v>Promoción y fomento de la eficiencia gubernamental desde el Departamento Nacional de Planeación</v>
          </cell>
          <cell r="H624">
            <v>4506</v>
          </cell>
          <cell r="I624" t="str">
            <v>Índice de Percepción ciudadana sobre la calidad y accesibilidad de los trámites y servicios de la Administración Pública</v>
          </cell>
          <cell r="J624" t="str">
            <v>Resultado</v>
          </cell>
          <cell r="K624" t="str">
            <v>Sectorial</v>
          </cell>
          <cell r="L624" t="str">
            <v>SI</v>
          </cell>
          <cell r="M624" t="str">
            <v>NO</v>
          </cell>
          <cell r="N624" t="str">
            <v>NO</v>
          </cell>
          <cell r="O624" t="str">
            <v>SI</v>
          </cell>
          <cell r="P624" t="str">
            <v>Indice</v>
          </cell>
          <cell r="Q624" t="str">
            <v>Anual</v>
          </cell>
          <cell r="R624" t="str">
            <v>Flujo</v>
          </cell>
          <cell r="S624">
            <v>58.9</v>
          </cell>
          <cell r="T624">
            <v>60.447000000000003</v>
          </cell>
          <cell r="U624">
            <v>61.965000000000003</v>
          </cell>
          <cell r="V624">
            <v>63.481999999999999</v>
          </cell>
          <cell r="W624">
            <v>65</v>
          </cell>
          <cell r="X624">
            <v>65</v>
          </cell>
          <cell r="Y624">
            <v>0</v>
          </cell>
          <cell r="Z624">
            <v>0</v>
          </cell>
          <cell r="AA624">
            <v>0</v>
          </cell>
          <cell r="AB624">
            <v>0</v>
          </cell>
          <cell r="AC624">
            <v>0</v>
          </cell>
          <cell r="AD624">
            <v>0</v>
          </cell>
          <cell r="AE624" t="str">
            <v>Se dio inicio a la estructuración de una nueva herramienta; el observatorio ciudadano. Se está en proceso de establecer el objetivo y su alcance, así como los posibles mecanismos a explorar. Con respecto a la norma técnica en servicio al ciudadano, se fir</v>
          </cell>
          <cell r="AF624">
            <v>42490.208333333299</v>
          </cell>
          <cell r="AG624">
            <v>42501.663423460603</v>
          </cell>
          <cell r="AH624" t="str">
            <v>Juan Carlos Rodríguez Arana</v>
          </cell>
          <cell r="AI624" t="str">
            <v>jcrodrigueza@dnp.gov.co</v>
          </cell>
          <cell r="AJ624">
            <v>30</v>
          </cell>
          <cell r="AK624">
            <v>0</v>
          </cell>
          <cell r="AL624">
            <v>0</v>
          </cell>
        </row>
        <row r="625">
          <cell r="A625">
            <v>5291</v>
          </cell>
          <cell r="B625" t="str">
            <v>Todos por un Nuevo País</v>
          </cell>
          <cell r="C625" t="str">
            <v>Buen Gobierno</v>
          </cell>
          <cell r="D625" t="str">
            <v>Fortalecer la articulación Nación-territorio</v>
          </cell>
          <cell r="E625" t="str">
            <v>Planeación Nacional</v>
          </cell>
          <cell r="F625" t="str">
            <v>DNP</v>
          </cell>
          <cell r="G625" t="str">
            <v>Gestión pública orientada a resultados</v>
          </cell>
          <cell r="H625">
            <v>5291</v>
          </cell>
          <cell r="I625" t="str">
            <v>Porcentaje del presupuesto de inversión de SGR y PGN orientado a resultados, en proceso de implementación</v>
          </cell>
          <cell r="J625" t="str">
            <v>Gestión</v>
          </cell>
          <cell r="K625" t="str">
            <v>Sectorial</v>
          </cell>
          <cell r="L625" t="str">
            <v>NO</v>
          </cell>
          <cell r="M625" t="str">
            <v>NO</v>
          </cell>
          <cell r="N625" t="str">
            <v>NO</v>
          </cell>
          <cell r="O625" t="str">
            <v>SI</v>
          </cell>
          <cell r="P625" t="str">
            <v>Porcentaje</v>
          </cell>
          <cell r="Q625" t="str">
            <v>Anual</v>
          </cell>
          <cell r="R625" t="str">
            <v>Flujo</v>
          </cell>
          <cell r="S625">
            <v>0</v>
          </cell>
          <cell r="T625">
            <v>12</v>
          </cell>
          <cell r="U625">
            <v>40</v>
          </cell>
          <cell r="V625">
            <v>70</v>
          </cell>
          <cell r="W625">
            <v>90</v>
          </cell>
          <cell r="X625">
            <v>90</v>
          </cell>
          <cell r="Y625">
            <v>0</v>
          </cell>
          <cell r="Z625">
            <v>0</v>
          </cell>
          <cell r="AA625">
            <v>0</v>
          </cell>
          <cell r="AB625">
            <v>0</v>
          </cell>
          <cell r="AC625">
            <v>0</v>
          </cell>
          <cell r="AD625">
            <v>0</v>
          </cell>
          <cell r="AE625" t="str">
            <v>El Banco Mundial continúa con la definición y diseño de la metodología de revisiones de gasto con el fin de iniciar la implementación en los sectores seleccionados en el mes de mayo.</v>
          </cell>
          <cell r="AF625">
            <v>42490.208333333299</v>
          </cell>
          <cell r="AG625">
            <v>42501.662002546298</v>
          </cell>
          <cell r="AH625" t="str">
            <v>Carolina Londoño Araque</v>
          </cell>
          <cell r="AI625" t="str">
            <v>clondono@dnp.gov.co</v>
          </cell>
          <cell r="AJ625">
            <v>0</v>
          </cell>
          <cell r="AK625">
            <v>0</v>
          </cell>
          <cell r="AL625">
            <v>0</v>
          </cell>
        </row>
        <row r="626">
          <cell r="A626">
            <v>4509</v>
          </cell>
          <cell r="B626" t="str">
            <v>Todos por un Nuevo País</v>
          </cell>
          <cell r="C626" t="str">
            <v>Buen Gobierno</v>
          </cell>
          <cell r="D626" t="str">
            <v>Fortalecer la articulación Nación-territorio</v>
          </cell>
          <cell r="E626" t="str">
            <v>Planeación Nacional</v>
          </cell>
          <cell r="F626" t="str">
            <v>DNP</v>
          </cell>
          <cell r="G626" t="str">
            <v>Promoción del desarrollo y la convergencia regional</v>
          </cell>
          <cell r="H626">
            <v>4509</v>
          </cell>
          <cell r="I626" t="str">
            <v>Municipios con bajo desempeño integral - Meta Nacional</v>
          </cell>
          <cell r="J626" t="str">
            <v>Resultado</v>
          </cell>
          <cell r="K626" t="str">
            <v>Sectorial</v>
          </cell>
          <cell r="L626" t="str">
            <v>SI</v>
          </cell>
          <cell r="M626" t="str">
            <v>SI</v>
          </cell>
          <cell r="N626" t="str">
            <v>NO</v>
          </cell>
          <cell r="O626" t="str">
            <v>SI</v>
          </cell>
          <cell r="P626" t="str">
            <v>Municipios</v>
          </cell>
          <cell r="Q626" t="str">
            <v>Anual</v>
          </cell>
          <cell r="R626" t="str">
            <v>Reducción</v>
          </cell>
          <cell r="S626">
            <v>250</v>
          </cell>
          <cell r="T626">
            <v>232</v>
          </cell>
          <cell r="U626">
            <v>213</v>
          </cell>
          <cell r="V626">
            <v>206</v>
          </cell>
          <cell r="W626">
            <v>196</v>
          </cell>
          <cell r="X626">
            <v>196</v>
          </cell>
          <cell r="Y626">
            <v>0</v>
          </cell>
          <cell r="Z626">
            <v>0</v>
          </cell>
          <cell r="AA626">
            <v>0</v>
          </cell>
          <cell r="AB626">
            <v>0</v>
          </cell>
          <cell r="AC626">
            <v>0</v>
          </cell>
          <cell r="AD626">
            <v>0</v>
          </cell>
          <cell r="AE626" t="str">
            <v>Se ajustaron los aplicativos SIEE y SICEP Gestión Web para el reporte de la información que inicia en el mes de mayo. Se emitió la Circular 11-4 de 2016 donde se entregan las Orientaciones, procedimientos e instrumentos para el reporte de la información r</v>
          </cell>
          <cell r="AF626">
            <v>42490.208333333299</v>
          </cell>
          <cell r="AG626">
            <v>42502.435280011603</v>
          </cell>
          <cell r="AH626" t="str">
            <v>Ivan Osejo Villamil</v>
          </cell>
          <cell r="AI626" t="str">
            <v>iosejo@dnp.gov.co</v>
          </cell>
          <cell r="AJ626">
            <v>240</v>
          </cell>
          <cell r="AK626">
            <v>0</v>
          </cell>
          <cell r="AL626">
            <v>0</v>
          </cell>
        </row>
        <row r="627">
          <cell r="A627">
            <v>4523</v>
          </cell>
          <cell r="B627" t="str">
            <v>Todos por un Nuevo País</v>
          </cell>
          <cell r="C627" t="str">
            <v>Buen Gobierno</v>
          </cell>
          <cell r="D627" t="str">
            <v>Fortalecer la articulación Nación-territorio</v>
          </cell>
          <cell r="E627" t="str">
            <v>Planeación Nacional</v>
          </cell>
          <cell r="F627" t="str">
            <v>DNP</v>
          </cell>
          <cell r="G627" t="str">
            <v>Promoción del desarrollo y la convergencia regional</v>
          </cell>
          <cell r="H627">
            <v>4523</v>
          </cell>
          <cell r="I627" t="str">
            <v>Regiones con modelo tendencial de ocupación</v>
          </cell>
          <cell r="J627" t="str">
            <v>Resultado</v>
          </cell>
          <cell r="K627" t="str">
            <v>Sectorial</v>
          </cell>
          <cell r="L627" t="str">
            <v>SI</v>
          </cell>
          <cell r="M627" t="str">
            <v>NO</v>
          </cell>
          <cell r="N627" t="str">
            <v>NO</v>
          </cell>
          <cell r="O627" t="str">
            <v>SI</v>
          </cell>
          <cell r="P627" t="str">
            <v>Modelo de escenarios de ocupación</v>
          </cell>
          <cell r="Q627" t="str">
            <v>Anual</v>
          </cell>
          <cell r="R627" t="str">
            <v>Acumulado</v>
          </cell>
          <cell r="S627">
            <v>0</v>
          </cell>
          <cell r="T627">
            <v>1</v>
          </cell>
          <cell r="U627">
            <v>4</v>
          </cell>
          <cell r="V627">
            <v>2</v>
          </cell>
          <cell r="W627">
            <v>0</v>
          </cell>
          <cell r="X627">
            <v>7</v>
          </cell>
          <cell r="Y627">
            <v>0</v>
          </cell>
          <cell r="Z627">
            <v>0</v>
          </cell>
          <cell r="AA627">
            <v>0</v>
          </cell>
          <cell r="AB627">
            <v>0</v>
          </cell>
          <cell r="AC627">
            <v>0</v>
          </cell>
          <cell r="AD627">
            <v>0</v>
          </cell>
          <cell r="AE627" t="str">
            <v>En avance a la formulación del modelo para la región de llanos, se presenta un documento borrador donde se indica la propuesta metodológica, el alcance del modelo y las acciones adelantadas para el desarrollo de la formulación de los escenarios tendencial</v>
          </cell>
          <cell r="AF627">
            <v>42460.208333333299</v>
          </cell>
          <cell r="AG627">
            <v>42468.628334259301</v>
          </cell>
          <cell r="AH627" t="str">
            <v>Carlos Alberto Aparicio Patiño</v>
          </cell>
          <cell r="AI627" t="str">
            <v>caparicio@dnp.gov.co</v>
          </cell>
          <cell r="AJ627">
            <v>7</v>
          </cell>
          <cell r="AK627">
            <v>0</v>
          </cell>
          <cell r="AL627">
            <v>0</v>
          </cell>
        </row>
        <row r="628">
          <cell r="A628">
            <v>4524</v>
          </cell>
          <cell r="B628" t="str">
            <v>Todos por un Nuevo País</v>
          </cell>
          <cell r="C628" t="str">
            <v>Buen Gobierno</v>
          </cell>
          <cell r="D628" t="str">
            <v>Fortalecer la articulación Nación-territorio</v>
          </cell>
          <cell r="E628" t="str">
            <v>Planeación Nacional</v>
          </cell>
          <cell r="F628" t="str">
            <v>DNP</v>
          </cell>
          <cell r="G628" t="str">
            <v>Promoción del desarrollo y la convergencia regional</v>
          </cell>
          <cell r="H628">
            <v>4524</v>
          </cell>
          <cell r="I628" t="str">
            <v>Porcentaje de implementación de Plan Todos Somos PaZcífico</v>
          </cell>
          <cell r="J628" t="str">
            <v>Resultado</v>
          </cell>
          <cell r="K628" t="str">
            <v>Sectorial</v>
          </cell>
          <cell r="L628" t="str">
            <v>SI</v>
          </cell>
          <cell r="M628" t="str">
            <v>NO</v>
          </cell>
          <cell r="N628" t="str">
            <v>NO</v>
          </cell>
          <cell r="O628" t="str">
            <v>SI</v>
          </cell>
          <cell r="P628" t="str">
            <v>Porcentaje</v>
          </cell>
          <cell r="Q628" t="str">
            <v>Anual</v>
          </cell>
          <cell r="R628" t="str">
            <v>Capacidad</v>
          </cell>
          <cell r="S628">
            <v>0</v>
          </cell>
          <cell r="T628">
            <v>10</v>
          </cell>
          <cell r="U628">
            <v>30</v>
          </cell>
          <cell r="V628">
            <v>60</v>
          </cell>
          <cell r="W628">
            <v>100</v>
          </cell>
          <cell r="X628">
            <v>100</v>
          </cell>
          <cell r="Y628">
            <v>0</v>
          </cell>
          <cell r="Z628">
            <v>0</v>
          </cell>
          <cell r="AA628">
            <v>0</v>
          </cell>
          <cell r="AB628">
            <v>0</v>
          </cell>
          <cell r="AC628">
            <v>0</v>
          </cell>
          <cell r="AD628">
            <v>0</v>
          </cell>
          <cell r="AE628" t="str">
            <v>Se realiza la primera sesión de la Junta Administradora del Fondo para el Desarrollo del Plan Todos Somos PaZcífico con el fin de aprobar el presupuesto de cooperación técnica del BID.</v>
          </cell>
          <cell r="AF628">
            <v>42460.208333333299</v>
          </cell>
          <cell r="AG628">
            <v>42465.427198726902</v>
          </cell>
          <cell r="AH628" t="str">
            <v>Carlos Alberto Aparicio Patiño</v>
          </cell>
          <cell r="AI628" t="str">
            <v>caparicio@dnp.gov.co</v>
          </cell>
          <cell r="AJ628">
            <v>30</v>
          </cell>
          <cell r="AK628">
            <v>0</v>
          </cell>
          <cell r="AL628">
            <v>0</v>
          </cell>
        </row>
        <row r="629">
          <cell r="A629">
            <v>4525</v>
          </cell>
          <cell r="B629" t="str">
            <v>Todos por un Nuevo País</v>
          </cell>
          <cell r="C629" t="str">
            <v>Buen Gobierno</v>
          </cell>
          <cell r="D629" t="str">
            <v>Fortalecer la articulación Nación-territorio</v>
          </cell>
          <cell r="E629" t="str">
            <v>Planeación Nacional</v>
          </cell>
          <cell r="F629" t="str">
            <v>DNP</v>
          </cell>
          <cell r="G629" t="str">
            <v>Promoción del desarrollo y la convergencia regional</v>
          </cell>
          <cell r="H629">
            <v>4525</v>
          </cell>
          <cell r="I629" t="str">
            <v>Sectores con lineamientos estratégicos de Ordenamiento Territorial formulados</v>
          </cell>
          <cell r="J629" t="str">
            <v>Producto</v>
          </cell>
          <cell r="K629" t="str">
            <v>Sectorial</v>
          </cell>
          <cell r="L629" t="str">
            <v>SI</v>
          </cell>
          <cell r="M629" t="str">
            <v>NO</v>
          </cell>
          <cell r="N629" t="str">
            <v>NO</v>
          </cell>
          <cell r="O629" t="str">
            <v>SI</v>
          </cell>
          <cell r="P629" t="str">
            <v>Sectores</v>
          </cell>
          <cell r="Q629" t="str">
            <v>Anual</v>
          </cell>
          <cell r="R629" t="str">
            <v>Acumulado</v>
          </cell>
          <cell r="S629">
            <v>0</v>
          </cell>
          <cell r="T629">
            <v>0</v>
          </cell>
          <cell r="U629">
            <v>5</v>
          </cell>
          <cell r="V629">
            <v>5</v>
          </cell>
          <cell r="W629">
            <v>6</v>
          </cell>
          <cell r="X629">
            <v>16</v>
          </cell>
          <cell r="Y629">
            <v>0</v>
          </cell>
          <cell r="Z629">
            <v>0</v>
          </cell>
          <cell r="AA629">
            <v>0</v>
          </cell>
          <cell r="AB629">
            <v>0</v>
          </cell>
          <cell r="AC629">
            <v>0</v>
          </cell>
          <cell r="AD629">
            <v>0</v>
          </cell>
          <cell r="AE629" t="str">
            <v xml:space="preserve">Se continuó con las discusiones y concertación del texto y alcance del Decreto entre los equipos técnicos y jurídicos de los sectores involucrados. </v>
          </cell>
          <cell r="AF629">
            <v>42400.208333333299</v>
          </cell>
          <cell r="AG629">
            <v>42405.6525722222</v>
          </cell>
          <cell r="AH629" t="str">
            <v>Carlos Alberto Aparicio Patiño</v>
          </cell>
          <cell r="AI629" t="str">
            <v>caparicio@dnp.gov.co</v>
          </cell>
          <cell r="AJ629">
            <v>15</v>
          </cell>
          <cell r="AK629">
            <v>0</v>
          </cell>
          <cell r="AL629">
            <v>0</v>
          </cell>
        </row>
        <row r="630">
          <cell r="A630">
            <v>4530</v>
          </cell>
          <cell r="B630" t="str">
            <v>Todos por un Nuevo País</v>
          </cell>
          <cell r="C630" t="str">
            <v>Buen Gobierno</v>
          </cell>
          <cell r="D630" t="str">
            <v>Fortalecer la articulación Nación-territorio</v>
          </cell>
          <cell r="E630" t="str">
            <v>Planeación Nacional</v>
          </cell>
          <cell r="F630" t="str">
            <v>DNP</v>
          </cell>
          <cell r="G630" t="str">
            <v>Promoción del desarrollo y la convergencia regional</v>
          </cell>
          <cell r="H630">
            <v>4530</v>
          </cell>
          <cell r="I630" t="str">
            <v>Organizaciones de planificación regional existentes donde participa el DNP</v>
          </cell>
          <cell r="J630" t="str">
            <v>Gestión</v>
          </cell>
          <cell r="K630" t="str">
            <v>Sectorial</v>
          </cell>
          <cell r="L630" t="str">
            <v>SI</v>
          </cell>
          <cell r="M630" t="str">
            <v>NO</v>
          </cell>
          <cell r="N630" t="str">
            <v>NO</v>
          </cell>
          <cell r="O630" t="str">
            <v>SI</v>
          </cell>
          <cell r="P630" t="str">
            <v>Organizaciones de planificación regional</v>
          </cell>
          <cell r="Q630" t="str">
            <v>Anual</v>
          </cell>
          <cell r="R630" t="str">
            <v>Capacidad</v>
          </cell>
          <cell r="S630">
            <v>0</v>
          </cell>
          <cell r="T630">
            <v>0</v>
          </cell>
          <cell r="U630">
            <v>2</v>
          </cell>
          <cell r="V630">
            <v>4</v>
          </cell>
          <cell r="W630">
            <v>6</v>
          </cell>
          <cell r="X630">
            <v>6</v>
          </cell>
          <cell r="Y630">
            <v>0</v>
          </cell>
          <cell r="Z630">
            <v>0</v>
          </cell>
          <cell r="AA630">
            <v>0</v>
          </cell>
          <cell r="AB630">
            <v>0</v>
          </cell>
          <cell r="AC630">
            <v>0</v>
          </cell>
          <cell r="AD630">
            <v>0</v>
          </cell>
          <cell r="AE630">
            <v>0</v>
          </cell>
          <cell r="AF630">
            <v>0</v>
          </cell>
          <cell r="AG630">
            <v>0</v>
          </cell>
          <cell r="AH630" t="str">
            <v>Carlos Alberto Aparicio Patiño</v>
          </cell>
          <cell r="AI630" t="str">
            <v>caparicio@dnp.gov.co</v>
          </cell>
          <cell r="AJ630">
            <v>30</v>
          </cell>
          <cell r="AK630">
            <v>0</v>
          </cell>
          <cell r="AL630">
            <v>0</v>
          </cell>
        </row>
        <row r="631">
          <cell r="A631">
            <v>5245</v>
          </cell>
          <cell r="B631" t="str">
            <v>Todos por un Nuevo País</v>
          </cell>
          <cell r="C631" t="str">
            <v>Buen Gobierno</v>
          </cell>
          <cell r="D631" t="str">
            <v>Fortalecer la articulación Nación-territorio</v>
          </cell>
          <cell r="E631" t="str">
            <v>Planeación Nacional</v>
          </cell>
          <cell r="F631" t="str">
            <v>DNP</v>
          </cell>
          <cell r="G631" t="str">
            <v>Promoción del desarrollo y la convergencia regional</v>
          </cell>
          <cell r="H631">
            <v>5245</v>
          </cell>
          <cell r="I631" t="str">
            <v>Hogares en pobreza rural por ingresos</v>
          </cell>
          <cell r="J631" t="str">
            <v>Resultado</v>
          </cell>
          <cell r="K631" t="str">
            <v>Sectorial</v>
          </cell>
          <cell r="L631" t="str">
            <v>SI</v>
          </cell>
          <cell r="M631" t="str">
            <v>NO</v>
          </cell>
          <cell r="N631" t="str">
            <v>NO</v>
          </cell>
          <cell r="O631" t="str">
            <v>SI</v>
          </cell>
          <cell r="P631" t="str">
            <v>Hogares</v>
          </cell>
          <cell r="Q631" t="str">
            <v>Anual</v>
          </cell>
          <cell r="R631" t="str">
            <v>Reducción</v>
          </cell>
          <cell r="S631">
            <v>1010201</v>
          </cell>
          <cell r="T631">
            <v>993479</v>
          </cell>
          <cell r="U631">
            <v>960854</v>
          </cell>
          <cell r="V631">
            <v>929480</v>
          </cell>
          <cell r="W631">
            <v>917038</v>
          </cell>
          <cell r="X631">
            <v>917038</v>
          </cell>
          <cell r="Y631">
            <v>0</v>
          </cell>
          <cell r="Z631">
            <v>0</v>
          </cell>
          <cell r="AA631">
            <v>0</v>
          </cell>
          <cell r="AB631">
            <v>0</v>
          </cell>
          <cell r="AC631">
            <v>0</v>
          </cell>
          <cell r="AD631">
            <v>0</v>
          </cell>
          <cell r="AE631" t="str">
            <v>El número hogares rurales en condición de pobreza monetaria se obtiene de la Gran Encuesta Integrada de Hogares, la cual es publicada (agregación anual) en el mes de marzo del 2017. Por esta razón, no es posible disponer de avance para el respectivo mes.</v>
          </cell>
          <cell r="AF631">
            <v>42490.208333333299</v>
          </cell>
          <cell r="AG631">
            <v>42502.4910528935</v>
          </cell>
          <cell r="AH631" t="str">
            <v>Diego Andrés Mora García</v>
          </cell>
          <cell r="AI631" t="str">
            <v>damora@dnp.gov.co</v>
          </cell>
          <cell r="AJ631">
            <v>90</v>
          </cell>
          <cell r="AK631">
            <v>0</v>
          </cell>
          <cell r="AL631">
            <v>0</v>
          </cell>
        </row>
        <row r="632">
          <cell r="A632">
            <v>5288</v>
          </cell>
          <cell r="B632" t="str">
            <v>Todos por un Nuevo País</v>
          </cell>
          <cell r="C632" t="str">
            <v>Buen Gobierno</v>
          </cell>
          <cell r="D632" t="str">
            <v>Fortalecer la articulación Nación-territorio</v>
          </cell>
          <cell r="E632" t="str">
            <v>Planeación Nacional</v>
          </cell>
          <cell r="F632" t="str">
            <v>DNP</v>
          </cell>
          <cell r="G632" t="str">
            <v>Grupos Étnicos - Planeación</v>
          </cell>
          <cell r="H632">
            <v>5288</v>
          </cell>
          <cell r="I632" t="str">
            <v>Recursos destinados para el fortalecimiento de las Kumpañy</v>
          </cell>
          <cell r="J632" t="str">
            <v>Producto</v>
          </cell>
          <cell r="K632" t="str">
            <v>Transversal</v>
          </cell>
          <cell r="L632" t="str">
            <v>SI</v>
          </cell>
          <cell r="M632" t="str">
            <v>NO</v>
          </cell>
          <cell r="N632" t="str">
            <v>NO</v>
          </cell>
          <cell r="O632" t="str">
            <v>SI</v>
          </cell>
          <cell r="P632" t="str">
            <v xml:space="preserve">Recursos </v>
          </cell>
          <cell r="Q632" t="str">
            <v>Anual</v>
          </cell>
          <cell r="R632" t="str">
            <v>Acumulado</v>
          </cell>
          <cell r="S632">
            <v>0</v>
          </cell>
          <cell r="T632">
            <v>200000000</v>
          </cell>
          <cell r="U632">
            <v>200000000</v>
          </cell>
          <cell r="V632">
            <v>200000000</v>
          </cell>
          <cell r="W632">
            <v>200000000</v>
          </cell>
          <cell r="X632">
            <v>800000000</v>
          </cell>
          <cell r="Y632">
            <v>0</v>
          </cell>
          <cell r="Z632">
            <v>0</v>
          </cell>
          <cell r="AA632">
            <v>0</v>
          </cell>
          <cell r="AB632">
            <v>0</v>
          </cell>
          <cell r="AC632">
            <v>0</v>
          </cell>
          <cell r="AD632">
            <v>0</v>
          </cell>
          <cell r="AE632" t="str">
            <v>Se envió una (1) propuesta al Ministerio de Comercio, Industria y Turismo para la distribución de recursos dirigidos al fortalecimiento productivo y empresarial para las Kumpañy en el nivel territorial; la cual fue aprobada por esa entidad.</v>
          </cell>
          <cell r="AF632">
            <v>42490.208333333299</v>
          </cell>
          <cell r="AG632">
            <v>42502.440260532399</v>
          </cell>
          <cell r="AH632" t="str">
            <v>Jairo Antonio Munoz Moyano</v>
          </cell>
          <cell r="AI632" t="str">
            <v>jamoyano@dnp.gov.co</v>
          </cell>
          <cell r="AJ632">
            <v>0</v>
          </cell>
          <cell r="AK632">
            <v>0</v>
          </cell>
          <cell r="AL632">
            <v>0</v>
          </cell>
        </row>
        <row r="633">
          <cell r="A633">
            <v>5289</v>
          </cell>
          <cell r="B633" t="str">
            <v>Todos por un Nuevo País</v>
          </cell>
          <cell r="C633" t="str">
            <v>Buen Gobierno</v>
          </cell>
          <cell r="D633" t="str">
            <v>Fortalecer la articulación Nación-territorio</v>
          </cell>
          <cell r="E633" t="str">
            <v>Planeación Nacional</v>
          </cell>
          <cell r="F633" t="str">
            <v>DNP</v>
          </cell>
          <cell r="G633" t="str">
            <v>Grupos Étnicos - Planeación</v>
          </cell>
          <cell r="H633">
            <v>5289</v>
          </cell>
          <cell r="I633" t="str">
            <v>Tablero de control en operación.</v>
          </cell>
          <cell r="J633" t="str">
            <v>Gestión</v>
          </cell>
          <cell r="K633" t="str">
            <v>Transversal</v>
          </cell>
          <cell r="L633" t="str">
            <v>SI</v>
          </cell>
          <cell r="M633" t="str">
            <v>NO</v>
          </cell>
          <cell r="N633" t="str">
            <v>NO</v>
          </cell>
          <cell r="O633" t="str">
            <v>NO</v>
          </cell>
          <cell r="P633" t="str">
            <v>Número</v>
          </cell>
          <cell r="Q633" t="str">
            <v>Anual</v>
          </cell>
          <cell r="R633" t="str">
            <v>Stock</v>
          </cell>
          <cell r="S633">
            <v>0</v>
          </cell>
          <cell r="T633">
            <v>1</v>
          </cell>
          <cell r="U633">
            <v>1</v>
          </cell>
          <cell r="V633">
            <v>1</v>
          </cell>
          <cell r="W633">
            <v>1</v>
          </cell>
          <cell r="X633">
            <v>1</v>
          </cell>
          <cell r="Y633">
            <v>0</v>
          </cell>
          <cell r="Z633">
            <v>0</v>
          </cell>
          <cell r="AA633">
            <v>0</v>
          </cell>
          <cell r="AB633">
            <v>0</v>
          </cell>
          <cell r="AC633">
            <v>0</v>
          </cell>
          <cell r="AD633">
            <v>0</v>
          </cell>
          <cell r="AE633" t="str">
            <v>Meta del cuatrienio reportada y cumplida.</v>
          </cell>
          <cell r="AF633">
            <v>42460.208333333299</v>
          </cell>
          <cell r="AG633">
            <v>42467.643250775502</v>
          </cell>
          <cell r="AH633" t="str">
            <v>Jairo Antonio Munoz Moyano</v>
          </cell>
          <cell r="AI633" t="str">
            <v>jamoyano@dnp.gov.co</v>
          </cell>
          <cell r="AJ633">
            <v>0</v>
          </cell>
          <cell r="AK633">
            <v>0</v>
          </cell>
          <cell r="AL633">
            <v>0</v>
          </cell>
        </row>
        <row r="634">
          <cell r="A634">
            <v>5290</v>
          </cell>
          <cell r="B634" t="str">
            <v>Todos por un Nuevo País</v>
          </cell>
          <cell r="C634" t="str">
            <v>Buen Gobierno</v>
          </cell>
          <cell r="D634" t="str">
            <v>Fortalecer la articulación Nación-territorio</v>
          </cell>
          <cell r="E634" t="str">
            <v>Planeación Nacional</v>
          </cell>
          <cell r="F634" t="str">
            <v>DNP</v>
          </cell>
          <cell r="G634" t="str">
            <v>Grupos Étnicos - Planeación</v>
          </cell>
          <cell r="H634">
            <v>5290</v>
          </cell>
          <cell r="I634" t="str">
            <v>Informe anuales realizados.</v>
          </cell>
          <cell r="J634" t="str">
            <v>Resultado</v>
          </cell>
          <cell r="K634" t="str">
            <v>Transversal</v>
          </cell>
          <cell r="L634" t="str">
            <v>SI</v>
          </cell>
          <cell r="M634" t="str">
            <v>NO</v>
          </cell>
          <cell r="N634" t="str">
            <v>NO</v>
          </cell>
          <cell r="O634" t="str">
            <v>SI</v>
          </cell>
          <cell r="P634" t="str">
            <v>Número de informes</v>
          </cell>
          <cell r="Q634" t="str">
            <v>Anual</v>
          </cell>
          <cell r="R634" t="str">
            <v>Acumulado</v>
          </cell>
          <cell r="S634">
            <v>0</v>
          </cell>
          <cell r="T634">
            <v>1</v>
          </cell>
          <cell r="U634">
            <v>2</v>
          </cell>
          <cell r="V634">
            <v>3</v>
          </cell>
          <cell r="W634">
            <v>4</v>
          </cell>
          <cell r="X634">
            <v>4</v>
          </cell>
          <cell r="Y634">
            <v>0</v>
          </cell>
          <cell r="Z634">
            <v>0</v>
          </cell>
          <cell r="AA634">
            <v>0</v>
          </cell>
          <cell r="AB634">
            <v>0</v>
          </cell>
          <cell r="AC634">
            <v>0</v>
          </cell>
          <cell r="AD634">
            <v>0</v>
          </cell>
          <cell r="AE634" t="str">
            <v xml:space="preserve">Se diligenció la ficha DNP sobre la información de actividades y proyectos realizados en cumplimiento de los compromisos de consulta previa con el Pueblo Rrom para la vigencia 2015. Se consolidó el reporte y la tabla de diagnóstico de estado de avance de </v>
          </cell>
          <cell r="AF634">
            <v>42490.208333333299</v>
          </cell>
          <cell r="AG634">
            <v>42502.439587036999</v>
          </cell>
          <cell r="AH634" t="str">
            <v>Jairo Antonio Munoz Moyano</v>
          </cell>
          <cell r="AI634" t="str">
            <v>jamoyano@dnp.gov.co</v>
          </cell>
          <cell r="AJ634">
            <v>0</v>
          </cell>
          <cell r="AK634">
            <v>0</v>
          </cell>
          <cell r="AL634">
            <v>0</v>
          </cell>
        </row>
        <row r="635">
          <cell r="A635">
            <v>5326</v>
          </cell>
          <cell r="B635" t="str">
            <v>Todos por un Nuevo País</v>
          </cell>
          <cell r="C635" t="str">
            <v>Buen Gobierno</v>
          </cell>
          <cell r="D635" t="str">
            <v>Fortalecer la articulación Nación-territorio</v>
          </cell>
          <cell r="E635" t="str">
            <v>Planeación Nacional</v>
          </cell>
          <cell r="F635" t="str">
            <v>DNP</v>
          </cell>
          <cell r="G635" t="str">
            <v>Grupos Étnicos - Planeación</v>
          </cell>
          <cell r="H635">
            <v>5326</v>
          </cell>
          <cell r="I635" t="str">
            <v>Instrumentos de politica pública que incorporan el tema de adecuación institucional para atender la particularidad de los derechos de los pueblos indígenas</v>
          </cell>
          <cell r="J635" t="str">
            <v>Producto</v>
          </cell>
          <cell r="K635" t="str">
            <v>Transversal</v>
          </cell>
          <cell r="L635" t="str">
            <v>NO</v>
          </cell>
          <cell r="M635" t="str">
            <v>NO</v>
          </cell>
          <cell r="N635" t="str">
            <v>SI</v>
          </cell>
          <cell r="O635" t="str">
            <v>NO</v>
          </cell>
          <cell r="P635" t="str">
            <v>Instrumentos de Política pública diseñados y en ejecución</v>
          </cell>
          <cell r="Q635" t="str">
            <v>Anual</v>
          </cell>
          <cell r="R635" t="str">
            <v>Acumulado</v>
          </cell>
          <cell r="S635">
            <v>0</v>
          </cell>
          <cell r="T635">
            <v>2</v>
          </cell>
          <cell r="U635">
            <v>2</v>
          </cell>
          <cell r="V635">
            <v>2</v>
          </cell>
          <cell r="W635">
            <v>2</v>
          </cell>
          <cell r="X635">
            <v>8</v>
          </cell>
          <cell r="Y635">
            <v>0</v>
          </cell>
          <cell r="Z635">
            <v>0</v>
          </cell>
          <cell r="AA635">
            <v>0</v>
          </cell>
          <cell r="AB635">
            <v>0</v>
          </cell>
          <cell r="AC635">
            <v>0</v>
          </cell>
          <cell r="AD635">
            <v>0</v>
          </cell>
          <cell r="AE635">
            <v>0</v>
          </cell>
          <cell r="AF635">
            <v>0</v>
          </cell>
          <cell r="AG635">
            <v>0</v>
          </cell>
          <cell r="AH635" t="str">
            <v>Juan Alberto  Cortes Gómez</v>
          </cell>
          <cell r="AI635" t="str">
            <v>jacortes@dnp.gov.co</v>
          </cell>
          <cell r="AJ635">
            <v>60</v>
          </cell>
          <cell r="AK635">
            <v>0</v>
          </cell>
          <cell r="AL635">
            <v>0</v>
          </cell>
        </row>
        <row r="636">
          <cell r="A636">
            <v>5332</v>
          </cell>
          <cell r="B636" t="str">
            <v>Todos por un Nuevo País</v>
          </cell>
          <cell r="C636" t="str">
            <v>Buen Gobierno</v>
          </cell>
          <cell r="D636" t="str">
            <v>Fortalecer la articulación Nación-territorio</v>
          </cell>
          <cell r="E636" t="str">
            <v>Planeación Nacional</v>
          </cell>
          <cell r="F636" t="str">
            <v>DNP</v>
          </cell>
          <cell r="G636" t="str">
            <v>Grupos Étnicos - Planeación</v>
          </cell>
          <cell r="H636">
            <v>5332</v>
          </cell>
          <cell r="I636" t="str">
            <v>Recursos de SGP y del PGN presupuestados e invertidos anualmente para el cumplimiento de los acuerdos de consulta previa del PND 2014-2018 con los pueblos indígenas</v>
          </cell>
          <cell r="J636" t="str">
            <v>Gestión</v>
          </cell>
          <cell r="K636" t="str">
            <v>Transversal</v>
          </cell>
          <cell r="L636" t="str">
            <v>NO</v>
          </cell>
          <cell r="M636" t="str">
            <v>NO</v>
          </cell>
          <cell r="N636" t="str">
            <v>SI</v>
          </cell>
          <cell r="O636" t="str">
            <v>NO</v>
          </cell>
          <cell r="P636" t="str">
            <v>Billones</v>
          </cell>
          <cell r="Q636" t="str">
            <v>Anual</v>
          </cell>
          <cell r="R636" t="str">
            <v>Acumulado</v>
          </cell>
          <cell r="S636">
            <v>0</v>
          </cell>
          <cell r="T636">
            <v>2</v>
          </cell>
          <cell r="U636">
            <v>2</v>
          </cell>
          <cell r="V636">
            <v>2</v>
          </cell>
          <cell r="W636">
            <v>2</v>
          </cell>
          <cell r="X636">
            <v>8</v>
          </cell>
          <cell r="Y636">
            <v>0</v>
          </cell>
          <cell r="Z636">
            <v>0</v>
          </cell>
          <cell r="AA636">
            <v>0</v>
          </cell>
          <cell r="AB636">
            <v>0</v>
          </cell>
          <cell r="AC636">
            <v>0</v>
          </cell>
          <cell r="AD636">
            <v>0</v>
          </cell>
          <cell r="AE636">
            <v>0</v>
          </cell>
          <cell r="AF636">
            <v>0</v>
          </cell>
          <cell r="AG636">
            <v>0</v>
          </cell>
          <cell r="AH636" t="str">
            <v>Juan Alberto  Cortes Gómez</v>
          </cell>
          <cell r="AI636" t="str">
            <v>jacortes@dnp.gov.co</v>
          </cell>
          <cell r="AJ636">
            <v>60</v>
          </cell>
          <cell r="AK636">
            <v>0</v>
          </cell>
          <cell r="AL636">
            <v>0</v>
          </cell>
        </row>
        <row r="637">
          <cell r="A637">
            <v>5335</v>
          </cell>
          <cell r="B637" t="str">
            <v>Todos por un Nuevo País</v>
          </cell>
          <cell r="C637" t="str">
            <v>Buen Gobierno</v>
          </cell>
          <cell r="D637" t="str">
            <v>Fortalecer la articulación Nación-territorio</v>
          </cell>
          <cell r="E637" t="str">
            <v>Planeación Nacional</v>
          </cell>
          <cell r="F637" t="str">
            <v>DNP</v>
          </cell>
          <cell r="G637" t="str">
            <v>Grupos Étnicos - Planeación</v>
          </cell>
          <cell r="H637">
            <v>5335</v>
          </cell>
          <cell r="I637" t="str">
            <v>Número de Informes de seguimiento presentados por el Gobierno Nacional sobre las acciones y recursos ejecutados para el cumplimiento de los acuerdos de consulta previa del PND 2014-2018 "Todos por un Nuevo País"</v>
          </cell>
          <cell r="J637" t="str">
            <v>Gestión</v>
          </cell>
          <cell r="K637" t="str">
            <v>Transversal</v>
          </cell>
          <cell r="L637" t="str">
            <v>NO</v>
          </cell>
          <cell r="M637" t="str">
            <v>NO</v>
          </cell>
          <cell r="N637" t="str">
            <v>SI</v>
          </cell>
          <cell r="O637" t="str">
            <v>NO</v>
          </cell>
          <cell r="P637" t="str">
            <v>Informes</v>
          </cell>
          <cell r="Q637" t="str">
            <v>Anual</v>
          </cell>
          <cell r="R637" t="str">
            <v>Capacidad</v>
          </cell>
          <cell r="S637">
            <v>0</v>
          </cell>
          <cell r="T637">
            <v>1</v>
          </cell>
          <cell r="U637">
            <v>1</v>
          </cell>
          <cell r="V637">
            <v>1</v>
          </cell>
          <cell r="W637">
            <v>1</v>
          </cell>
          <cell r="X637">
            <v>4</v>
          </cell>
          <cell r="Y637">
            <v>0</v>
          </cell>
          <cell r="Z637">
            <v>0</v>
          </cell>
          <cell r="AA637">
            <v>0</v>
          </cell>
          <cell r="AB637">
            <v>0</v>
          </cell>
          <cell r="AC637">
            <v>0</v>
          </cell>
          <cell r="AD637">
            <v>0</v>
          </cell>
          <cell r="AE637" t="str">
            <v>El Artículo 116°. Seguimiento de políticas para los Pueblos Indígenas, establece en su parágrafo segundo "El Gobierno Nacional presentará cada año, en el mes de abril, un informe consolidado de la implementación de acciones y ejecución de los recursos pre</v>
          </cell>
          <cell r="AF637">
            <v>42400.208333333299</v>
          </cell>
          <cell r="AG637">
            <v>42410.734434988401</v>
          </cell>
          <cell r="AH637" t="str">
            <v>Juan Alberto  Cortes Gómez</v>
          </cell>
          <cell r="AI637" t="str">
            <v>jacortes@dnp.gov.co</v>
          </cell>
          <cell r="AJ637">
            <v>60</v>
          </cell>
          <cell r="AK637">
            <v>0</v>
          </cell>
          <cell r="AL637">
            <v>0</v>
          </cell>
        </row>
        <row r="638">
          <cell r="A638">
            <v>5282</v>
          </cell>
          <cell r="B638" t="str">
            <v>Todos por un Nuevo País</v>
          </cell>
          <cell r="C638" t="str">
            <v>Buen Gobierno</v>
          </cell>
          <cell r="D638" t="str">
            <v>Fortalecer la articulación Nación-territorio</v>
          </cell>
          <cell r="E638" t="str">
            <v>Planeación Nacional</v>
          </cell>
          <cell r="F638" t="str">
            <v>DNP</v>
          </cell>
          <cell r="G638" t="str">
            <v>Grupos Étnicos - Planeación</v>
          </cell>
          <cell r="H638">
            <v>5282</v>
          </cell>
          <cell r="I638" t="str">
            <v>Proyecto de Ley Gitana formulado, consultado  y presentado ante el Congreso de la República.</v>
          </cell>
          <cell r="J638" t="str">
            <v>Producto</v>
          </cell>
          <cell r="K638" t="str">
            <v>Transversal</v>
          </cell>
          <cell r="L638" t="str">
            <v>SI</v>
          </cell>
          <cell r="M638" t="str">
            <v>NO</v>
          </cell>
          <cell r="N638" t="str">
            <v>NO</v>
          </cell>
          <cell r="O638" t="str">
            <v>SI</v>
          </cell>
          <cell r="P638" t="str">
            <v xml:space="preserve">Porcentaje </v>
          </cell>
          <cell r="Q638" t="str">
            <v>Anual</v>
          </cell>
          <cell r="R638" t="str">
            <v>Capacidad</v>
          </cell>
          <cell r="S638">
            <v>0</v>
          </cell>
          <cell r="T638">
            <v>25</v>
          </cell>
          <cell r="U638">
            <v>50</v>
          </cell>
          <cell r="V638">
            <v>75</v>
          </cell>
          <cell r="W638">
            <v>100</v>
          </cell>
          <cell r="X638">
            <v>100</v>
          </cell>
          <cell r="Y638">
            <v>0</v>
          </cell>
          <cell r="Z638">
            <v>0</v>
          </cell>
          <cell r="AA638">
            <v>0</v>
          </cell>
          <cell r="AB638">
            <v>0</v>
          </cell>
          <cell r="AC638">
            <v>0</v>
          </cell>
          <cell r="AD638">
            <v>0</v>
          </cell>
          <cell r="AE638" t="str">
            <v>Se tenía prevista una reunión para abril de 2016 donde convocaba el Ministerio del Interior pero no se recibió la invitación.</v>
          </cell>
          <cell r="AF638">
            <v>42490.208333333299</v>
          </cell>
          <cell r="AG638">
            <v>42502.4428849537</v>
          </cell>
          <cell r="AH638" t="str">
            <v>Jairo Antonio Munoz Moyano</v>
          </cell>
          <cell r="AI638" t="str">
            <v>jamoyano@dnp.gov.co</v>
          </cell>
          <cell r="AJ638">
            <v>0</v>
          </cell>
          <cell r="AK638">
            <v>0</v>
          </cell>
          <cell r="AL638">
            <v>0</v>
          </cell>
        </row>
        <row r="639">
          <cell r="A639">
            <v>5283</v>
          </cell>
          <cell r="B639" t="str">
            <v>Todos por un Nuevo País</v>
          </cell>
          <cell r="C639" t="str">
            <v>Buen Gobierno</v>
          </cell>
          <cell r="D639" t="str">
            <v>Fortalecer la articulación Nación-territorio</v>
          </cell>
          <cell r="E639" t="str">
            <v>Planeación Nacional</v>
          </cell>
          <cell r="F639" t="str">
            <v>DNP</v>
          </cell>
          <cell r="G639" t="str">
            <v>Grupos Étnicos - Planeación</v>
          </cell>
          <cell r="H639">
            <v>5283</v>
          </cell>
          <cell r="I639" t="str">
            <v>Compromisos en el marco de la Consulta Previa socializados con el Pueblo Rrom.</v>
          </cell>
          <cell r="J639" t="str">
            <v>Producto</v>
          </cell>
          <cell r="K639" t="str">
            <v>Transversal</v>
          </cell>
          <cell r="L639" t="str">
            <v>SI</v>
          </cell>
          <cell r="M639" t="str">
            <v>NO</v>
          </cell>
          <cell r="N639" t="str">
            <v>NO</v>
          </cell>
          <cell r="O639" t="str">
            <v>NO</v>
          </cell>
          <cell r="P639" t="str">
            <v>Número de eventos de solicialización realizados en entidades territoriales</v>
          </cell>
          <cell r="Q639" t="str">
            <v>Anual</v>
          </cell>
          <cell r="R639" t="str">
            <v>Acumulado</v>
          </cell>
          <cell r="S639">
            <v>0</v>
          </cell>
          <cell r="T639">
            <v>0</v>
          </cell>
          <cell r="U639">
            <v>10</v>
          </cell>
          <cell r="V639">
            <v>0</v>
          </cell>
          <cell r="W639">
            <v>0</v>
          </cell>
          <cell r="X639">
            <v>10</v>
          </cell>
          <cell r="Y639">
            <v>0</v>
          </cell>
          <cell r="Z639">
            <v>0</v>
          </cell>
          <cell r="AA639">
            <v>0</v>
          </cell>
          <cell r="AB639">
            <v>0</v>
          </cell>
          <cell r="AC639">
            <v>0</v>
          </cell>
          <cell r="AD639">
            <v>0</v>
          </cell>
          <cell r="AE639" t="str">
            <v>Meta del cuatrienio reportada y cumplida.</v>
          </cell>
          <cell r="AF639">
            <v>42460.208333333299</v>
          </cell>
          <cell r="AG639">
            <v>42467.661031053198</v>
          </cell>
          <cell r="AH639" t="str">
            <v>Jairo Antonio Munoz Moyano</v>
          </cell>
          <cell r="AI639" t="str">
            <v>jamoyano@dnp.gov.co</v>
          </cell>
          <cell r="AJ639">
            <v>0</v>
          </cell>
          <cell r="AK639">
            <v>0</v>
          </cell>
          <cell r="AL639">
            <v>0</v>
          </cell>
        </row>
        <row r="640">
          <cell r="A640">
            <v>5284</v>
          </cell>
          <cell r="B640" t="str">
            <v>Todos por un Nuevo País</v>
          </cell>
          <cell r="C640" t="str">
            <v>Buen Gobierno</v>
          </cell>
          <cell r="D640" t="str">
            <v>Fortalecer la articulación Nación-territorio</v>
          </cell>
          <cell r="E640" t="str">
            <v>Planeación Nacional</v>
          </cell>
          <cell r="F640" t="str">
            <v>DNP</v>
          </cell>
          <cell r="G640" t="str">
            <v>Grupos Étnicos - Planeación</v>
          </cell>
          <cell r="H640">
            <v>5284</v>
          </cell>
          <cell r="I640" t="str">
            <v>Entidades territoriales con directriz expedida para incluir en sus planes de desarrollo la garantía de derechos del Pueblo Rrom</v>
          </cell>
          <cell r="J640" t="str">
            <v>Producto</v>
          </cell>
          <cell r="K640" t="str">
            <v>Transversal</v>
          </cell>
          <cell r="L640" t="str">
            <v>SI</v>
          </cell>
          <cell r="M640" t="str">
            <v>SI</v>
          </cell>
          <cell r="N640" t="str">
            <v>NO</v>
          </cell>
          <cell r="O640" t="str">
            <v>SI</v>
          </cell>
          <cell r="P640" t="str">
            <v>Número de entidades</v>
          </cell>
          <cell r="Q640" t="str">
            <v>Anual</v>
          </cell>
          <cell r="R640" t="str">
            <v>Acumulado</v>
          </cell>
          <cell r="S640">
            <v>0</v>
          </cell>
          <cell r="T640">
            <v>0</v>
          </cell>
          <cell r="U640">
            <v>10</v>
          </cell>
          <cell r="V640">
            <v>0</v>
          </cell>
          <cell r="W640">
            <v>0</v>
          </cell>
          <cell r="X640">
            <v>10</v>
          </cell>
          <cell r="Y640">
            <v>0</v>
          </cell>
          <cell r="Z640">
            <v>0</v>
          </cell>
          <cell r="AA640">
            <v>0</v>
          </cell>
          <cell r="AB640">
            <v>0</v>
          </cell>
          <cell r="AC640">
            <v>0</v>
          </cell>
          <cell r="AD640">
            <v>0</v>
          </cell>
          <cell r="AE640" t="str">
            <v>Meta del cuatrienio reportada y cumplida.</v>
          </cell>
          <cell r="AF640">
            <v>42490.208333333299</v>
          </cell>
          <cell r="AG640">
            <v>42502.442163113403</v>
          </cell>
          <cell r="AH640" t="str">
            <v>Jairo Antonio Munoz Moyano</v>
          </cell>
          <cell r="AI640" t="str">
            <v>jamoyano@dnp.gov.co</v>
          </cell>
          <cell r="AJ640">
            <v>0</v>
          </cell>
          <cell r="AK640">
            <v>0</v>
          </cell>
          <cell r="AL640">
            <v>0</v>
          </cell>
        </row>
        <row r="641">
          <cell r="A641">
            <v>5285</v>
          </cell>
          <cell r="B641" t="str">
            <v>Todos por un Nuevo País</v>
          </cell>
          <cell r="C641" t="str">
            <v>Buen Gobierno</v>
          </cell>
          <cell r="D641" t="str">
            <v>Fortalecer la articulación Nación-territorio</v>
          </cell>
          <cell r="E641" t="str">
            <v>Planeación Nacional</v>
          </cell>
          <cell r="F641" t="str">
            <v>DNP</v>
          </cell>
          <cell r="G641" t="str">
            <v>Grupos Étnicos - Planeación</v>
          </cell>
          <cell r="H641">
            <v>5285</v>
          </cell>
          <cell r="I641" t="str">
            <v>Delegados del Pueblo Rrom en los Consejos Territoriales de Planeación incluidos.</v>
          </cell>
          <cell r="J641" t="str">
            <v>Gestión</v>
          </cell>
          <cell r="K641" t="str">
            <v>Transversal</v>
          </cell>
          <cell r="L641" t="str">
            <v>SI</v>
          </cell>
          <cell r="M641" t="str">
            <v>SI</v>
          </cell>
          <cell r="N641" t="str">
            <v>NO</v>
          </cell>
          <cell r="O641" t="str">
            <v>SI</v>
          </cell>
          <cell r="P641" t="str">
            <v>Número de delegados del pueblo rrom en los Consejos Territoriales de Planeación</v>
          </cell>
          <cell r="Q641" t="str">
            <v>Anual</v>
          </cell>
          <cell r="R641" t="str">
            <v>Capacidad</v>
          </cell>
          <cell r="S641">
            <v>0</v>
          </cell>
          <cell r="T641">
            <v>0</v>
          </cell>
          <cell r="U641">
            <v>0</v>
          </cell>
          <cell r="V641">
            <v>0</v>
          </cell>
          <cell r="W641">
            <v>11</v>
          </cell>
          <cell r="X641">
            <v>11</v>
          </cell>
          <cell r="Y641">
            <v>0</v>
          </cell>
          <cell r="Z641">
            <v>0</v>
          </cell>
          <cell r="AA641">
            <v>0</v>
          </cell>
          <cell r="AB641">
            <v>0</v>
          </cell>
          <cell r="AC641">
            <v>0</v>
          </cell>
          <cell r="AD641">
            <v>0</v>
          </cell>
          <cell r="AE641" t="str">
            <v>De acuerdo con la Ficha del Indicador, la meta esta prevista para la vigencia 2018.</v>
          </cell>
          <cell r="AF641">
            <v>42490.208333333299</v>
          </cell>
          <cell r="AG641">
            <v>42502.441882604202</v>
          </cell>
          <cell r="AH641" t="str">
            <v>Jairo Antonio Munoz Moyano</v>
          </cell>
          <cell r="AI641" t="str">
            <v>jamoyano@dnp.gov.co</v>
          </cell>
          <cell r="AJ641">
            <v>0</v>
          </cell>
          <cell r="AK641">
            <v>0</v>
          </cell>
          <cell r="AL641">
            <v>0</v>
          </cell>
        </row>
        <row r="642">
          <cell r="A642">
            <v>5286</v>
          </cell>
          <cell r="B642" t="str">
            <v>Todos por un Nuevo País</v>
          </cell>
          <cell r="C642" t="str">
            <v>Buen Gobierno</v>
          </cell>
          <cell r="D642" t="str">
            <v>Fortalecer la articulación Nación-territorio</v>
          </cell>
          <cell r="E642" t="str">
            <v>Planeación Nacional</v>
          </cell>
          <cell r="F642" t="str">
            <v>DNP</v>
          </cell>
          <cell r="G642" t="str">
            <v>Grupos Étnicos - Planeación</v>
          </cell>
          <cell r="H642">
            <v>5286</v>
          </cell>
          <cell r="I642" t="str">
            <v>Solicitudes de apoyo técnico por parte de la Comisión nacional de Diálogo del Pueblo Rrom, atendidas por el Departamento Nacional de Planeación para la construcción de politicas publicas.</v>
          </cell>
          <cell r="J642" t="str">
            <v>Gestión</v>
          </cell>
          <cell r="K642" t="str">
            <v>Transversal</v>
          </cell>
          <cell r="L642" t="str">
            <v>SI</v>
          </cell>
          <cell r="M642" t="str">
            <v>NO</v>
          </cell>
          <cell r="N642" t="str">
            <v>NO</v>
          </cell>
          <cell r="O642" t="str">
            <v>SI</v>
          </cell>
          <cell r="P642" t="str">
            <v xml:space="preserve">Porcentaje </v>
          </cell>
          <cell r="Q642" t="str">
            <v>Anual</v>
          </cell>
          <cell r="R642" t="str">
            <v>Stock</v>
          </cell>
          <cell r="S642">
            <v>0</v>
          </cell>
          <cell r="T642">
            <v>100</v>
          </cell>
          <cell r="U642">
            <v>100</v>
          </cell>
          <cell r="V642">
            <v>100</v>
          </cell>
          <cell r="W642">
            <v>100</v>
          </cell>
          <cell r="X642">
            <v>100</v>
          </cell>
          <cell r="Y642">
            <v>0</v>
          </cell>
          <cell r="Z642">
            <v>0</v>
          </cell>
          <cell r="AA642">
            <v>0</v>
          </cell>
          <cell r="AB642">
            <v>0</v>
          </cell>
          <cell r="AC642">
            <v>0</v>
          </cell>
          <cell r="AD642">
            <v>0</v>
          </cell>
          <cell r="AE642" t="str">
            <v>En este mes no se recibieron solicitudes de apoyo técnico por parte de la Comisión Nacional de Diálogo ni del Ministerio del Interior.</v>
          </cell>
          <cell r="AF642">
            <v>42490.208333333299</v>
          </cell>
          <cell r="AG642">
            <v>42502.441722338001</v>
          </cell>
          <cell r="AH642" t="str">
            <v>Jairo Antonio Munoz Moyano</v>
          </cell>
          <cell r="AI642" t="str">
            <v>jamoyano@dnp.gov.co</v>
          </cell>
          <cell r="AJ642">
            <v>0</v>
          </cell>
          <cell r="AK642">
            <v>0</v>
          </cell>
          <cell r="AL642">
            <v>0</v>
          </cell>
        </row>
        <row r="643">
          <cell r="A643">
            <v>5287</v>
          </cell>
          <cell r="B643" t="str">
            <v>Todos por un Nuevo País</v>
          </cell>
          <cell r="C643" t="str">
            <v>Buen Gobierno</v>
          </cell>
          <cell r="D643" t="str">
            <v>Fortalecer la articulación Nación-territorio</v>
          </cell>
          <cell r="E643" t="str">
            <v>Planeación Nacional</v>
          </cell>
          <cell r="F643" t="str">
            <v>DNP</v>
          </cell>
          <cell r="G643" t="str">
            <v>Grupos Étnicos - Planeación</v>
          </cell>
          <cell r="H643">
            <v>5287</v>
          </cell>
          <cell r="I643" t="str">
            <v>Estrategia de asistencia técnica al Pueblo Rrom para la formulación de proyectos susceptibles de ser financiados con recursos del SGR dirigidas a las Kumpañy y Organizaciones registradas ante el Ministerio del Interior, diseñada e implementada.</v>
          </cell>
          <cell r="J643" t="str">
            <v>Producto</v>
          </cell>
          <cell r="K643" t="str">
            <v>Transversal</v>
          </cell>
          <cell r="L643" t="str">
            <v>SI</v>
          </cell>
          <cell r="M643" t="str">
            <v>NO</v>
          </cell>
          <cell r="N643" t="str">
            <v>NO</v>
          </cell>
          <cell r="O643" t="str">
            <v>SI</v>
          </cell>
          <cell r="P643" t="str">
            <v>Porcentaje de avance sobre el diseño, implementación y evaluación de la estrategia</v>
          </cell>
          <cell r="Q643" t="str">
            <v>Anual</v>
          </cell>
          <cell r="R643" t="str">
            <v>Capacidad</v>
          </cell>
          <cell r="S643">
            <v>0</v>
          </cell>
          <cell r="T643">
            <v>25</v>
          </cell>
          <cell r="U643">
            <v>50</v>
          </cell>
          <cell r="V643">
            <v>75</v>
          </cell>
          <cell r="W643">
            <v>100</v>
          </cell>
          <cell r="X643">
            <v>100</v>
          </cell>
          <cell r="Y643">
            <v>0</v>
          </cell>
          <cell r="Z643">
            <v>0</v>
          </cell>
          <cell r="AA643">
            <v>0</v>
          </cell>
          <cell r="AB643">
            <v>0</v>
          </cell>
          <cell r="AC643">
            <v>0</v>
          </cell>
          <cell r="AD643">
            <v>0</v>
          </cell>
          <cell r="AE643" t="str">
            <v>A partir de 2016, el reporte y gestión de cumplimiento está en cabeza del equipo de enfoque diferencial del SGR y salió del Plan de Acción de la DDTS.</v>
          </cell>
          <cell r="AF643">
            <v>42490.208333333299</v>
          </cell>
          <cell r="AG643">
            <v>42502.441544791698</v>
          </cell>
          <cell r="AH643" t="str">
            <v>Jairo Antonio Munoz Moyano</v>
          </cell>
          <cell r="AI643" t="str">
            <v>jamoyano@dnp.gov.co</v>
          </cell>
          <cell r="AJ643">
            <v>0</v>
          </cell>
          <cell r="AK643">
            <v>0</v>
          </cell>
          <cell r="AL643">
            <v>0</v>
          </cell>
        </row>
        <row r="644">
          <cell r="A644">
            <v>5308</v>
          </cell>
          <cell r="B644" t="str">
            <v>Todos por un Nuevo País</v>
          </cell>
          <cell r="C644" t="str">
            <v>Buen Gobierno</v>
          </cell>
          <cell r="D644" t="str">
            <v>Fortalecer la articulación Nación-territorio</v>
          </cell>
          <cell r="E644" t="str">
            <v>Planeación Nacional</v>
          </cell>
          <cell r="F644" t="str">
            <v>DNP</v>
          </cell>
          <cell r="G644" t="str">
            <v>Construcción e implementación de políticas nacionales, sectoriales, territoriales y poblacionales</v>
          </cell>
          <cell r="H644">
            <v>5308</v>
          </cell>
          <cell r="I644" t="str">
            <v xml:space="preserve">Municipios con información recolectada con la nueva ficha (Nuevo sistema de focalización individual) SISBEN 4 </v>
          </cell>
          <cell r="J644" t="str">
            <v>Resultado</v>
          </cell>
          <cell r="K644" t="str">
            <v>Sectorial</v>
          </cell>
          <cell r="L644" t="str">
            <v>NO</v>
          </cell>
          <cell r="M644" t="str">
            <v>SI</v>
          </cell>
          <cell r="N644" t="str">
            <v>NO</v>
          </cell>
          <cell r="O644" t="str">
            <v>SI</v>
          </cell>
          <cell r="P644" t="str">
            <v>Municipios</v>
          </cell>
          <cell r="Q644" t="str">
            <v>Mensual</v>
          </cell>
          <cell r="R644" t="str">
            <v>Capacidad</v>
          </cell>
          <cell r="S644">
            <v>0</v>
          </cell>
          <cell r="T644">
            <v>0</v>
          </cell>
          <cell r="U644">
            <v>37</v>
          </cell>
          <cell r="V644">
            <v>1065</v>
          </cell>
          <cell r="W644">
            <v>0</v>
          </cell>
          <cell r="X644">
            <v>1102</v>
          </cell>
          <cell r="Y644">
            <v>0</v>
          </cell>
          <cell r="Z644">
            <v>0</v>
          </cell>
          <cell r="AA644">
            <v>0</v>
          </cell>
          <cell r="AB644">
            <v>0</v>
          </cell>
          <cell r="AC644">
            <v>0</v>
          </cell>
          <cell r="AD644">
            <v>0</v>
          </cell>
          <cell r="AE644">
            <v>0</v>
          </cell>
          <cell r="AF644">
            <v>0</v>
          </cell>
          <cell r="AG644">
            <v>0</v>
          </cell>
          <cell r="AH644" t="str">
            <v>Paula Marcela Escobar</v>
          </cell>
          <cell r="AI644" t="str">
            <v>pescobar@dnp.gov.co</v>
          </cell>
          <cell r="AJ644">
            <v>30</v>
          </cell>
          <cell r="AK644">
            <v>0</v>
          </cell>
          <cell r="AL644">
            <v>0</v>
          </cell>
        </row>
        <row r="645">
          <cell r="A645">
            <v>4526</v>
          </cell>
          <cell r="B645" t="str">
            <v>Todos por un Nuevo País</v>
          </cell>
          <cell r="C645" t="str">
            <v>Buen Gobierno</v>
          </cell>
          <cell r="D645" t="str">
            <v>Fortalecer la articulación Nación-territorio</v>
          </cell>
          <cell r="E645" t="str">
            <v>Planeación Nacional</v>
          </cell>
          <cell r="F645" t="str">
            <v>DNP</v>
          </cell>
          <cell r="G645" t="str">
            <v>Gestión publica orientada a resultados</v>
          </cell>
          <cell r="H645">
            <v>4526</v>
          </cell>
          <cell r="I645" t="str">
            <v>Porcentaje de actualización de los indicadores del PND en Sinergia</v>
          </cell>
          <cell r="J645" t="str">
            <v>Gestión</v>
          </cell>
          <cell r="K645" t="str">
            <v>Sectorial</v>
          </cell>
          <cell r="L645" t="str">
            <v>SI</v>
          </cell>
          <cell r="M645" t="str">
            <v>NO</v>
          </cell>
          <cell r="N645" t="str">
            <v>NO</v>
          </cell>
          <cell r="O645" t="str">
            <v>SI</v>
          </cell>
          <cell r="P645" t="str">
            <v>Porcentaje</v>
          </cell>
          <cell r="Q645" t="str">
            <v>Trimestral</v>
          </cell>
          <cell r="R645" t="str">
            <v>Flujo</v>
          </cell>
          <cell r="S645">
            <v>86</v>
          </cell>
          <cell r="T645">
            <v>87</v>
          </cell>
          <cell r="U645">
            <v>88</v>
          </cell>
          <cell r="V645">
            <v>89</v>
          </cell>
          <cell r="W645">
            <v>90</v>
          </cell>
          <cell r="X645">
            <v>90</v>
          </cell>
          <cell r="Y645">
            <v>0</v>
          </cell>
          <cell r="Z645">
            <v>0</v>
          </cell>
          <cell r="AA645">
            <v>0</v>
          </cell>
          <cell r="AB645">
            <v>0</v>
          </cell>
          <cell r="AC645">
            <v>0</v>
          </cell>
          <cell r="AD645">
            <v>0</v>
          </cell>
          <cell r="AE645" t="str">
            <v>En el mes de marzo se calcula el índice de actualización hasta el mes de febrero de 2016. El avance del indicador es del 79% lo cual resulta en un nivel bueno de actualización en la oportunidad en el reporte de los indicadores del PND 2014-2018 “Todos por</v>
          </cell>
          <cell r="AF645">
            <v>42460.208333333299</v>
          </cell>
          <cell r="AG645">
            <v>42465.402597534703</v>
          </cell>
          <cell r="AH645" t="str">
            <v>Gerente Revisión</v>
          </cell>
          <cell r="AI645" t="str">
            <v>aceballos@dnp.gov.co</v>
          </cell>
          <cell r="AJ645">
            <v>30</v>
          </cell>
          <cell r="AK645">
            <v>0</v>
          </cell>
          <cell r="AL645">
            <v>0</v>
          </cell>
        </row>
        <row r="646">
          <cell r="A646">
            <v>4539</v>
          </cell>
          <cell r="B646" t="str">
            <v>Todos por un Nuevo País</v>
          </cell>
          <cell r="C646" t="str">
            <v>Buen Gobierno</v>
          </cell>
          <cell r="D646" t="str">
            <v>Fortalecer la articulación Nación-territorio</v>
          </cell>
          <cell r="E646" t="str">
            <v>Planeación Nacional</v>
          </cell>
          <cell r="F646" t="str">
            <v>DNP</v>
          </cell>
          <cell r="G646" t="str">
            <v>Gestión publica orientada a resultados</v>
          </cell>
          <cell r="H646">
            <v>4539</v>
          </cell>
          <cell r="I646" t="str">
            <v>Programas misionales con cadenas de valor formuladas</v>
          </cell>
          <cell r="J646" t="str">
            <v>Gestión</v>
          </cell>
          <cell r="K646" t="str">
            <v>Sectorial</v>
          </cell>
          <cell r="L646" t="str">
            <v>SI</v>
          </cell>
          <cell r="M646" t="str">
            <v>NO</v>
          </cell>
          <cell r="N646" t="str">
            <v>NO</v>
          </cell>
          <cell r="O646" t="str">
            <v>SI</v>
          </cell>
          <cell r="P646" t="str">
            <v>Porcentaje</v>
          </cell>
          <cell r="Q646" t="str">
            <v>Anual</v>
          </cell>
          <cell r="R646" t="str">
            <v>Capacidad</v>
          </cell>
          <cell r="S646">
            <v>0</v>
          </cell>
          <cell r="T646">
            <v>15</v>
          </cell>
          <cell r="U646">
            <v>40</v>
          </cell>
          <cell r="V646">
            <v>70</v>
          </cell>
          <cell r="W646">
            <v>100</v>
          </cell>
          <cell r="X646">
            <v>100</v>
          </cell>
          <cell r="Y646">
            <v>0</v>
          </cell>
          <cell r="Z646">
            <v>0</v>
          </cell>
          <cell r="AA646">
            <v>0</v>
          </cell>
          <cell r="AB646">
            <v>0</v>
          </cell>
          <cell r="AC646">
            <v>0</v>
          </cell>
          <cell r="AD646">
            <v>0</v>
          </cell>
          <cell r="AE646" t="str">
            <v>Se avanzó en la consolidación de la Guía para la identificación y estructuración de programas orientados a resultados. Se revisó el catálogo inicial de productos sectoriales y se homogenizó la información presentada.</v>
          </cell>
          <cell r="AF646">
            <v>42490.208333333299</v>
          </cell>
          <cell r="AG646">
            <v>42502.491320567096</v>
          </cell>
          <cell r="AH646" t="str">
            <v>José Mauricio Cuestas Gómez</v>
          </cell>
          <cell r="AI646" t="str">
            <v>jcuestas@dnp.gov.co</v>
          </cell>
          <cell r="AJ646">
            <v>30</v>
          </cell>
          <cell r="AK646">
            <v>0</v>
          </cell>
          <cell r="AL646">
            <v>0</v>
          </cell>
        </row>
        <row r="647">
          <cell r="A647">
            <v>4544</v>
          </cell>
          <cell r="B647" t="str">
            <v>Todos por un Nuevo País</v>
          </cell>
          <cell r="C647" t="str">
            <v>Buen Gobierno</v>
          </cell>
          <cell r="D647" t="str">
            <v>Fortalecer la articulación Nación-territorio</v>
          </cell>
          <cell r="E647" t="str">
            <v>Planeación Nacional</v>
          </cell>
          <cell r="F647" t="str">
            <v>DNP</v>
          </cell>
          <cell r="G647" t="str">
            <v>Gestión publica orientada a resultados</v>
          </cell>
          <cell r="H647">
            <v>4544</v>
          </cell>
          <cell r="I647" t="str">
            <v>Sectores utilizando información de desempeño y resultados para la asignación presupuestal</v>
          </cell>
          <cell r="J647" t="str">
            <v>Resultado</v>
          </cell>
          <cell r="K647" t="str">
            <v>Sectorial</v>
          </cell>
          <cell r="L647" t="str">
            <v>SI</v>
          </cell>
          <cell r="M647" t="str">
            <v>NO</v>
          </cell>
          <cell r="N647" t="str">
            <v>NO</v>
          </cell>
          <cell r="O647" t="str">
            <v>SI</v>
          </cell>
          <cell r="P647" t="str">
            <v>Porcentaje</v>
          </cell>
          <cell r="Q647" t="str">
            <v>Anual</v>
          </cell>
          <cell r="R647" t="str">
            <v>Capacidad</v>
          </cell>
          <cell r="S647">
            <v>0</v>
          </cell>
          <cell r="T647">
            <v>27</v>
          </cell>
          <cell r="U647">
            <v>50</v>
          </cell>
          <cell r="V647">
            <v>75</v>
          </cell>
          <cell r="W647">
            <v>100</v>
          </cell>
          <cell r="X647">
            <v>100</v>
          </cell>
          <cell r="Y647">
            <v>0</v>
          </cell>
          <cell r="Z647">
            <v>0</v>
          </cell>
          <cell r="AA647">
            <v>0</v>
          </cell>
          <cell r="AB647">
            <v>0</v>
          </cell>
          <cell r="AC647">
            <v>0</v>
          </cell>
          <cell r="AD647">
            <v>0</v>
          </cell>
          <cell r="AE647" t="str">
            <v>El equipo de la STIP junto con la colaboración del DIFP, continua avanzado en la definición del clasificador programático para los 29 sectores.</v>
          </cell>
          <cell r="AF647">
            <v>42490.208333333299</v>
          </cell>
          <cell r="AG647">
            <v>42501.6616895486</v>
          </cell>
          <cell r="AH647" t="str">
            <v>Carolina Londoño Araque</v>
          </cell>
          <cell r="AI647" t="str">
            <v>clondono@dnp.gov.co</v>
          </cell>
          <cell r="AJ647">
            <v>0</v>
          </cell>
          <cell r="AK647">
            <v>0</v>
          </cell>
          <cell r="AL647">
            <v>0</v>
          </cell>
        </row>
        <row r="648">
          <cell r="A648">
            <v>4508</v>
          </cell>
          <cell r="B648" t="str">
            <v>Todos por un Nuevo País</v>
          </cell>
          <cell r="C648" t="str">
            <v>Buen Gobierno</v>
          </cell>
          <cell r="D648" t="str">
            <v>Fortalecer la articulación Nación-territorio</v>
          </cell>
          <cell r="E648" t="str">
            <v>Planeación Nacional</v>
          </cell>
          <cell r="F648" t="str">
            <v>DNP</v>
          </cell>
          <cell r="G648" t="str">
            <v>Desarrollo y el ordenamiento territorial, y la descentralización (AT, regalías, SGP, desarrollo urbano y rural)</v>
          </cell>
          <cell r="H648">
            <v>4508</v>
          </cell>
          <cell r="I648" t="str">
            <v>Crecimiento real de los ingresos propios de los municipios con entorno de desarrollo intermedio e incipiente</v>
          </cell>
          <cell r="J648" t="str">
            <v>Resultado</v>
          </cell>
          <cell r="K648" t="str">
            <v>Sectorial</v>
          </cell>
          <cell r="L648" t="str">
            <v>SI</v>
          </cell>
          <cell r="M648" t="str">
            <v>NO</v>
          </cell>
          <cell r="N648" t="str">
            <v>NO</v>
          </cell>
          <cell r="O648" t="str">
            <v>SI</v>
          </cell>
          <cell r="P648" t="str">
            <v>Porcentaje</v>
          </cell>
          <cell r="Q648" t="str">
            <v>Anual</v>
          </cell>
          <cell r="R648" t="str">
            <v>Capacidad</v>
          </cell>
          <cell r="S648">
            <v>10</v>
          </cell>
          <cell r="T648">
            <v>11</v>
          </cell>
          <cell r="U648">
            <v>14</v>
          </cell>
          <cell r="V648">
            <v>15</v>
          </cell>
          <cell r="W648">
            <v>17</v>
          </cell>
          <cell r="X648">
            <v>17</v>
          </cell>
          <cell r="Y648">
            <v>0</v>
          </cell>
          <cell r="Z648">
            <v>0</v>
          </cell>
          <cell r="AA648">
            <v>0</v>
          </cell>
          <cell r="AB648">
            <v>0</v>
          </cell>
          <cell r="AC648">
            <v>0</v>
          </cell>
          <cell r="AD648">
            <v>0</v>
          </cell>
          <cell r="AE648" t="str">
            <v>El 15 de marzo venció la fecha de reporte ante el FUT por parte de las entidades territoriales en donde se consignó la información fiscal y financiera de las administraciones departamentales y municipales. Se solicitó la totalidad de las rentas y gastos d</v>
          </cell>
          <cell r="AF648">
            <v>42460.208333333299</v>
          </cell>
          <cell r="AG648">
            <v>42500.649258912003</v>
          </cell>
          <cell r="AH648" t="str">
            <v>Ivan Osejo Villamil</v>
          </cell>
          <cell r="AI648" t="str">
            <v>iosejo@dnp.gov.co</v>
          </cell>
          <cell r="AJ648">
            <v>120</v>
          </cell>
          <cell r="AK648">
            <v>0</v>
          </cell>
          <cell r="AL648">
            <v>0</v>
          </cell>
        </row>
        <row r="649">
          <cell r="A649">
            <v>4531</v>
          </cell>
          <cell r="B649" t="str">
            <v>Todos por un Nuevo País</v>
          </cell>
          <cell r="C649" t="str">
            <v>Buen Gobierno</v>
          </cell>
          <cell r="D649" t="str">
            <v>Fortalecer la articulación Nación-territorio</v>
          </cell>
          <cell r="E649" t="str">
            <v>Planeación Nacional</v>
          </cell>
          <cell r="F649" t="str">
            <v>DNP</v>
          </cell>
          <cell r="G649" t="str">
            <v>Desarrollo y el ordenamiento territorial, y la descentralización (AT, regalías, SGP, desarrollo urbano y rural)</v>
          </cell>
          <cell r="H649">
            <v>4531</v>
          </cell>
          <cell r="I649" t="str">
            <v>Sectores con pilotaje implementado del Programa Nacional de Delegación de Competencias Diferenciadas a Entidades Territoriales.</v>
          </cell>
          <cell r="J649" t="str">
            <v>Resultado</v>
          </cell>
          <cell r="K649" t="str">
            <v>Sectorial</v>
          </cell>
          <cell r="L649" t="str">
            <v>SI</v>
          </cell>
          <cell r="M649" t="str">
            <v>NO</v>
          </cell>
          <cell r="N649" t="str">
            <v>NO</v>
          </cell>
          <cell r="O649" t="str">
            <v>SI</v>
          </cell>
          <cell r="P649" t="str">
            <v>Sectores</v>
          </cell>
          <cell r="Q649" t="str">
            <v>Anual</v>
          </cell>
          <cell r="R649" t="str">
            <v>Acumulado</v>
          </cell>
          <cell r="S649">
            <v>0</v>
          </cell>
          <cell r="T649">
            <v>0</v>
          </cell>
          <cell r="U649">
            <v>0</v>
          </cell>
          <cell r="V649">
            <v>1</v>
          </cell>
          <cell r="W649">
            <v>1</v>
          </cell>
          <cell r="X649">
            <v>2</v>
          </cell>
          <cell r="Y649">
            <v>0</v>
          </cell>
          <cell r="Z649">
            <v>0</v>
          </cell>
          <cell r="AA649">
            <v>0</v>
          </cell>
          <cell r="AB649">
            <v>0</v>
          </cell>
          <cell r="AC649">
            <v>0</v>
          </cell>
          <cell r="AD649">
            <v>0</v>
          </cell>
          <cell r="AE649" t="str">
            <v>En el Comité Directivo del PNCD se viabilizó la delegación de catastro al Distrito de Barranquilla. Se remitió el proyecto de Decreto del PNCD a la Oficina Jurídica del DNP. Se llevó a cabo sesión de la Mesa para la delegación de competencias en la Políti</v>
          </cell>
          <cell r="AF649">
            <v>42460.208333333299</v>
          </cell>
          <cell r="AG649">
            <v>42467.710036689801</v>
          </cell>
          <cell r="AH649" t="str">
            <v>Diego Julián Riaño P</v>
          </cell>
          <cell r="AI649" t="str">
            <v>driano@dnp.gov.co</v>
          </cell>
          <cell r="AJ649">
            <v>30</v>
          </cell>
          <cell r="AK649">
            <v>0</v>
          </cell>
          <cell r="AL649">
            <v>0</v>
          </cell>
        </row>
        <row r="650">
          <cell r="A650">
            <v>5292</v>
          </cell>
          <cell r="B650" t="str">
            <v>Todos por un Nuevo País</v>
          </cell>
          <cell r="C650" t="str">
            <v>Buen Gobierno</v>
          </cell>
          <cell r="D650" t="str">
            <v>Fortalecer la articulación Nación-territorio</v>
          </cell>
          <cell r="E650" t="str">
            <v>Planeación Nacional</v>
          </cell>
          <cell r="F650" t="str">
            <v>DNP</v>
          </cell>
          <cell r="G650" t="str">
            <v>Desarrollo y el ordenamiento territorial, y la descentralización (AT, regalías, SGP, desarrollo urbano y rural)</v>
          </cell>
          <cell r="H650">
            <v>5292</v>
          </cell>
          <cell r="I650" t="str">
            <v>Porcentaje de recursos de inversión SGR, SGP y PGN visualizados  en Mapainversiones</v>
          </cell>
          <cell r="J650" t="str">
            <v>Resultado</v>
          </cell>
          <cell r="K650" t="str">
            <v>Sectorial</v>
          </cell>
          <cell r="L650" t="str">
            <v>NO</v>
          </cell>
          <cell r="M650" t="str">
            <v>NO</v>
          </cell>
          <cell r="N650" t="str">
            <v>NO</v>
          </cell>
          <cell r="O650" t="str">
            <v>SI</v>
          </cell>
          <cell r="P650" t="str">
            <v>Porcentaje</v>
          </cell>
          <cell r="Q650" t="str">
            <v>Anual</v>
          </cell>
          <cell r="R650" t="str">
            <v>Capacidad</v>
          </cell>
          <cell r="S650">
            <v>800</v>
          </cell>
          <cell r="T650">
            <v>12</v>
          </cell>
          <cell r="U650">
            <v>60</v>
          </cell>
          <cell r="V650">
            <v>80</v>
          </cell>
          <cell r="W650">
            <v>100</v>
          </cell>
          <cell r="X650">
            <v>100</v>
          </cell>
          <cell r="Y650">
            <v>0</v>
          </cell>
          <cell r="Z650">
            <v>0</v>
          </cell>
          <cell r="AA650">
            <v>0</v>
          </cell>
          <cell r="AB650">
            <v>0</v>
          </cell>
          <cell r="AC650">
            <v>0</v>
          </cell>
          <cell r="AD650">
            <v>0</v>
          </cell>
          <cell r="AE650" t="str">
            <v>Se han cumplido con la totalidad de los comités técnicos y de seguimiento, con el fin de dar cumplimiento al cronograma de actividades y entregas de productos, lo anterior con el acompañamiento de la Consultoría SOFTMANAGEMENT S.A. la DIFP y la OI. De igu</v>
          </cell>
          <cell r="AF650">
            <v>42490.208333333299</v>
          </cell>
          <cell r="AG650">
            <v>42501.648241979201</v>
          </cell>
          <cell r="AH650" t="str">
            <v>Carolina Londoño Araque</v>
          </cell>
          <cell r="AI650" t="str">
            <v>clondono@dnp.gov.co</v>
          </cell>
          <cell r="AJ650">
            <v>0</v>
          </cell>
          <cell r="AK650">
            <v>0</v>
          </cell>
          <cell r="AL650">
            <v>0</v>
          </cell>
        </row>
        <row r="651">
          <cell r="A651">
            <v>5293</v>
          </cell>
          <cell r="B651" t="str">
            <v>Todos por un Nuevo País</v>
          </cell>
          <cell r="C651" t="str">
            <v>Buen Gobierno</v>
          </cell>
          <cell r="D651" t="str">
            <v>Fortalecer la articulación Nación-territorio</v>
          </cell>
          <cell r="E651" t="str">
            <v>Planeación Nacional</v>
          </cell>
          <cell r="F651" t="str">
            <v>DNP</v>
          </cell>
          <cell r="G651" t="str">
            <v>Desarrollo y el ordenamiento territorial, y la descentralización (AT, regalías, SGP, desarrollo urbano y rural)</v>
          </cell>
          <cell r="H651">
            <v>5293</v>
          </cell>
          <cell r="I651" t="str">
            <v>Monto de inversión apalancado con recursos de estructuración del DNP (miles de millones de pesos)</v>
          </cell>
          <cell r="J651" t="str">
            <v>Resultado</v>
          </cell>
          <cell r="K651" t="str">
            <v>Sectorial</v>
          </cell>
          <cell r="L651" t="str">
            <v>NO</v>
          </cell>
          <cell r="M651" t="str">
            <v>SI</v>
          </cell>
          <cell r="N651" t="str">
            <v>NO</v>
          </cell>
          <cell r="O651" t="str">
            <v>SI</v>
          </cell>
          <cell r="P651" t="str">
            <v>Pesos</v>
          </cell>
          <cell r="Q651" t="str">
            <v>Semestral</v>
          </cell>
          <cell r="R651" t="str">
            <v>Acumulado</v>
          </cell>
          <cell r="S651">
            <v>0</v>
          </cell>
          <cell r="T651">
            <v>0</v>
          </cell>
          <cell r="U651">
            <v>240660000000</v>
          </cell>
          <cell r="V651">
            <v>240660000000</v>
          </cell>
          <cell r="W651">
            <v>91680000000</v>
          </cell>
          <cell r="X651">
            <v>573000000000</v>
          </cell>
          <cell r="Y651">
            <v>0</v>
          </cell>
          <cell r="Z651">
            <v>0</v>
          </cell>
          <cell r="AA651">
            <v>0</v>
          </cell>
          <cell r="AB651">
            <v>0</v>
          </cell>
          <cell r="AC651">
            <v>0</v>
          </cell>
          <cell r="AD651">
            <v>0</v>
          </cell>
          <cell r="AE651" t="str">
            <v>El proceso OCC-010, de proyectos de transporte, fue adjudicado el 21 de abril. Euroestudios - Ingenieros de Consulta S.A.S - CIM consultores SA - Consultorias inversiones y proyectos LTDA. Se espera adjudicar los proyectos de agua procesos OCC-009 de 2001</v>
          </cell>
          <cell r="AF651">
            <v>42490.208333333299</v>
          </cell>
          <cell r="AG651">
            <v>42502.454554513897</v>
          </cell>
          <cell r="AH651" t="str">
            <v>Alvaro Meía Villegas</v>
          </cell>
          <cell r="AI651" t="str">
            <v>amejia@dnp.gov.co</v>
          </cell>
          <cell r="AJ651">
            <v>5</v>
          </cell>
          <cell r="AK651">
            <v>0</v>
          </cell>
          <cell r="AL651">
            <v>0</v>
          </cell>
        </row>
        <row r="652">
          <cell r="A652">
            <v>5294</v>
          </cell>
          <cell r="B652" t="str">
            <v>Todos por un Nuevo País</v>
          </cell>
          <cell r="C652" t="str">
            <v>Buen Gobierno</v>
          </cell>
          <cell r="D652" t="str">
            <v>Fortalecer la articulación Nación-territorio</v>
          </cell>
          <cell r="E652" t="str">
            <v>Planeación Nacional</v>
          </cell>
          <cell r="F652" t="str">
            <v>DNP</v>
          </cell>
          <cell r="G652" t="str">
            <v>Desarrollo y el ordenamiento territorial, y la descentralización (AT, regalías, SGP, desarrollo urbano y rural)</v>
          </cell>
          <cell r="H652">
            <v>5294</v>
          </cell>
          <cell r="I652" t="str">
            <v>Número de proyectos aprobados en los OCAD con el uso de proyectos tipo estandarizados</v>
          </cell>
          <cell r="J652" t="str">
            <v>Producto</v>
          </cell>
          <cell r="K652" t="str">
            <v>Sectorial</v>
          </cell>
          <cell r="L652" t="str">
            <v>NO</v>
          </cell>
          <cell r="M652" t="str">
            <v>SI</v>
          </cell>
          <cell r="N652" t="str">
            <v>NO</v>
          </cell>
          <cell r="O652" t="str">
            <v>SI</v>
          </cell>
          <cell r="P652" t="str">
            <v>Número</v>
          </cell>
          <cell r="Q652" t="str">
            <v>Semestral</v>
          </cell>
          <cell r="R652" t="str">
            <v>Acumulado</v>
          </cell>
          <cell r="S652">
            <v>0</v>
          </cell>
          <cell r="T652">
            <v>0</v>
          </cell>
          <cell r="U652">
            <v>131</v>
          </cell>
          <cell r="V652">
            <v>196</v>
          </cell>
          <cell r="W652">
            <v>327</v>
          </cell>
          <cell r="X652">
            <v>653</v>
          </cell>
          <cell r="Y652">
            <v>0</v>
          </cell>
          <cell r="Z652">
            <v>0</v>
          </cell>
          <cell r="AA652">
            <v>0</v>
          </cell>
          <cell r="AB652">
            <v>0</v>
          </cell>
          <cell r="AC652">
            <v>0</v>
          </cell>
          <cell r="AD652">
            <v>0</v>
          </cell>
          <cell r="AE652" t="str">
            <v>Ya se cuenta con 12 proyectos tipo estructurados para presentar a los OCAD, los cuales suman en inversión $10.600 millones. estos proyectos están ubicados en los municipios de Viotá, Sopó, La Calera, La Mesa, Paratebueno, Soacha, Zipaquirá, Guatavita, Sub</v>
          </cell>
          <cell r="AF652">
            <v>42490.208333333299</v>
          </cell>
          <cell r="AG652">
            <v>42502.454201851899</v>
          </cell>
          <cell r="AH652" t="str">
            <v>Alvaro Meía Villegas</v>
          </cell>
          <cell r="AI652" t="str">
            <v>amejia@dnp.gov.co</v>
          </cell>
          <cell r="AJ652">
            <v>5</v>
          </cell>
          <cell r="AK652">
            <v>0</v>
          </cell>
          <cell r="AL652">
            <v>0</v>
          </cell>
        </row>
        <row r="653">
          <cell r="A653">
            <v>5295</v>
          </cell>
          <cell r="B653" t="str">
            <v>Todos por un Nuevo País</v>
          </cell>
          <cell r="C653" t="str">
            <v>Buen Gobierno</v>
          </cell>
          <cell r="D653" t="str">
            <v>Fortalecer la articulación Nación-territorio</v>
          </cell>
          <cell r="E653" t="str">
            <v>Planeación Nacional</v>
          </cell>
          <cell r="F653" t="str">
            <v>DNP</v>
          </cell>
          <cell r="G653" t="str">
            <v>Desarrollo y el ordenamiento territorial, y la descentralización (AT, regalías, SGP, desarrollo urbano y rural)</v>
          </cell>
          <cell r="H653">
            <v>5295</v>
          </cell>
          <cell r="I653" t="str">
            <v>Monto de inversión regional presentado por DNP al SGR (miles de millones de pesos)</v>
          </cell>
          <cell r="J653" t="str">
            <v>Producto</v>
          </cell>
          <cell r="K653" t="str">
            <v>Sectorial</v>
          </cell>
          <cell r="L653" t="str">
            <v>NO</v>
          </cell>
          <cell r="M653" t="str">
            <v>SI</v>
          </cell>
          <cell r="N653" t="str">
            <v>NO</v>
          </cell>
          <cell r="O653" t="str">
            <v>SI</v>
          </cell>
          <cell r="P653" t="str">
            <v>Pesos</v>
          </cell>
          <cell r="Q653" t="str">
            <v>Semestral</v>
          </cell>
          <cell r="R653" t="str">
            <v>Acumulado</v>
          </cell>
          <cell r="S653">
            <v>0</v>
          </cell>
          <cell r="T653">
            <v>1.6</v>
          </cell>
          <cell r="U653">
            <v>432</v>
          </cell>
          <cell r="V653">
            <v>540</v>
          </cell>
          <cell r="W653">
            <v>826.4</v>
          </cell>
          <cell r="X653">
            <v>1800</v>
          </cell>
          <cell r="Y653">
            <v>0</v>
          </cell>
          <cell r="Z653">
            <v>0</v>
          </cell>
          <cell r="AA653">
            <v>0</v>
          </cell>
          <cell r="AB653">
            <v>0</v>
          </cell>
          <cell r="AC653">
            <v>0</v>
          </cell>
          <cell r="AD653">
            <v>0</v>
          </cell>
          <cell r="AE653" t="str">
            <v>El DNP se encuentra identificando proyectos susceptibles de ser presentados en el marco del artículo 196 del PND, incluyendo los proyectos que ya estén estructurados.</v>
          </cell>
          <cell r="AF653">
            <v>42490.208333333299</v>
          </cell>
          <cell r="AG653">
            <v>42502.452585613399</v>
          </cell>
          <cell r="AH653" t="str">
            <v>Alvaro Meía Villegas</v>
          </cell>
          <cell r="AI653" t="str">
            <v>amejia@dnp.gov.co</v>
          </cell>
          <cell r="AJ653">
            <v>5</v>
          </cell>
          <cell r="AK653">
            <v>0</v>
          </cell>
          <cell r="AL653">
            <v>0</v>
          </cell>
        </row>
        <row r="654">
          <cell r="A654">
            <v>5303</v>
          </cell>
          <cell r="B654" t="str">
            <v>Todos por un Nuevo País</v>
          </cell>
          <cell r="C654" t="str">
            <v>Buen Gobierno</v>
          </cell>
          <cell r="D654" t="str">
            <v>Fortalecer la articulación Nación-territorio</v>
          </cell>
          <cell r="E654" t="str">
            <v>Planeación Nacional</v>
          </cell>
          <cell r="F654" t="str">
            <v>DNP</v>
          </cell>
          <cell r="G654" t="str">
            <v>Desarrollo y el ordenamiento territorial, y la descentralización (AT, regalías, SGP, desarrollo urbano y rural)</v>
          </cell>
          <cell r="H654">
            <v>5303</v>
          </cell>
          <cell r="I654" t="str">
            <v>Porcentaje del cupo de APP diferente a vías utilizado</v>
          </cell>
          <cell r="J654" t="str">
            <v>Resultado</v>
          </cell>
          <cell r="K654" t="str">
            <v>Sectorial</v>
          </cell>
          <cell r="L654" t="str">
            <v>NO</v>
          </cell>
          <cell r="M654" t="str">
            <v>NO</v>
          </cell>
          <cell r="N654" t="str">
            <v>NO</v>
          </cell>
          <cell r="O654" t="str">
            <v>SI</v>
          </cell>
          <cell r="P654" t="str">
            <v>Porcentaje</v>
          </cell>
          <cell r="Q654" t="str">
            <v>Anual</v>
          </cell>
          <cell r="R654" t="str">
            <v>Acumulado</v>
          </cell>
          <cell r="S654">
            <v>0</v>
          </cell>
          <cell r="T654">
            <v>1.6</v>
          </cell>
          <cell r="U654">
            <v>8.16</v>
          </cell>
          <cell r="V654">
            <v>24.86</v>
          </cell>
          <cell r="W654">
            <v>35</v>
          </cell>
          <cell r="X654">
            <v>35</v>
          </cell>
          <cell r="Y654">
            <v>0</v>
          </cell>
          <cell r="Z654">
            <v>0</v>
          </cell>
          <cell r="AA654">
            <v>0</v>
          </cell>
          <cell r="AB654">
            <v>0</v>
          </cell>
          <cell r="AC654">
            <v>0</v>
          </cell>
          <cell r="AD654">
            <v>0</v>
          </cell>
          <cell r="AE654" t="str">
            <v>Con respecto a la sede de la SNR, la entidad se encuentra realizando los ajustes referentes a la estructura del modelo comercial previsto, para volver a publicar el proceso. En cuanto a la FGN se está a la espera de que la FGN determine la fecha de reaper</v>
          </cell>
          <cell r="AF654">
            <v>42490.208333333299</v>
          </cell>
          <cell r="AG654">
            <v>42502.491680289299</v>
          </cell>
          <cell r="AH654" t="str">
            <v>Fabio Andrés Villalba</v>
          </cell>
          <cell r="AI654" t="str">
            <v>favillalba@dnp.gov.co</v>
          </cell>
          <cell r="AJ654">
            <v>0</v>
          </cell>
          <cell r="AK654">
            <v>0</v>
          </cell>
          <cell r="AL654">
            <v>0</v>
          </cell>
        </row>
        <row r="655">
          <cell r="A655">
            <v>5296</v>
          </cell>
          <cell r="B655" t="str">
            <v>Todos por un Nuevo País</v>
          </cell>
          <cell r="C655" t="str">
            <v>Buen Gobierno</v>
          </cell>
          <cell r="D655" t="str">
            <v>Fortalecer la articulación Nación-territorio</v>
          </cell>
          <cell r="E655" t="str">
            <v>Planeación Nacional</v>
          </cell>
          <cell r="F655" t="str">
            <v>DNP</v>
          </cell>
          <cell r="G655" t="str">
            <v>Desarrollo y el ordenamiento territorial, y la descentralización (AT, regalías, SGP, desarrollo urbano y rural)</v>
          </cell>
          <cell r="H655">
            <v>5296</v>
          </cell>
          <cell r="I655" t="str">
            <v>Proyectos con recursos de regalías terminados</v>
          </cell>
          <cell r="J655" t="str">
            <v>Producto</v>
          </cell>
          <cell r="K655" t="str">
            <v>Sectorial</v>
          </cell>
          <cell r="L655" t="str">
            <v>NO</v>
          </cell>
          <cell r="M655" t="str">
            <v>SI</v>
          </cell>
          <cell r="N655" t="str">
            <v>NO</v>
          </cell>
          <cell r="O655" t="str">
            <v>SI</v>
          </cell>
          <cell r="P655" t="str">
            <v>Número de proyectos</v>
          </cell>
          <cell r="Q655" t="str">
            <v>Mensual</v>
          </cell>
          <cell r="R655" t="str">
            <v>Capacidad</v>
          </cell>
          <cell r="S655">
            <v>1138</v>
          </cell>
          <cell r="T655">
            <v>3751</v>
          </cell>
          <cell r="U655">
            <v>4803</v>
          </cell>
          <cell r="V655">
            <v>5939</v>
          </cell>
          <cell r="W655">
            <v>7000</v>
          </cell>
          <cell r="X655">
            <v>7000</v>
          </cell>
          <cell r="Y655">
            <v>5461</v>
          </cell>
          <cell r="Z655">
            <v>100</v>
          </cell>
          <cell r="AA655">
            <v>5461</v>
          </cell>
          <cell r="AB655">
            <v>73.745999999999995</v>
          </cell>
          <cell r="AC655">
            <v>42490.208333333299</v>
          </cell>
          <cell r="AD655">
            <v>42502.438101076397</v>
          </cell>
          <cell r="AE655" t="str">
            <v>A la fecha 5.461 proyectos del SGR han registrado en el aplicativo Gesproy-SGR como TERMINADOS por las diferentes entidades ejecutoras de recursos del SGR (Departamentos, Municipios, Corporaciones Autónomas Regionales y otras entidades públicas). En el ap</v>
          </cell>
          <cell r="AF655">
            <v>42490.208333333299</v>
          </cell>
          <cell r="AG655">
            <v>42502.438100960702</v>
          </cell>
          <cell r="AH655" t="str">
            <v>Amparo García Montaña</v>
          </cell>
          <cell r="AI655" t="str">
            <v>agarciam@dnp.gov.co</v>
          </cell>
          <cell r="AJ655">
            <v>10</v>
          </cell>
          <cell r="AK655">
            <v>42520.208333333299</v>
          </cell>
          <cell r="AL655">
            <v>-23</v>
          </cell>
        </row>
        <row r="656">
          <cell r="A656">
            <v>5297</v>
          </cell>
          <cell r="B656" t="str">
            <v>Todos por un Nuevo País</v>
          </cell>
          <cell r="C656" t="str">
            <v>Buen Gobierno</v>
          </cell>
          <cell r="D656" t="str">
            <v>Fortalecer la articulación Nación-territorio</v>
          </cell>
          <cell r="E656" t="str">
            <v>Planeación Nacional</v>
          </cell>
          <cell r="F656" t="str">
            <v>DNP</v>
          </cell>
          <cell r="G656" t="str">
            <v>Desarrollo y el ordenamiento territorial, y la descentralización (AT, regalías, SGP, desarrollo urbano y rural)</v>
          </cell>
          <cell r="H656">
            <v>5297</v>
          </cell>
          <cell r="I656" t="str">
            <v>Porcentaje de aprobación de proyectos respecto a lo presupuestado en el cuatrienio</v>
          </cell>
          <cell r="J656" t="str">
            <v>Resultado</v>
          </cell>
          <cell r="K656" t="str">
            <v>Sectorial</v>
          </cell>
          <cell r="L656" t="str">
            <v>NO</v>
          </cell>
          <cell r="M656" t="str">
            <v>SI</v>
          </cell>
          <cell r="N656" t="str">
            <v>NO</v>
          </cell>
          <cell r="O656" t="str">
            <v>SI</v>
          </cell>
          <cell r="P656" t="str">
            <v>Porcentaje</v>
          </cell>
          <cell r="Q656" t="str">
            <v>Mensual</v>
          </cell>
          <cell r="R656" t="str">
            <v>Stock</v>
          </cell>
          <cell r="S656">
            <v>86</v>
          </cell>
          <cell r="T656">
            <v>30</v>
          </cell>
          <cell r="U656">
            <v>45</v>
          </cell>
          <cell r="V656">
            <v>70</v>
          </cell>
          <cell r="W656">
            <v>86</v>
          </cell>
          <cell r="X656">
            <v>86</v>
          </cell>
          <cell r="Y656">
            <v>31</v>
          </cell>
          <cell r="Z656">
            <v>68.89</v>
          </cell>
          <cell r="AA656">
            <v>31</v>
          </cell>
          <cell r="AB656">
            <v>36.049999999999997</v>
          </cell>
          <cell r="AC656">
            <v>42460.208333333299</v>
          </cell>
          <cell r="AD656">
            <v>42479.597195289403</v>
          </cell>
          <cell r="AE656" t="str">
            <v>Se continúo la instalación de OCAD en entidades territoriales, además se realizaron las elecciones de Presidente y secretarias técnicas y se realizó consolidación de cifras presupuestales conlos nuevos mandatarios. Se espera en los próximos meses inicie l</v>
          </cell>
          <cell r="AF656">
            <v>42460.208333333299</v>
          </cell>
          <cell r="AG656">
            <v>42479.5971951389</v>
          </cell>
          <cell r="AH656" t="str">
            <v>Camilo Lloreda Becerra</v>
          </cell>
          <cell r="AI656" t="str">
            <v>clloreda@dnp.gov.co</v>
          </cell>
          <cell r="AJ656">
            <v>10</v>
          </cell>
          <cell r="AK656">
            <v>42490.208333333299</v>
          </cell>
          <cell r="AL656">
            <v>7</v>
          </cell>
        </row>
        <row r="657">
          <cell r="A657">
            <v>5298</v>
          </cell>
          <cell r="B657" t="str">
            <v>Todos por un Nuevo País</v>
          </cell>
          <cell r="C657" t="str">
            <v>Buen Gobierno</v>
          </cell>
          <cell r="D657" t="str">
            <v>Fortalecer la articulación Nación-territorio</v>
          </cell>
          <cell r="E657" t="str">
            <v>Planeación Nacional</v>
          </cell>
          <cell r="F657" t="str">
            <v>DNP</v>
          </cell>
          <cell r="G657" t="str">
            <v>Desarrollo y el ordenamiento territorial, y la descentralización (AT, regalías, SGP, desarrollo urbano y rural)</v>
          </cell>
          <cell r="H657">
            <v>5298</v>
          </cell>
          <cell r="I657" t="str">
            <v>Porcentaje de concurrencia de otras fuentes de inversión diferentes a SGR</v>
          </cell>
          <cell r="J657" t="str">
            <v>Resultado</v>
          </cell>
          <cell r="K657" t="str">
            <v>Sectorial</v>
          </cell>
          <cell r="L657" t="str">
            <v>NO</v>
          </cell>
          <cell r="M657" t="str">
            <v>SI</v>
          </cell>
          <cell r="N657" t="str">
            <v>NO</v>
          </cell>
          <cell r="O657" t="str">
            <v>SI</v>
          </cell>
          <cell r="P657" t="str">
            <v>Porcentaje</v>
          </cell>
          <cell r="Q657" t="str">
            <v>Mensual</v>
          </cell>
          <cell r="R657" t="str">
            <v>Stock</v>
          </cell>
          <cell r="S657">
            <v>32</v>
          </cell>
          <cell r="T657">
            <v>31</v>
          </cell>
          <cell r="U657">
            <v>32</v>
          </cell>
          <cell r="V657">
            <v>34</v>
          </cell>
          <cell r="W657">
            <v>35</v>
          </cell>
          <cell r="X657">
            <v>35</v>
          </cell>
          <cell r="Y657">
            <v>30</v>
          </cell>
          <cell r="Z657">
            <v>93.75</v>
          </cell>
          <cell r="AA657">
            <v>30</v>
          </cell>
          <cell r="AB657">
            <v>85.71</v>
          </cell>
          <cell r="AC657">
            <v>42460.208333333299</v>
          </cell>
          <cell r="AD657">
            <v>42479.616834687498</v>
          </cell>
          <cell r="AE657" t="str">
            <v>Finalizadas las elecciones de presidencias y secretarías técnicas para los siguientes cuatros años, se inicia la formulación de proyectos con recursos del Sistema General de Regalías, que se ajusten a los planes de desarrollo planteados por alcaldes munic</v>
          </cell>
          <cell r="AF657">
            <v>42460.208333333299</v>
          </cell>
          <cell r="AG657">
            <v>42479.616834571803</v>
          </cell>
          <cell r="AH657" t="str">
            <v>Camilo Lloreda Becerra</v>
          </cell>
          <cell r="AI657" t="str">
            <v>clloreda@dnp.gov.co</v>
          </cell>
          <cell r="AJ657">
            <v>0</v>
          </cell>
          <cell r="AK657">
            <v>42490.208333333299</v>
          </cell>
          <cell r="AL657">
            <v>0</v>
          </cell>
        </row>
        <row r="658">
          <cell r="A658">
            <v>5299</v>
          </cell>
          <cell r="B658" t="str">
            <v>Todos por un Nuevo País</v>
          </cell>
          <cell r="C658" t="str">
            <v>Buen Gobierno</v>
          </cell>
          <cell r="D658" t="str">
            <v>Fortalecer la articulación Nación-territorio</v>
          </cell>
          <cell r="E658" t="str">
            <v>Planeación Nacional</v>
          </cell>
          <cell r="F658" t="str">
            <v>DNP</v>
          </cell>
          <cell r="G658" t="str">
            <v>Desarrollo y el ordenamiento territorial, y la descentralización (AT, regalías, SGP, desarrollo urbano y rural)</v>
          </cell>
          <cell r="H658">
            <v>5299</v>
          </cell>
          <cell r="I658" t="str">
            <v>Proyectos cerrados terminados del FNR-L con acto administrativo de cierre expedido</v>
          </cell>
          <cell r="J658" t="str">
            <v>Producto</v>
          </cell>
          <cell r="K658" t="str">
            <v>Sectorial</v>
          </cell>
          <cell r="L658" t="str">
            <v>NO</v>
          </cell>
          <cell r="M658" t="str">
            <v>NO</v>
          </cell>
          <cell r="N658" t="str">
            <v>NO</v>
          </cell>
          <cell r="O658" t="str">
            <v>SI</v>
          </cell>
          <cell r="P658" t="str">
            <v>Número de proyectos terminados cerrados</v>
          </cell>
          <cell r="Q658" t="str">
            <v>Mensual</v>
          </cell>
          <cell r="R658" t="str">
            <v>Acumulado</v>
          </cell>
          <cell r="S658">
            <v>188</v>
          </cell>
          <cell r="T658">
            <v>362</v>
          </cell>
          <cell r="U658">
            <v>525</v>
          </cell>
          <cell r="V658">
            <v>542</v>
          </cell>
          <cell r="W658">
            <v>0</v>
          </cell>
          <cell r="X658">
            <v>1429</v>
          </cell>
          <cell r="Y658">
            <v>69</v>
          </cell>
          <cell r="Z658">
            <v>13.143000000000001</v>
          </cell>
          <cell r="AA658">
            <v>431</v>
          </cell>
          <cell r="AB658">
            <v>30.161000000000001</v>
          </cell>
          <cell r="AC658">
            <v>42490.208333333299</v>
          </cell>
          <cell r="AD658">
            <v>42502.413032638899</v>
          </cell>
          <cell r="AE658" t="str">
            <v>Durante el mes de abril se cerraron 30 proyectos, 24 correspondían a recursos del Fondo Nacional de Regalías y 6 a recursos administrados (1 por Escalonamiento y 5 Fondo de Ahorro de Estabilización Petrolera); en 28 entidades ejecutoras y 8 sectores (prin</v>
          </cell>
          <cell r="AF658">
            <v>42490.208333333299</v>
          </cell>
          <cell r="AG658">
            <v>42502.413032488403</v>
          </cell>
          <cell r="AH658" t="str">
            <v>Amparo García Montaña</v>
          </cell>
          <cell r="AI658" t="str">
            <v>agarciam@dnp.gov.co</v>
          </cell>
          <cell r="AJ658">
            <v>5</v>
          </cell>
          <cell r="AK658">
            <v>42520.208333333299</v>
          </cell>
          <cell r="AL658">
            <v>-18</v>
          </cell>
        </row>
        <row r="659">
          <cell r="A659">
            <v>5300</v>
          </cell>
          <cell r="B659" t="str">
            <v>Todos por un Nuevo País</v>
          </cell>
          <cell r="C659" t="str">
            <v>Buen Gobierno</v>
          </cell>
          <cell r="D659" t="str">
            <v>Fortalecer la articulación Nación-territorio</v>
          </cell>
          <cell r="E659" t="str">
            <v>Planeación Nacional</v>
          </cell>
          <cell r="F659" t="str">
            <v>DNP</v>
          </cell>
          <cell r="G659" t="str">
            <v>Desarrollo y el ordenamiento territorial, y la descentralización (AT, regalías, SGP, desarrollo urbano y rural)</v>
          </cell>
          <cell r="H659">
            <v>5300</v>
          </cell>
          <cell r="I659" t="str">
            <v>Municipios actualizados catastralmente con enfoque multipropósito</v>
          </cell>
          <cell r="J659" t="str">
            <v>Producto</v>
          </cell>
          <cell r="K659" t="str">
            <v>Sectorial</v>
          </cell>
          <cell r="L659" t="str">
            <v>NO</v>
          </cell>
          <cell r="M659" t="str">
            <v>SI</v>
          </cell>
          <cell r="N659" t="str">
            <v>NO</v>
          </cell>
          <cell r="O659" t="str">
            <v>SI</v>
          </cell>
          <cell r="P659" t="str">
            <v>Municipios</v>
          </cell>
          <cell r="Q659" t="str">
            <v>Anual</v>
          </cell>
          <cell r="R659" t="str">
            <v>Capacidad</v>
          </cell>
          <cell r="S659">
            <v>0</v>
          </cell>
          <cell r="T659">
            <v>0</v>
          </cell>
          <cell r="U659">
            <v>11</v>
          </cell>
          <cell r="V659">
            <v>47</v>
          </cell>
          <cell r="W659">
            <v>92</v>
          </cell>
          <cell r="X659">
            <v>92</v>
          </cell>
          <cell r="Y659">
            <v>0</v>
          </cell>
          <cell r="Z659">
            <v>0</v>
          </cell>
          <cell r="AA659">
            <v>0</v>
          </cell>
          <cell r="AB659">
            <v>0</v>
          </cell>
          <cell r="AC659">
            <v>0</v>
          </cell>
          <cell r="AD659">
            <v>0</v>
          </cell>
          <cell r="AE659" t="str">
            <v xml:space="preserve">El proyecto piloto de catastro multipropósito ha avanzado en su fase de estructuración. Entre el IGAC, SNR y DNP ya se terminó la etapa de elaboración de nuevos estándares catastrales con enfoque multipropósito Con las DT de DNP se revisaron los términos </v>
          </cell>
          <cell r="AF659">
            <v>42460.208333333299</v>
          </cell>
          <cell r="AG659">
            <v>42467.456483715301</v>
          </cell>
          <cell r="AH659" t="str">
            <v>Sebastián Restrepo</v>
          </cell>
          <cell r="AI659" t="str">
            <v>srestrepo@dnp.gov.co</v>
          </cell>
          <cell r="AJ659">
            <v>0</v>
          </cell>
          <cell r="AK659">
            <v>0</v>
          </cell>
          <cell r="AL659">
            <v>0</v>
          </cell>
        </row>
        <row r="660">
          <cell r="A660">
            <v>5301</v>
          </cell>
          <cell r="B660" t="str">
            <v>Todos por un Nuevo País</v>
          </cell>
          <cell r="C660" t="str">
            <v>Buen Gobierno</v>
          </cell>
          <cell r="D660" t="str">
            <v>Fortalecer la articulación Nación-territorio</v>
          </cell>
          <cell r="E660" t="str">
            <v>Planeación Nacional</v>
          </cell>
          <cell r="F660" t="str">
            <v>DNP</v>
          </cell>
          <cell r="G660" t="str">
            <v>Desarrollo y el ordenamiento territorial, y la descentralización (AT, regalías, SGP, desarrollo urbano y rural)</v>
          </cell>
          <cell r="H660">
            <v>5301</v>
          </cell>
          <cell r="I660" t="str">
            <v>Municipios con POT en proceso de actualización por el Programa Nacional de actualización de POT</v>
          </cell>
          <cell r="J660" t="str">
            <v>Producto</v>
          </cell>
          <cell r="K660" t="str">
            <v>Sectorial</v>
          </cell>
          <cell r="L660" t="str">
            <v>NO</v>
          </cell>
          <cell r="M660" t="str">
            <v>SI</v>
          </cell>
          <cell r="N660" t="str">
            <v>NO</v>
          </cell>
          <cell r="O660" t="str">
            <v>SI</v>
          </cell>
          <cell r="P660" t="str">
            <v>Municipios</v>
          </cell>
          <cell r="Q660" t="str">
            <v>Semestral</v>
          </cell>
          <cell r="R660" t="str">
            <v>Capacidad</v>
          </cell>
          <cell r="S660">
            <v>0</v>
          </cell>
          <cell r="T660">
            <v>0</v>
          </cell>
          <cell r="U660">
            <v>22</v>
          </cell>
          <cell r="V660">
            <v>60</v>
          </cell>
          <cell r="W660">
            <v>89</v>
          </cell>
          <cell r="X660">
            <v>89</v>
          </cell>
          <cell r="Y660">
            <v>0</v>
          </cell>
          <cell r="Z660">
            <v>0</v>
          </cell>
          <cell r="AA660">
            <v>0</v>
          </cell>
          <cell r="AB660">
            <v>0</v>
          </cell>
          <cell r="AC660">
            <v>0</v>
          </cell>
          <cell r="AD660">
            <v>0</v>
          </cell>
          <cell r="AE660">
            <v>0</v>
          </cell>
          <cell r="AF660">
            <v>0</v>
          </cell>
          <cell r="AG660">
            <v>0</v>
          </cell>
          <cell r="AH660" t="str">
            <v>Carlos Alberto Aparicio Patiño</v>
          </cell>
          <cell r="AI660" t="str">
            <v>caparicio@dnp.gov.co</v>
          </cell>
          <cell r="AJ660">
            <v>15</v>
          </cell>
          <cell r="AK660">
            <v>0</v>
          </cell>
          <cell r="AL660">
            <v>0</v>
          </cell>
        </row>
        <row r="661">
          <cell r="A661">
            <v>4534</v>
          </cell>
          <cell r="B661" t="str">
            <v>Todos por un Nuevo País</v>
          </cell>
          <cell r="C661" t="str">
            <v>Buen Gobierno</v>
          </cell>
          <cell r="D661" t="str">
            <v>Fortalecer la articulación Nación-territorio</v>
          </cell>
          <cell r="E661" t="str">
            <v>Planeación Nacional</v>
          </cell>
          <cell r="F661" t="str">
            <v>DNP</v>
          </cell>
          <cell r="G661" t="str">
            <v>Construcción e implementación de políticas nacionales, sectoriales, territoriales y poblacionales</v>
          </cell>
          <cell r="H661">
            <v>4534</v>
          </cell>
          <cell r="I661" t="str">
            <v>Políticas, planes y programas públicos que incorporan metodologías y/o herramientas de innovación en su ciclo de desarrollo</v>
          </cell>
          <cell r="J661" t="str">
            <v>Producto</v>
          </cell>
          <cell r="K661" t="str">
            <v>Sectorial</v>
          </cell>
          <cell r="L661" t="str">
            <v>SI</v>
          </cell>
          <cell r="M661" t="str">
            <v>NO</v>
          </cell>
          <cell r="N661" t="str">
            <v>NO</v>
          </cell>
          <cell r="O661" t="str">
            <v>SI</v>
          </cell>
          <cell r="P661" t="str">
            <v>Políticas, planes y programas públicos</v>
          </cell>
          <cell r="Q661" t="str">
            <v>Anual</v>
          </cell>
          <cell r="R661" t="str">
            <v>Acumulado</v>
          </cell>
          <cell r="S661">
            <v>10</v>
          </cell>
          <cell r="T661">
            <v>4</v>
          </cell>
          <cell r="U661">
            <v>6</v>
          </cell>
          <cell r="V661">
            <v>7</v>
          </cell>
          <cell r="W661">
            <v>8</v>
          </cell>
          <cell r="X661">
            <v>25</v>
          </cell>
          <cell r="Y661">
            <v>0</v>
          </cell>
          <cell r="Z661">
            <v>0</v>
          </cell>
          <cell r="AA661">
            <v>0</v>
          </cell>
          <cell r="AB661">
            <v>0</v>
          </cell>
          <cell r="AC661">
            <v>0</v>
          </cell>
          <cell r="AD661">
            <v>0</v>
          </cell>
          <cell r="AE661" t="str">
            <v>Se mantienen en curso los proyectos pilotos de innovación acompañados por el Equipo de Innovación Pública del DNP: uno liderado por el Ministerio de Medio Ambiente y Desarrollo Sostenible (DAASU) enfocado en la política de Erradicación de Humos negros; ot</v>
          </cell>
          <cell r="AF661">
            <v>42429.208333333299</v>
          </cell>
          <cell r="AG661">
            <v>42440.423037419001</v>
          </cell>
          <cell r="AH661" t="str">
            <v>Paula Toro</v>
          </cell>
          <cell r="AI661" t="str">
            <v>ptoro@dnp.gov.co</v>
          </cell>
          <cell r="AJ661">
            <v>30</v>
          </cell>
          <cell r="AK661">
            <v>0</v>
          </cell>
          <cell r="AL661">
            <v>0</v>
          </cell>
        </row>
        <row r="662">
          <cell r="A662">
            <v>4538</v>
          </cell>
          <cell r="B662" t="str">
            <v>Todos por un Nuevo País</v>
          </cell>
          <cell r="C662" t="str">
            <v>Buen Gobierno</v>
          </cell>
          <cell r="D662" t="str">
            <v>Fortalecer la articulación Nación-territorio</v>
          </cell>
          <cell r="E662" t="str">
            <v>Planeación Nacional</v>
          </cell>
          <cell r="F662" t="str">
            <v>DNP</v>
          </cell>
          <cell r="G662" t="str">
            <v>Construcción e implementación de políticas nacionales, sectoriales, territoriales y poblacionales</v>
          </cell>
          <cell r="H662">
            <v>4538</v>
          </cell>
          <cell r="I662" t="str">
            <v>Resguardos indígenas certificados para asumir la administración directa de los recursos de la Asignación Especial del Sistema General de Participaciones para los Resguardos Indígenas-AESGPRI.</v>
          </cell>
          <cell r="J662" t="str">
            <v>Producto</v>
          </cell>
          <cell r="K662" t="str">
            <v>Sectorial</v>
          </cell>
          <cell r="L662" t="str">
            <v>SI</v>
          </cell>
          <cell r="M662" t="str">
            <v>SI</v>
          </cell>
          <cell r="N662" t="str">
            <v>NO</v>
          </cell>
          <cell r="O662" t="str">
            <v>SI</v>
          </cell>
          <cell r="P662" t="str">
            <v>Resguardos indigenas</v>
          </cell>
          <cell r="Q662" t="str">
            <v>Anual</v>
          </cell>
          <cell r="R662" t="str">
            <v>Acumulado</v>
          </cell>
          <cell r="S662">
            <v>0</v>
          </cell>
          <cell r="T662">
            <v>0</v>
          </cell>
          <cell r="U662">
            <v>22</v>
          </cell>
          <cell r="V662">
            <v>40</v>
          </cell>
          <cell r="W662">
            <v>58</v>
          </cell>
          <cell r="X662">
            <v>120</v>
          </cell>
          <cell r="Y662">
            <v>0</v>
          </cell>
          <cell r="Z662">
            <v>0</v>
          </cell>
          <cell r="AA662">
            <v>0</v>
          </cell>
          <cell r="AB662">
            <v>0</v>
          </cell>
          <cell r="AC662">
            <v>0</v>
          </cell>
          <cell r="AD662">
            <v>0</v>
          </cell>
          <cell r="AE662" t="str">
            <v>Para el mes de abril, se realizó el plan operativo para la llegada a territorio. Adicionalmente, se han adelantado reuniones con el Ministerio del Interior con el fin de lograr articular esfuerzos y llegar con información oportuna y pertinente a territori</v>
          </cell>
          <cell r="AF662">
            <v>42490.208333333299</v>
          </cell>
          <cell r="AG662">
            <v>42502.444354479201</v>
          </cell>
          <cell r="AH662" t="str">
            <v>Diego Julián Riaño P</v>
          </cell>
          <cell r="AI662" t="str">
            <v>driano@dnp.gov.co</v>
          </cell>
          <cell r="AJ662">
            <v>30</v>
          </cell>
          <cell r="AK662">
            <v>0</v>
          </cell>
          <cell r="AL662">
            <v>0</v>
          </cell>
        </row>
        <row r="663">
          <cell r="A663">
            <v>4548</v>
          </cell>
          <cell r="B663" t="str">
            <v>Todos por un Nuevo País</v>
          </cell>
          <cell r="C663" t="str">
            <v>Buen Gobierno</v>
          </cell>
          <cell r="D663" t="str">
            <v>Fortalecer la articulación Nación-territorio</v>
          </cell>
          <cell r="E663" t="str">
            <v>Planeación Nacional</v>
          </cell>
          <cell r="F663" t="str">
            <v>DNP</v>
          </cell>
          <cell r="G663" t="str">
            <v>Construcción e implementación de políticas nacionales, sectoriales, territoriales y poblacionales</v>
          </cell>
          <cell r="H663">
            <v>4548</v>
          </cell>
          <cell r="I663" t="str">
            <v>Municipios con cobertura de acciones de promoción de control social</v>
          </cell>
          <cell r="J663" t="str">
            <v>Producto</v>
          </cell>
          <cell r="K663" t="str">
            <v>Sectorial</v>
          </cell>
          <cell r="L663" t="str">
            <v>SI</v>
          </cell>
          <cell r="M663" t="str">
            <v>SI</v>
          </cell>
          <cell r="N663" t="str">
            <v>NO</v>
          </cell>
          <cell r="O663" t="str">
            <v>SI</v>
          </cell>
          <cell r="P663" t="str">
            <v>Municipios</v>
          </cell>
          <cell r="Q663" t="str">
            <v>Semestral</v>
          </cell>
          <cell r="R663" t="str">
            <v>Acumulado</v>
          </cell>
          <cell r="S663">
            <v>114</v>
          </cell>
          <cell r="T663">
            <v>60</v>
          </cell>
          <cell r="U663">
            <v>80</v>
          </cell>
          <cell r="V663">
            <v>80</v>
          </cell>
          <cell r="W663">
            <v>80</v>
          </cell>
          <cell r="X663">
            <v>300</v>
          </cell>
          <cell r="Y663">
            <v>0</v>
          </cell>
          <cell r="Z663">
            <v>0</v>
          </cell>
          <cell r="AA663">
            <v>0</v>
          </cell>
          <cell r="AB663">
            <v>0</v>
          </cell>
          <cell r="AC663">
            <v>0</v>
          </cell>
          <cell r="AD663">
            <v>0</v>
          </cell>
          <cell r="AE663" t="str">
            <v xml:space="preserve">Se llevó a cabo Auditoría Visible a 11 proyectos, contando con la asistencia de 770 personas. Se iniciaron en el mes de abril capacitaciones dentro de la visita integral del Sistema de Monitoreo, Seguimiento, Control y Evaluación, las cuales contaron con </v>
          </cell>
          <cell r="AF663">
            <v>42490.208333333299</v>
          </cell>
          <cell r="AG663">
            <v>42502.438905208299</v>
          </cell>
          <cell r="AH663" t="str">
            <v>Amparo García Montaña</v>
          </cell>
          <cell r="AI663" t="str">
            <v>agarciam@dnp.gov.co</v>
          </cell>
          <cell r="AJ663">
            <v>30</v>
          </cell>
          <cell r="AK663">
            <v>0</v>
          </cell>
          <cell r="AL663">
            <v>0</v>
          </cell>
        </row>
        <row r="664">
          <cell r="A664">
            <v>4928</v>
          </cell>
          <cell r="B664" t="str">
            <v>Todos por un Nuevo País</v>
          </cell>
          <cell r="C664" t="str">
            <v>Buen Gobierno</v>
          </cell>
          <cell r="D664" t="str">
            <v>Fortalecer la articulación Nación-territorio</v>
          </cell>
          <cell r="E664" t="str">
            <v>Planeación Nacional</v>
          </cell>
          <cell r="F664" t="str">
            <v>DNP</v>
          </cell>
          <cell r="G664" t="str">
            <v>Construcción e implementación de políticas nacionales, sectoriales, territoriales y poblacionales</v>
          </cell>
          <cell r="H664">
            <v>4928</v>
          </cell>
          <cell r="I664" t="str">
            <v>Estudios de análisis de impactos económicos del cambio climático</v>
          </cell>
          <cell r="J664" t="str">
            <v>Producto</v>
          </cell>
          <cell r="K664" t="str">
            <v>Sectorial</v>
          </cell>
          <cell r="L664" t="str">
            <v>SI</v>
          </cell>
          <cell r="M664" t="str">
            <v>NO</v>
          </cell>
          <cell r="N664" t="str">
            <v>NO</v>
          </cell>
          <cell r="O664" t="str">
            <v>SI</v>
          </cell>
          <cell r="P664" t="str">
            <v>Estudios</v>
          </cell>
          <cell r="Q664" t="str">
            <v>Anual</v>
          </cell>
          <cell r="R664" t="str">
            <v>Capacidad</v>
          </cell>
          <cell r="S664">
            <v>7</v>
          </cell>
          <cell r="T664">
            <v>8</v>
          </cell>
          <cell r="U664">
            <v>8</v>
          </cell>
          <cell r="V664">
            <v>8</v>
          </cell>
          <cell r="W664">
            <v>12</v>
          </cell>
          <cell r="X664">
            <v>12</v>
          </cell>
          <cell r="Y664">
            <v>0</v>
          </cell>
          <cell r="Z664">
            <v>0</v>
          </cell>
          <cell r="AA664">
            <v>0</v>
          </cell>
          <cell r="AB664">
            <v>0</v>
          </cell>
          <cell r="AC664">
            <v>0</v>
          </cell>
          <cell r="AD664">
            <v>0</v>
          </cell>
          <cell r="AE664" t="str">
            <v>se construyeron las bases conceptuales para la construcción de las matrices de contabilidad social con agua, las cuales serán insumo para la construcción del modelo de equilibrio general de agua, que a su vez serán la herramienta conceptual para la estima</v>
          </cell>
          <cell r="AF664">
            <v>42490.208333333299</v>
          </cell>
          <cell r="AG664">
            <v>42501.430015243102</v>
          </cell>
          <cell r="AH664" t="str">
            <v>Silvia Liliana Calderón Díaz</v>
          </cell>
          <cell r="AI664" t="str">
            <v>scalderon@dnp.gov.co</v>
          </cell>
          <cell r="AJ664">
            <v>0</v>
          </cell>
          <cell r="AK664">
            <v>0</v>
          </cell>
          <cell r="AL664">
            <v>0</v>
          </cell>
        </row>
        <row r="665">
          <cell r="A665">
            <v>5305</v>
          </cell>
          <cell r="B665" t="str">
            <v>Todos por un Nuevo País</v>
          </cell>
          <cell r="C665" t="str">
            <v>Buen Gobierno</v>
          </cell>
          <cell r="D665" t="str">
            <v>Fortalecer la articulación Nación-territorio</v>
          </cell>
          <cell r="E665" t="str">
            <v>Planeación Nacional</v>
          </cell>
          <cell r="F665" t="str">
            <v>DNP</v>
          </cell>
          <cell r="G665" t="str">
            <v>Construcción e implementación de políticas nacionales, sectoriales, territoriales y poblacionales</v>
          </cell>
          <cell r="H665">
            <v>5305</v>
          </cell>
          <cell r="I665" t="str">
            <v>Centros Integrados de Servicio - SI - implementados</v>
          </cell>
          <cell r="J665" t="str">
            <v>Producto</v>
          </cell>
          <cell r="K665" t="str">
            <v>Sectorial</v>
          </cell>
          <cell r="L665" t="str">
            <v>NO</v>
          </cell>
          <cell r="M665" t="str">
            <v>SI</v>
          </cell>
          <cell r="N665" t="str">
            <v>NO</v>
          </cell>
          <cell r="O665" t="str">
            <v>SI</v>
          </cell>
          <cell r="P665" t="str">
            <v>Centros Integrados de Servicios</v>
          </cell>
          <cell r="Q665" t="str">
            <v>Anual</v>
          </cell>
          <cell r="R665" t="str">
            <v>Acumulado</v>
          </cell>
          <cell r="S665">
            <v>0</v>
          </cell>
          <cell r="T665">
            <v>0</v>
          </cell>
          <cell r="U665">
            <v>1</v>
          </cell>
          <cell r="V665">
            <v>2</v>
          </cell>
          <cell r="W665">
            <v>1</v>
          </cell>
          <cell r="X665">
            <v>4</v>
          </cell>
          <cell r="Y665">
            <v>0</v>
          </cell>
          <cell r="Z665">
            <v>0</v>
          </cell>
          <cell r="AA665">
            <v>0</v>
          </cell>
          <cell r="AB665">
            <v>0</v>
          </cell>
          <cell r="AC665">
            <v>0</v>
          </cell>
          <cell r="AD665">
            <v>0</v>
          </cell>
          <cell r="AE665" t="str">
            <v>Se dio inicio a los contratos de ajuste a diseño y adecuación del inmueble Chaparral y su respectiva interventoria. Se están comenzando a recibir las respuestas concretas de las entidades participantes. Se encuentra en proceso de elaborar el modelo de ser</v>
          </cell>
          <cell r="AF665">
            <v>42490.208333333299</v>
          </cell>
          <cell r="AG665">
            <v>42501.664941400501</v>
          </cell>
          <cell r="AH665" t="str">
            <v>Juan Carlos Rodríguez Arana</v>
          </cell>
          <cell r="AI665" t="str">
            <v>jcrodrigueza@dnp.gov.co</v>
          </cell>
          <cell r="AJ665">
            <v>0</v>
          </cell>
          <cell r="AK665">
            <v>0</v>
          </cell>
          <cell r="AL665">
            <v>0</v>
          </cell>
        </row>
        <row r="666">
          <cell r="A666">
            <v>4503</v>
          </cell>
          <cell r="B666" t="str">
            <v>Todos por un Nuevo País</v>
          </cell>
          <cell r="C666" t="str">
            <v>Buen Gobierno</v>
          </cell>
          <cell r="D666" t="str">
            <v>Fortalecer la articulación Nación-territorio</v>
          </cell>
          <cell r="E666" t="str">
            <v>Planeación Nacional</v>
          </cell>
          <cell r="F666" t="str">
            <v>DNP</v>
          </cell>
          <cell r="G666" t="str">
            <v>Caracterizacion, dinámica y desafios regionales</v>
          </cell>
          <cell r="H666">
            <v>4503</v>
          </cell>
          <cell r="I666" t="str">
            <v>Contratos Plan departamentales terminados o en ejecución durante el cuatrienio.</v>
          </cell>
          <cell r="J666" t="str">
            <v>Producto</v>
          </cell>
          <cell r="K666" t="str">
            <v>Sectorial</v>
          </cell>
          <cell r="L666" t="str">
            <v>SI</v>
          </cell>
          <cell r="M666" t="str">
            <v>SI</v>
          </cell>
          <cell r="N666" t="str">
            <v>NO</v>
          </cell>
          <cell r="O666" t="str">
            <v>SI</v>
          </cell>
          <cell r="P666" t="str">
            <v>Contratos Plan terminados o en ejecución</v>
          </cell>
          <cell r="Q666" t="str">
            <v>Anual</v>
          </cell>
          <cell r="R666" t="str">
            <v>Capacidad</v>
          </cell>
          <cell r="S666">
            <v>7</v>
          </cell>
          <cell r="T666">
            <v>8</v>
          </cell>
          <cell r="U666">
            <v>7</v>
          </cell>
          <cell r="V666">
            <v>7</v>
          </cell>
          <cell r="W666">
            <v>7</v>
          </cell>
          <cell r="X666">
            <v>12</v>
          </cell>
          <cell r="Y666">
            <v>0</v>
          </cell>
          <cell r="Z666">
            <v>0</v>
          </cell>
          <cell r="AA666">
            <v>0</v>
          </cell>
          <cell r="AB666">
            <v>0</v>
          </cell>
          <cell r="AC666">
            <v>0</v>
          </cell>
          <cell r="AD666">
            <v>0</v>
          </cell>
          <cell r="AE666" t="str">
            <v>Priorización 2016 Renegociar el CP Norte de Santander (enfoque paz en Catatumbo) Acompañar propuesta de la Alianza por el Agua y la vida para un CP para la Guajira. Pendiente avanzar con la solicitud del CP Verde en Guanía. Negociación: Suspensión tempora</v>
          </cell>
          <cell r="AF666">
            <v>42490.208333333299</v>
          </cell>
          <cell r="AG666">
            <v>42501.4985425579</v>
          </cell>
          <cell r="AH666" t="str">
            <v>Santos Alonso Beltrán Beltrán</v>
          </cell>
          <cell r="AI666" t="str">
            <v>sbeltran@dnp.gov.co</v>
          </cell>
          <cell r="AJ666">
            <v>0</v>
          </cell>
          <cell r="AK666">
            <v>0</v>
          </cell>
          <cell r="AL666">
            <v>0</v>
          </cell>
        </row>
        <row r="667">
          <cell r="A667">
            <v>5401</v>
          </cell>
          <cell r="B667" t="str">
            <v>Todos por un Nuevo País</v>
          </cell>
          <cell r="C667" t="str">
            <v>Buen Gobierno</v>
          </cell>
          <cell r="D667" t="str">
            <v>Fortalecer la articulación Nación-territorio</v>
          </cell>
          <cell r="E667" t="str">
            <v>Planeación Nacional</v>
          </cell>
          <cell r="F667" t="str">
            <v>FONADE</v>
          </cell>
          <cell r="G667" t="str">
            <v>Promoción del desarrollo y la convergencia regional</v>
          </cell>
          <cell r="H667">
            <v>5401</v>
          </cell>
          <cell r="I667" t="str">
            <v xml:space="preserve">Proyectos Estratégicos Terminados por FONADE </v>
          </cell>
          <cell r="J667" t="str">
            <v>Producto</v>
          </cell>
          <cell r="K667" t="str">
            <v>Sectorial</v>
          </cell>
          <cell r="L667" t="str">
            <v>NO</v>
          </cell>
          <cell r="M667" t="str">
            <v>NO</v>
          </cell>
          <cell r="N667" t="str">
            <v>NO</v>
          </cell>
          <cell r="O667" t="str">
            <v>SI</v>
          </cell>
          <cell r="P667" t="str">
            <v>Porcentaje</v>
          </cell>
          <cell r="Q667" t="str">
            <v>Anual</v>
          </cell>
          <cell r="R667" t="str">
            <v>Capacidad</v>
          </cell>
          <cell r="S667">
            <v>0</v>
          </cell>
          <cell r="T667">
            <v>75</v>
          </cell>
          <cell r="U667">
            <v>80</v>
          </cell>
          <cell r="V667">
            <v>90</v>
          </cell>
          <cell r="W667">
            <v>90</v>
          </cell>
          <cell r="X667">
            <v>90</v>
          </cell>
          <cell r="Y667">
            <v>0</v>
          </cell>
          <cell r="Z667">
            <v>0</v>
          </cell>
          <cell r="AA667">
            <v>0</v>
          </cell>
          <cell r="AB667">
            <v>0</v>
          </cell>
          <cell r="AC667">
            <v>0</v>
          </cell>
          <cell r="AD667">
            <v>0</v>
          </cell>
          <cell r="AE667">
            <v>0</v>
          </cell>
          <cell r="AF667">
            <v>0</v>
          </cell>
          <cell r="AG667">
            <v>0</v>
          </cell>
          <cell r="AH667" t="str">
            <v>Juan David Barahona Rebolledo</v>
          </cell>
          <cell r="AI667" t="str">
            <v>jbarahon@fonade.gov.co</v>
          </cell>
          <cell r="AJ667">
            <v>0</v>
          </cell>
          <cell r="AK667">
            <v>0</v>
          </cell>
          <cell r="AL667">
            <v>0</v>
          </cell>
        </row>
        <row r="668">
          <cell r="A668">
            <v>5306</v>
          </cell>
          <cell r="B668" t="str">
            <v>Todos por un Nuevo País</v>
          </cell>
          <cell r="C668" t="str">
            <v>Buen Gobierno</v>
          </cell>
          <cell r="D668" t="str">
            <v>Fortalecer la articulación Nación-territorio</v>
          </cell>
          <cell r="E668" t="str">
            <v>Planeación Nacional</v>
          </cell>
          <cell r="F668" t="str">
            <v>SUPERSERVICIOS</v>
          </cell>
          <cell r="G668" t="str">
            <v>Construcción e implementación de políticas nacionales, sectoriales, territoriales y poblacionales</v>
          </cell>
          <cell r="H668">
            <v>5306</v>
          </cell>
          <cell r="I668" t="str">
            <v>Efectividad en los compromisos suscritos con prestadores y municipios prestadores directos de acueducto, alcantarillado y aseo</v>
          </cell>
          <cell r="J668" t="str">
            <v>Resultado</v>
          </cell>
          <cell r="K668" t="str">
            <v>Sectorial</v>
          </cell>
          <cell r="L668" t="str">
            <v>NO</v>
          </cell>
          <cell r="M668" t="str">
            <v>NO</v>
          </cell>
          <cell r="N668" t="str">
            <v>NO</v>
          </cell>
          <cell r="O668" t="str">
            <v>SI</v>
          </cell>
          <cell r="P668" t="str">
            <v>Porcentaje</v>
          </cell>
          <cell r="Q668" t="str">
            <v>Trimestral</v>
          </cell>
          <cell r="R668" t="str">
            <v>Stock</v>
          </cell>
          <cell r="S668">
            <v>0</v>
          </cell>
          <cell r="T668">
            <v>95</v>
          </cell>
          <cell r="U668">
            <v>95</v>
          </cell>
          <cell r="V668">
            <v>95</v>
          </cell>
          <cell r="W668">
            <v>95</v>
          </cell>
          <cell r="X668">
            <v>95</v>
          </cell>
          <cell r="Y668">
            <v>73.900000000000006</v>
          </cell>
          <cell r="Z668">
            <v>77.790000000000006</v>
          </cell>
          <cell r="AA668">
            <v>73.900000000000006</v>
          </cell>
          <cell r="AB668">
            <v>77.790000000000006</v>
          </cell>
          <cell r="AC668">
            <v>42460.208333333299</v>
          </cell>
          <cell r="AD668">
            <v>42437.631080520798</v>
          </cell>
          <cell r="AE668" t="str">
            <v>En el mes de febrero de 2016 se está adelantando el diagnóstico para la selección de los municipios donde se realizaran las mesas de servicios públicos y como resultado la suscripcion de compromisos</v>
          </cell>
          <cell r="AF668">
            <v>42429.208333333299</v>
          </cell>
          <cell r="AG668">
            <v>42437.631080289299</v>
          </cell>
          <cell r="AH668" t="str">
            <v>Jorge Andrés Carrillo Cardoso</v>
          </cell>
          <cell r="AI668" t="str">
            <v>jcarrillo@superservicios.gov.co</v>
          </cell>
          <cell r="AJ668">
            <v>0</v>
          </cell>
          <cell r="AK668">
            <v>42551.208333333299</v>
          </cell>
          <cell r="AL668">
            <v>-43</v>
          </cell>
        </row>
        <row r="669">
          <cell r="A669">
            <v>5307</v>
          </cell>
          <cell r="B669" t="str">
            <v>Todos por un Nuevo País</v>
          </cell>
          <cell r="C669" t="str">
            <v>Buen Gobierno</v>
          </cell>
          <cell r="D669" t="str">
            <v>Fortalecer la articulación Nación-territorio</v>
          </cell>
          <cell r="E669" t="str">
            <v>Planeación Nacional</v>
          </cell>
          <cell r="F669" t="str">
            <v>SUPERSERVICIOS</v>
          </cell>
          <cell r="G669" t="str">
            <v>Construcción e implementación de políticas nacionales, sectoriales, territoriales y poblacionales</v>
          </cell>
          <cell r="H669">
            <v>5307</v>
          </cell>
          <cell r="I669" t="str">
            <v>Efectividad en los compromisos suscritos con prestadores y municipios prestadores directos de energía y gas</v>
          </cell>
          <cell r="J669" t="str">
            <v>Resultado</v>
          </cell>
          <cell r="K669" t="str">
            <v>Sectorial</v>
          </cell>
          <cell r="L669" t="str">
            <v>NO</v>
          </cell>
          <cell r="M669" t="str">
            <v>NO</v>
          </cell>
          <cell r="N669" t="str">
            <v>NO</v>
          </cell>
          <cell r="O669" t="str">
            <v>SI</v>
          </cell>
          <cell r="P669" t="str">
            <v>Porcentaje</v>
          </cell>
          <cell r="Q669" t="str">
            <v>Trimestral</v>
          </cell>
          <cell r="R669" t="str">
            <v>Stock</v>
          </cell>
          <cell r="S669">
            <v>0</v>
          </cell>
          <cell r="T669">
            <v>100</v>
          </cell>
          <cell r="U669">
            <v>100</v>
          </cell>
          <cell r="V669">
            <v>100</v>
          </cell>
          <cell r="W669">
            <v>100</v>
          </cell>
          <cell r="X669">
            <v>100</v>
          </cell>
          <cell r="Y669">
            <v>7</v>
          </cell>
          <cell r="Z669">
            <v>7</v>
          </cell>
          <cell r="AA669">
            <v>7</v>
          </cell>
          <cell r="AB669">
            <v>7</v>
          </cell>
          <cell r="AC669">
            <v>42460.208333333299</v>
          </cell>
          <cell r="AD669">
            <v>42500.6761996528</v>
          </cell>
          <cell r="AE669" t="str">
            <v>Durante el mes de Abril se realizó mesa técnica en la Ciudad de Yopal, durante el cual se fijaron 13 compromisos, de los cuales 5 son para el sector de Energía Eléctrica y 8 del sector de Gas Combustible.</v>
          </cell>
          <cell r="AF669">
            <v>42490.208333333299</v>
          </cell>
          <cell r="AG669">
            <v>42501.479170173603</v>
          </cell>
          <cell r="AH669" t="str">
            <v>Pilar Andrea Delgado Ramos</v>
          </cell>
          <cell r="AI669" t="str">
            <v>pdelgado@superservicios.gov.co</v>
          </cell>
          <cell r="AJ669">
            <v>0</v>
          </cell>
          <cell r="AK669">
            <v>42551.208333333299</v>
          </cell>
          <cell r="AL669">
            <v>-43</v>
          </cell>
        </row>
        <row r="670">
          <cell r="A670">
            <v>4574</v>
          </cell>
          <cell r="B670" t="str">
            <v>Todos por un Nuevo País</v>
          </cell>
          <cell r="C670" t="str">
            <v>Buen Gobierno</v>
          </cell>
          <cell r="D670" t="str">
            <v xml:space="preserve">Afianzar la lucha contra la corrupción, transparencia y rendición de cuentas </v>
          </cell>
          <cell r="E670" t="str">
            <v>Función Pública</v>
          </cell>
          <cell r="F670" t="str">
            <v>DAFP</v>
          </cell>
          <cell r="G670" t="str">
            <v>Direccionamiento para mejorar la productividad de las instituciones públicas</v>
          </cell>
          <cell r="H670">
            <v>4574</v>
          </cell>
          <cell r="I670" t="str">
            <v>Porcentaje de implementación del Plan Estratégico de Empleo Público, que incluya las recomendaciones OCDE</v>
          </cell>
          <cell r="J670" t="str">
            <v>Producto</v>
          </cell>
          <cell r="K670" t="str">
            <v>Sectorial</v>
          </cell>
          <cell r="L670" t="str">
            <v>SI</v>
          </cell>
          <cell r="M670" t="str">
            <v>NO</v>
          </cell>
          <cell r="N670" t="str">
            <v>NO</v>
          </cell>
          <cell r="O670" t="str">
            <v>SI</v>
          </cell>
          <cell r="P670" t="str">
            <v>Porcentaje</v>
          </cell>
          <cell r="Q670" t="str">
            <v>Anual</v>
          </cell>
          <cell r="R670" t="str">
            <v>Capacidad</v>
          </cell>
          <cell r="S670">
            <v>0</v>
          </cell>
          <cell r="T670">
            <v>20</v>
          </cell>
          <cell r="U670">
            <v>45</v>
          </cell>
          <cell r="V670">
            <v>75</v>
          </cell>
          <cell r="W670">
            <v>100</v>
          </cell>
          <cell r="X670">
            <v>100</v>
          </cell>
          <cell r="Y670">
            <v>0</v>
          </cell>
          <cell r="Z670">
            <v>0</v>
          </cell>
          <cell r="AA670">
            <v>0</v>
          </cell>
          <cell r="AB670">
            <v>0</v>
          </cell>
          <cell r="AC670">
            <v>0</v>
          </cell>
          <cell r="AD670">
            <v>0</v>
          </cell>
          <cell r="AE670" t="str">
            <v xml:space="preserve">El 25 de abril de 2016 se recibió la nueva versión con los comentarios al borrador de documentos CONPES por parte del Comité Directivo de la Función Pública, los cuales se incluyeron y se cuenta con una segunda versión del documento. El cual servirá como </v>
          </cell>
          <cell r="AF670">
            <v>42490.208333333299</v>
          </cell>
          <cell r="AG670">
            <v>42500.627356169003</v>
          </cell>
          <cell r="AH670" t="str">
            <v>Francisco Camargo</v>
          </cell>
          <cell r="AI670" t="str">
            <v>fcamargo@funcionpublica.gov.co</v>
          </cell>
          <cell r="AJ670">
            <v>90</v>
          </cell>
          <cell r="AK670">
            <v>0</v>
          </cell>
          <cell r="AL670">
            <v>0</v>
          </cell>
        </row>
        <row r="671">
          <cell r="A671">
            <v>4575</v>
          </cell>
          <cell r="B671" t="str">
            <v>Todos por un Nuevo País</v>
          </cell>
          <cell r="C671" t="str">
            <v>Buen Gobierno</v>
          </cell>
          <cell r="D671" t="str">
            <v xml:space="preserve">Afianzar la lucha contra la corrupción, transparencia y rendición de cuentas </v>
          </cell>
          <cell r="E671" t="str">
            <v>Función Pública</v>
          </cell>
          <cell r="F671" t="str">
            <v>DAFP</v>
          </cell>
          <cell r="G671" t="str">
            <v>Direccionamiento para mejorar la productividad de las instituciones públicas</v>
          </cell>
          <cell r="H671">
            <v>4575</v>
          </cell>
          <cell r="I671" t="str">
            <v>Entidades del Orden Nacional con modelos de evaluación orientados al cumplimiento de objetivos y metas institucionales implementados</v>
          </cell>
          <cell r="J671" t="str">
            <v>Gestión</v>
          </cell>
          <cell r="K671" t="str">
            <v>Sectorial</v>
          </cell>
          <cell r="L671" t="str">
            <v>SI</v>
          </cell>
          <cell r="M671" t="str">
            <v>NO</v>
          </cell>
          <cell r="N671" t="str">
            <v>NO</v>
          </cell>
          <cell r="O671" t="str">
            <v>SI</v>
          </cell>
          <cell r="P671" t="str">
            <v>Número</v>
          </cell>
          <cell r="Q671" t="str">
            <v>Anual</v>
          </cell>
          <cell r="R671" t="str">
            <v>Capacidad</v>
          </cell>
          <cell r="S671">
            <v>0</v>
          </cell>
          <cell r="T671">
            <v>0</v>
          </cell>
          <cell r="U671">
            <v>0</v>
          </cell>
          <cell r="V671">
            <v>12</v>
          </cell>
          <cell r="W671">
            <v>24</v>
          </cell>
          <cell r="X671">
            <v>24</v>
          </cell>
          <cell r="Y671">
            <v>0</v>
          </cell>
          <cell r="Z671">
            <v>0</v>
          </cell>
          <cell r="AA671">
            <v>0</v>
          </cell>
          <cell r="AB671">
            <v>0</v>
          </cell>
          <cell r="AC671">
            <v>0</v>
          </cell>
          <cell r="AD671">
            <v>0</v>
          </cell>
          <cell r="AE671" t="str">
            <v>Se elaboró un documento de avance que contiene la revisión de las características y elementos de los ocho (8) sistemas propios de las entidades de la Rama Ejecutiva del Orden Nacional aprobados por la Comisión Nacional del Servicio Civil.</v>
          </cell>
          <cell r="AF671">
            <v>42490.208333333299</v>
          </cell>
          <cell r="AG671">
            <v>42500.626480243103</v>
          </cell>
          <cell r="AH671" t="str">
            <v>Francisco Camargo</v>
          </cell>
          <cell r="AI671" t="str">
            <v>fcamargo@funcionpublica.gov.co</v>
          </cell>
          <cell r="AJ671">
            <v>90</v>
          </cell>
          <cell r="AK671">
            <v>0</v>
          </cell>
          <cell r="AL671">
            <v>0</v>
          </cell>
        </row>
        <row r="672">
          <cell r="A672">
            <v>4576</v>
          </cell>
          <cell r="B672" t="str">
            <v>Todos por un Nuevo País</v>
          </cell>
          <cell r="C672" t="str">
            <v>Buen Gobierno</v>
          </cell>
          <cell r="D672" t="str">
            <v xml:space="preserve">Afianzar la lucha contra la corrupción, transparencia y rendición de cuentas </v>
          </cell>
          <cell r="E672" t="str">
            <v>Función Pública</v>
          </cell>
          <cell r="F672" t="str">
            <v>DAFP</v>
          </cell>
          <cell r="G672" t="str">
            <v>Direccionamiento para mejorar la productividad de las instituciones públicas</v>
          </cell>
          <cell r="H672">
            <v>4576</v>
          </cell>
          <cell r="I672" t="str">
            <v>Multiplicadores formados en procesos de control social a la gestión pública en el marco de la Estrategia de Democratización de la Administración Pública</v>
          </cell>
          <cell r="J672" t="str">
            <v>Producto</v>
          </cell>
          <cell r="K672" t="str">
            <v>Sectorial</v>
          </cell>
          <cell r="L672" t="str">
            <v>SI</v>
          </cell>
          <cell r="M672" t="str">
            <v>SI</v>
          </cell>
          <cell r="N672" t="str">
            <v>NO</v>
          </cell>
          <cell r="O672" t="str">
            <v>SI</v>
          </cell>
          <cell r="P672" t="str">
            <v>Número</v>
          </cell>
          <cell r="Q672" t="str">
            <v>Trimestral</v>
          </cell>
          <cell r="R672" t="str">
            <v>Flujo</v>
          </cell>
          <cell r="S672">
            <v>1572</v>
          </cell>
          <cell r="T672">
            <v>600</v>
          </cell>
          <cell r="U672">
            <v>2066</v>
          </cell>
          <cell r="V672">
            <v>3532</v>
          </cell>
          <cell r="W672">
            <v>5000</v>
          </cell>
          <cell r="X672">
            <v>5000</v>
          </cell>
          <cell r="Y672">
            <v>0</v>
          </cell>
          <cell r="Z672">
            <v>0</v>
          </cell>
          <cell r="AA672">
            <v>604</v>
          </cell>
          <cell r="AB672">
            <v>12.08</v>
          </cell>
          <cell r="AC672">
            <v>42460.208333333299</v>
          </cell>
          <cell r="AD672">
            <v>42467.692524919003</v>
          </cell>
          <cell r="AE672" t="str">
            <v>En el marco del plan de acción de la red, se definió la programación de los seis talleres de formación de multiplicadores en control social en los siguientes departamentos y fechas: Nariño: 28 y 29 de julio, Cesar: 11 y 12 de agosto, Arauca: 25 y 26 de ag</v>
          </cell>
          <cell r="AF672">
            <v>42490.208333333299</v>
          </cell>
          <cell r="AG672">
            <v>42495.630998692097</v>
          </cell>
          <cell r="AH672" t="str">
            <v>Fernando Segura</v>
          </cell>
          <cell r="AI672" t="str">
            <v>fsegura@funcionpublica.gov.co</v>
          </cell>
          <cell r="AJ672">
            <v>8</v>
          </cell>
          <cell r="AK672">
            <v>42551.208333333299</v>
          </cell>
          <cell r="AL672">
            <v>-51</v>
          </cell>
        </row>
        <row r="673">
          <cell r="A673">
            <v>4577</v>
          </cell>
          <cell r="B673" t="str">
            <v>Todos por un Nuevo País</v>
          </cell>
          <cell r="C673" t="str">
            <v>Buen Gobierno</v>
          </cell>
          <cell r="D673" t="str">
            <v xml:space="preserve">Afianzar la lucha contra la corrupción, transparencia y rendición de cuentas </v>
          </cell>
          <cell r="E673" t="str">
            <v>Función Pública</v>
          </cell>
          <cell r="F673" t="str">
            <v>DAFP</v>
          </cell>
          <cell r="G673" t="str">
            <v>Direccionamiento para mejorar la productividad de las instituciones públicas</v>
          </cell>
          <cell r="H673">
            <v>4577</v>
          </cell>
          <cell r="I673" t="str">
            <v>Porcentaje de entidades del Orden Nacional cumpliendo el componente de rendición de cuentas de la Estrategia de Democratización de la Administración Pública</v>
          </cell>
          <cell r="J673" t="str">
            <v>Producto</v>
          </cell>
          <cell r="K673" t="str">
            <v>Sectorial</v>
          </cell>
          <cell r="L673" t="str">
            <v>SI</v>
          </cell>
          <cell r="M673" t="str">
            <v>NO</v>
          </cell>
          <cell r="N673" t="str">
            <v>NO</v>
          </cell>
          <cell r="O673" t="str">
            <v>SI</v>
          </cell>
          <cell r="P673" t="str">
            <v>Porcentaje</v>
          </cell>
          <cell r="Q673" t="str">
            <v>Anual</v>
          </cell>
          <cell r="R673" t="str">
            <v>Capacidad</v>
          </cell>
          <cell r="S673">
            <v>60</v>
          </cell>
          <cell r="T673">
            <v>70</v>
          </cell>
          <cell r="U673">
            <v>80</v>
          </cell>
          <cell r="V673">
            <v>90</v>
          </cell>
          <cell r="W673">
            <v>100</v>
          </cell>
          <cell r="X673">
            <v>100</v>
          </cell>
          <cell r="Y673">
            <v>0</v>
          </cell>
          <cell r="Z673">
            <v>0</v>
          </cell>
          <cell r="AA673">
            <v>0</v>
          </cell>
          <cell r="AB673">
            <v>0</v>
          </cell>
          <cell r="AC673">
            <v>0</v>
          </cell>
          <cell r="AD673">
            <v>0</v>
          </cell>
          <cell r="AE673" t="str">
            <v xml:space="preserve">El 91 %, (148) entidades de la Rama Ejecutiva Nacional incluyeron el componente de rendición de cuentas en el plan anticorrupción y de servicio al ciudadano 2016. Se realizaron reportes de 146 entidades incluyendo seis dependencias del sector defensa con </v>
          </cell>
          <cell r="AF673">
            <v>42490.208333333299</v>
          </cell>
          <cell r="AG673">
            <v>42500.623474849497</v>
          </cell>
          <cell r="AH673" t="str">
            <v>Fernando Segura</v>
          </cell>
          <cell r="AI673" t="str">
            <v>fsegura@funcionpublica.gov.co</v>
          </cell>
          <cell r="AJ673">
            <v>90</v>
          </cell>
          <cell r="AK673">
            <v>0</v>
          </cell>
          <cell r="AL673">
            <v>0</v>
          </cell>
        </row>
        <row r="674">
          <cell r="A674">
            <v>4578</v>
          </cell>
          <cell r="B674" t="str">
            <v>Todos por un Nuevo País</v>
          </cell>
          <cell r="C674" t="str">
            <v>Buen Gobierno</v>
          </cell>
          <cell r="D674" t="str">
            <v xml:space="preserve">Afianzar la lucha contra la corrupción, transparencia y rendición de cuentas </v>
          </cell>
          <cell r="E674" t="str">
            <v>Función Pública</v>
          </cell>
          <cell r="F674" t="str">
            <v>DAFP</v>
          </cell>
          <cell r="G674" t="str">
            <v>Direccionamiento para mejorar la productividad de las instituciones públicas</v>
          </cell>
          <cell r="H674">
            <v>4578</v>
          </cell>
          <cell r="I674" t="str">
            <v>Entidades del Orden Nacional que cuentan con una gestión estratégica del talento humano implementada</v>
          </cell>
          <cell r="J674" t="str">
            <v>Producto</v>
          </cell>
          <cell r="K674" t="str">
            <v>Sectorial</v>
          </cell>
          <cell r="L674" t="str">
            <v>SI</v>
          </cell>
          <cell r="M674" t="str">
            <v>NO</v>
          </cell>
          <cell r="N674" t="str">
            <v>NO</v>
          </cell>
          <cell r="O674" t="str">
            <v>SI</v>
          </cell>
          <cell r="P674" t="str">
            <v>Número</v>
          </cell>
          <cell r="Q674" t="str">
            <v>Anual</v>
          </cell>
          <cell r="R674" t="str">
            <v>Capacidad</v>
          </cell>
          <cell r="S674">
            <v>0</v>
          </cell>
          <cell r="T674">
            <v>0</v>
          </cell>
          <cell r="U674">
            <v>8</v>
          </cell>
          <cell r="V674">
            <v>16</v>
          </cell>
          <cell r="W674">
            <v>24</v>
          </cell>
          <cell r="X674">
            <v>24</v>
          </cell>
          <cell r="Y674">
            <v>0</v>
          </cell>
          <cell r="Z674">
            <v>0</v>
          </cell>
          <cell r="AA674">
            <v>0</v>
          </cell>
          <cell r="AB674">
            <v>0</v>
          </cell>
          <cell r="AC674">
            <v>0</v>
          </cell>
          <cell r="AD674">
            <v>0</v>
          </cell>
          <cell r="AE674" t="str">
            <v>Los resultados de FURAG con respecto a la política de talento humano fueron consolidados por sector y enviados el 19 de abril de 2016 para su difusión y análisis. Se diseñó una herramienta con el fin de obtener un diagnóstico de dicha política en las enti</v>
          </cell>
          <cell r="AF674">
            <v>42490.208333333299</v>
          </cell>
          <cell r="AG674">
            <v>42500.626048645798</v>
          </cell>
          <cell r="AH674" t="str">
            <v>Francisco Camargo</v>
          </cell>
          <cell r="AI674" t="str">
            <v>fcamargo@funcionpublica.gov.co</v>
          </cell>
          <cell r="AJ674">
            <v>90</v>
          </cell>
          <cell r="AK674">
            <v>0</v>
          </cell>
          <cell r="AL674">
            <v>0</v>
          </cell>
        </row>
        <row r="675">
          <cell r="A675">
            <v>4581</v>
          </cell>
          <cell r="B675" t="str">
            <v>Todos por un Nuevo País</v>
          </cell>
          <cell r="C675" t="str">
            <v>Buen Gobierno</v>
          </cell>
          <cell r="D675" t="str">
            <v xml:space="preserve">Afianzar la lucha contra la corrupción, transparencia y rendición de cuentas </v>
          </cell>
          <cell r="E675" t="str">
            <v>Función Pública</v>
          </cell>
          <cell r="F675" t="str">
            <v>DAFP</v>
          </cell>
          <cell r="G675" t="str">
            <v>Direccionamiento para mejorar la productividad de las instituciones públicas</v>
          </cell>
          <cell r="H675">
            <v>4581</v>
          </cell>
          <cell r="I675" t="str">
            <v>Sistemas de información y portales interactivos del sector función pública con estándares técnicos y respondiendo a los requerimientos normativos en operación</v>
          </cell>
          <cell r="J675" t="str">
            <v>Producto</v>
          </cell>
          <cell r="K675" t="str">
            <v>Sectorial</v>
          </cell>
          <cell r="L675" t="str">
            <v>SI</v>
          </cell>
          <cell r="M675" t="str">
            <v>NO</v>
          </cell>
          <cell r="N675" t="str">
            <v>NO</v>
          </cell>
          <cell r="O675" t="str">
            <v>SI</v>
          </cell>
          <cell r="P675" t="str">
            <v>Número</v>
          </cell>
          <cell r="Q675" t="str">
            <v>Anual</v>
          </cell>
          <cell r="R675" t="str">
            <v>Capacidad</v>
          </cell>
          <cell r="S675">
            <v>0</v>
          </cell>
          <cell r="T675">
            <v>1</v>
          </cell>
          <cell r="U675">
            <v>3</v>
          </cell>
          <cell r="V675">
            <v>4</v>
          </cell>
          <cell r="W675">
            <v>9</v>
          </cell>
          <cell r="X675">
            <v>9</v>
          </cell>
          <cell r="Y675">
            <v>0</v>
          </cell>
          <cell r="Z675">
            <v>0</v>
          </cell>
          <cell r="AA675">
            <v>0</v>
          </cell>
          <cell r="AB675">
            <v>0</v>
          </cell>
          <cell r="AC675">
            <v>0</v>
          </cell>
          <cell r="AD675">
            <v>0</v>
          </cell>
          <cell r="AE675" t="str">
            <v>En abril de 2016, se realizó el alistamiento de la infraestructura, montaje del software base y alistamiento de la base de datos necesaria para realizar la migración del portal SUIT y su integración con el portal FURAG a nivel de servidor de aplicaciones.</v>
          </cell>
          <cell r="AF675">
            <v>42490.208333333299</v>
          </cell>
          <cell r="AG675">
            <v>42500.689260879597</v>
          </cell>
          <cell r="AH675" t="str">
            <v>Roger Alonso Quirama García</v>
          </cell>
          <cell r="AI675" t="str">
            <v>rquirama@funcionpublica.gov.co</v>
          </cell>
          <cell r="AJ675">
            <v>0</v>
          </cell>
          <cell r="AK675">
            <v>0</v>
          </cell>
          <cell r="AL675">
            <v>0</v>
          </cell>
        </row>
        <row r="676">
          <cell r="A676">
            <v>4282</v>
          </cell>
          <cell r="B676" t="str">
            <v>Todos por un Nuevo País</v>
          </cell>
          <cell r="C676" t="str">
            <v>Buen Gobierno</v>
          </cell>
          <cell r="D676" t="str">
            <v xml:space="preserve">Afianzar la lucha contra la corrupción, transparencia y rendición de cuentas </v>
          </cell>
          <cell r="E676" t="str">
            <v>Presidencia</v>
          </cell>
          <cell r="F676" t="str">
            <v>PRESIDENCIA</v>
          </cell>
          <cell r="G676" t="str">
            <v>Promoción de la Transparencia y lucha contra la corrupción desde la Presidencia de la República</v>
          </cell>
          <cell r="H676">
            <v>4282</v>
          </cell>
          <cell r="I676" t="str">
            <v>Comités de la OCDE a los que Colombia accede como miembro pleno</v>
          </cell>
          <cell r="J676" t="str">
            <v>Resultado</v>
          </cell>
          <cell r="K676" t="str">
            <v>Sectorial</v>
          </cell>
          <cell r="L676" t="str">
            <v>SI</v>
          </cell>
          <cell r="M676" t="str">
            <v>NO</v>
          </cell>
          <cell r="N676" t="str">
            <v>NO</v>
          </cell>
          <cell r="O676" t="str">
            <v>SI</v>
          </cell>
          <cell r="P676" t="str">
            <v>Otro(Comités que aprueban el ingreso)</v>
          </cell>
          <cell r="Q676" t="str">
            <v>Semestral</v>
          </cell>
          <cell r="R676" t="str">
            <v>Acumulado</v>
          </cell>
          <cell r="S676">
            <v>0</v>
          </cell>
          <cell r="T676">
            <v>5</v>
          </cell>
          <cell r="U676">
            <v>12</v>
          </cell>
          <cell r="V676">
            <v>6</v>
          </cell>
          <cell r="W676">
            <v>0</v>
          </cell>
          <cell r="X676">
            <v>23</v>
          </cell>
          <cell r="Y676">
            <v>0</v>
          </cell>
          <cell r="Z676">
            <v>0</v>
          </cell>
          <cell r="AA676">
            <v>0</v>
          </cell>
          <cell r="AB676">
            <v>0</v>
          </cell>
          <cell r="AC676">
            <v>0</v>
          </cell>
          <cell r="AD676">
            <v>0</v>
          </cell>
          <cell r="AE676" t="str">
            <v>Durante el mes de marzo, delegaciones de Colombia presentaron el avance en los temas de Inversión, soborno transnacional (anticorrpción) y política digital. Como resultado, se tuvo la aprobación por parte de los tres Comités: Comité de Inversión, Grupo de</v>
          </cell>
          <cell r="AF676">
            <v>42460.208333333299</v>
          </cell>
          <cell r="AG676">
            <v>42500.640424340301</v>
          </cell>
          <cell r="AH676" t="str">
            <v>Juanita Burgos de Bedout</v>
          </cell>
          <cell r="AI676" t="str">
            <v>juanitaburgos@presidencia.gov.co</v>
          </cell>
          <cell r="AJ676">
            <v>5</v>
          </cell>
          <cell r="AK676">
            <v>0</v>
          </cell>
          <cell r="AL676">
            <v>0</v>
          </cell>
        </row>
        <row r="677">
          <cell r="A677">
            <v>4283</v>
          </cell>
          <cell r="B677" t="str">
            <v>Todos por un Nuevo País</v>
          </cell>
          <cell r="C677" t="str">
            <v>Buen Gobierno</v>
          </cell>
          <cell r="D677" t="str">
            <v xml:space="preserve">Afianzar la lucha contra la corrupción, transparencia y rendición de cuentas </v>
          </cell>
          <cell r="E677" t="str">
            <v>Presidencia</v>
          </cell>
          <cell r="F677" t="str">
            <v>PRESIDENCIA</v>
          </cell>
          <cell r="G677" t="str">
            <v>Promoción de la Transparencia y lucha contra la corrupción desde la Presidencia de la República</v>
          </cell>
          <cell r="H677">
            <v>4283</v>
          </cell>
          <cell r="I677" t="str">
            <v>Índice de Política Pública Integral Anticorrupción, con las directrices de la Comisión Nacional de Moralización</v>
          </cell>
          <cell r="J677" t="str">
            <v>Gestión</v>
          </cell>
          <cell r="K677" t="str">
            <v>Sectorial</v>
          </cell>
          <cell r="L677" t="str">
            <v>SI</v>
          </cell>
          <cell r="M677" t="str">
            <v>NO</v>
          </cell>
          <cell r="N677" t="str">
            <v>NO</v>
          </cell>
          <cell r="O677" t="str">
            <v>SI</v>
          </cell>
          <cell r="P677" t="str">
            <v>Indice</v>
          </cell>
          <cell r="Q677" t="str">
            <v>Anual</v>
          </cell>
          <cell r="R677" t="str">
            <v>Flujo</v>
          </cell>
          <cell r="S677">
            <v>34</v>
          </cell>
          <cell r="T677">
            <v>50</v>
          </cell>
          <cell r="U677">
            <v>70</v>
          </cell>
          <cell r="V677">
            <v>90</v>
          </cell>
          <cell r="W677">
            <v>100</v>
          </cell>
          <cell r="X677">
            <v>100</v>
          </cell>
          <cell r="Y677">
            <v>0</v>
          </cell>
          <cell r="Z677">
            <v>0</v>
          </cell>
          <cell r="AA677">
            <v>0</v>
          </cell>
          <cell r="AB677">
            <v>0</v>
          </cell>
          <cell r="AC677">
            <v>0</v>
          </cell>
          <cell r="AD677">
            <v>0</v>
          </cell>
          <cell r="AE677" t="str">
            <v xml:space="preserve">El Observatorio de Transparencia y Anticorrupción de la Secretaría de Transparencia, en coordinación con El Departamento Nacional de Planeación (DNP) y el Grupo Conpes, dio continuidad a la validación de los reportes enviados y la solicitud de ajustes de </v>
          </cell>
          <cell r="AF677">
            <v>42490.208333333299</v>
          </cell>
          <cell r="AG677">
            <v>42501.429548692096</v>
          </cell>
          <cell r="AH677" t="str">
            <v>Camilo Alberto Enciso Vanegas</v>
          </cell>
          <cell r="AI677" t="str">
            <v>camiloenciso@presidencia.gov.co</v>
          </cell>
          <cell r="AJ677">
            <v>90</v>
          </cell>
          <cell r="AK677">
            <v>0</v>
          </cell>
          <cell r="AL677">
            <v>0</v>
          </cell>
        </row>
        <row r="678">
          <cell r="A678">
            <v>4284</v>
          </cell>
          <cell r="B678" t="str">
            <v>Todos por un Nuevo País</v>
          </cell>
          <cell r="C678" t="str">
            <v>Buen Gobierno</v>
          </cell>
          <cell r="D678" t="str">
            <v xml:space="preserve">Afianzar la lucha contra la corrupción, transparencia y rendición de cuentas </v>
          </cell>
          <cell r="E678" t="str">
            <v>Presidencia</v>
          </cell>
          <cell r="F678" t="str">
            <v>PRESIDENCIA</v>
          </cell>
          <cell r="G678" t="str">
            <v>Promoción de la Transparencia y lucha contra la corrupción desde la Presidencia de la República</v>
          </cell>
          <cell r="H678">
            <v>4284</v>
          </cell>
          <cell r="I678" t="str">
            <v>Entidades de la Rama Ejecutiva del orden nacional acompañadas en la implementación de la Ley 1712 de 2014</v>
          </cell>
          <cell r="J678" t="str">
            <v>Producto</v>
          </cell>
          <cell r="K678" t="str">
            <v>Sectorial</v>
          </cell>
          <cell r="L678" t="str">
            <v>SI</v>
          </cell>
          <cell r="M678" t="str">
            <v>NO</v>
          </cell>
          <cell r="N678" t="str">
            <v>NO</v>
          </cell>
          <cell r="O678" t="str">
            <v>SI</v>
          </cell>
          <cell r="P678" t="str">
            <v>Otro (Entidades)</v>
          </cell>
          <cell r="Q678" t="str">
            <v>Anual</v>
          </cell>
          <cell r="R678" t="str">
            <v>Acumulado</v>
          </cell>
          <cell r="S678">
            <v>0</v>
          </cell>
          <cell r="T678">
            <v>27</v>
          </cell>
          <cell r="U678">
            <v>43</v>
          </cell>
          <cell r="V678">
            <v>43</v>
          </cell>
          <cell r="W678">
            <v>44</v>
          </cell>
          <cell r="X678">
            <v>157</v>
          </cell>
          <cell r="Y678">
            <v>0</v>
          </cell>
          <cell r="Z678">
            <v>0</v>
          </cell>
          <cell r="AA678">
            <v>0</v>
          </cell>
          <cell r="AB678">
            <v>0</v>
          </cell>
          <cell r="AC678">
            <v>0</v>
          </cell>
          <cell r="AD678">
            <v>0</v>
          </cell>
          <cell r="AE678" t="str">
            <v>Para el presente corte en el indicador “Entidades de la Rama Ejecutiva del orden nacional acompañadas en la Implementación de la Ley 1712 de 2014” la Secretaría reviso los Mínimos Obligatorios de Transparencia Activa definidos en la Ley 1712 de 2014 y Dec</v>
          </cell>
          <cell r="AF678">
            <v>42490.208333333299</v>
          </cell>
          <cell r="AG678">
            <v>42501.428828009302</v>
          </cell>
          <cell r="AH678" t="str">
            <v>Camilo Alberto Enciso Vanegas</v>
          </cell>
          <cell r="AI678" t="str">
            <v>camiloenciso@presidencia.gov.co</v>
          </cell>
          <cell r="AJ678">
            <v>150</v>
          </cell>
          <cell r="AK678">
            <v>0</v>
          </cell>
          <cell r="AL678">
            <v>0</v>
          </cell>
        </row>
        <row r="679">
          <cell r="A679">
            <v>4285</v>
          </cell>
          <cell r="B679" t="str">
            <v>Todos por un Nuevo País</v>
          </cell>
          <cell r="C679" t="str">
            <v>Buen Gobierno</v>
          </cell>
          <cell r="D679" t="str">
            <v xml:space="preserve">Afianzar la lucha contra la corrupción, transparencia y rendición de cuentas </v>
          </cell>
          <cell r="E679" t="str">
            <v>Presidencia</v>
          </cell>
          <cell r="F679" t="str">
            <v>PRESIDENCIA</v>
          </cell>
          <cell r="G679" t="str">
            <v>Promoción de la Transparencia y lucha contra la corrupción desde la Presidencia de la República</v>
          </cell>
          <cell r="H679">
            <v>4285</v>
          </cell>
          <cell r="I679" t="str">
            <v>Grandes empresas y gremios que firman el Pacto Colombia contra la Corrupción</v>
          </cell>
          <cell r="J679" t="str">
            <v>Producto</v>
          </cell>
          <cell r="K679" t="str">
            <v>Sectorial</v>
          </cell>
          <cell r="L679" t="str">
            <v>SI</v>
          </cell>
          <cell r="M679" t="str">
            <v>NO</v>
          </cell>
          <cell r="N679" t="str">
            <v>NO</v>
          </cell>
          <cell r="O679" t="str">
            <v>SI</v>
          </cell>
          <cell r="P679" t="str">
            <v>Otro (Empresas)</v>
          </cell>
          <cell r="Q679" t="str">
            <v>Semestral</v>
          </cell>
          <cell r="R679" t="str">
            <v>Acumulado</v>
          </cell>
          <cell r="S679">
            <v>0</v>
          </cell>
          <cell r="T679">
            <v>8</v>
          </cell>
          <cell r="U679">
            <v>7</v>
          </cell>
          <cell r="V679">
            <v>7</v>
          </cell>
          <cell r="W679">
            <v>8</v>
          </cell>
          <cell r="X679">
            <v>30</v>
          </cell>
          <cell r="Y679">
            <v>0</v>
          </cell>
          <cell r="Z679">
            <v>0</v>
          </cell>
          <cell r="AA679">
            <v>0</v>
          </cell>
          <cell r="AB679">
            <v>0</v>
          </cell>
          <cell r="AC679">
            <v>0</v>
          </cell>
          <cell r="AD679">
            <v>0</v>
          </cell>
          <cell r="AE679" t="str">
            <v>El avance para el indicador Grandes Empresas y gremios que firman el Pacto Colombia contra la corrupción, se concretaron tres pactos: Código de Ética – Cámara de la Industria Farmacéutica de la ANDI, Código de Ética – Cámara de Dispositivos Médicos y de l</v>
          </cell>
          <cell r="AF679">
            <v>42490.208333333299</v>
          </cell>
          <cell r="AG679">
            <v>42501.428379548597</v>
          </cell>
          <cell r="AH679" t="str">
            <v>Camilo Alberto Enciso Vanegas</v>
          </cell>
          <cell r="AI679" t="str">
            <v>camiloenciso@presidencia.gov.co</v>
          </cell>
          <cell r="AJ679">
            <v>30</v>
          </cell>
          <cell r="AK679">
            <v>0</v>
          </cell>
          <cell r="AL679">
            <v>0</v>
          </cell>
        </row>
        <row r="680">
          <cell r="A680">
            <v>4294</v>
          </cell>
          <cell r="B680" t="str">
            <v>Todos por un Nuevo País</v>
          </cell>
          <cell r="C680" t="str">
            <v>Buen Gobierno</v>
          </cell>
          <cell r="D680" t="str">
            <v xml:space="preserve">Afianzar la lucha contra la corrupción, transparencia y rendición de cuentas </v>
          </cell>
          <cell r="E680" t="str">
            <v>Presidencia</v>
          </cell>
          <cell r="F680" t="str">
            <v>PRESIDENCIA</v>
          </cell>
          <cell r="G680" t="str">
            <v>Promoción de la Transparencia y lucha contra la corrupción desde la Presidencia de la República</v>
          </cell>
          <cell r="H680">
            <v>4294</v>
          </cell>
          <cell r="I680" t="str">
            <v>Entidades nacionales que reportan completo su plan Anticorrupción.</v>
          </cell>
          <cell r="J680" t="str">
            <v>Gestión</v>
          </cell>
          <cell r="K680" t="str">
            <v>Sectorial</v>
          </cell>
          <cell r="L680" t="str">
            <v>SI</v>
          </cell>
          <cell r="M680" t="str">
            <v>NO</v>
          </cell>
          <cell r="N680" t="str">
            <v>NO</v>
          </cell>
          <cell r="O680" t="str">
            <v>SI</v>
          </cell>
          <cell r="P680" t="str">
            <v>Otro (Entidades)</v>
          </cell>
          <cell r="Q680" t="str">
            <v>Anual</v>
          </cell>
          <cell r="R680" t="str">
            <v>Capacidad</v>
          </cell>
          <cell r="S680">
            <v>139</v>
          </cell>
          <cell r="T680">
            <v>144</v>
          </cell>
          <cell r="U680">
            <v>148</v>
          </cell>
          <cell r="V680">
            <v>152</v>
          </cell>
          <cell r="W680">
            <v>157</v>
          </cell>
          <cell r="X680">
            <v>157</v>
          </cell>
          <cell r="Y680">
            <v>0</v>
          </cell>
          <cell r="Z680">
            <v>0</v>
          </cell>
          <cell r="AA680">
            <v>0</v>
          </cell>
          <cell r="AB680">
            <v>0</v>
          </cell>
          <cell r="AC680">
            <v>0</v>
          </cell>
          <cell r="AD680">
            <v>0</v>
          </cell>
          <cell r="AE680" t="str">
            <v>Durante el mes de abril de 2016, la Secretaría de Transparencia de la Presidencia de la Republica, adelantó seguimiento del Plan Anticorrupción y Atención al Ciudadano 2016 en sus cinco (5) componentes, esto es: -Mapa de Riesgos de Corrupción, Racionaliza</v>
          </cell>
          <cell r="AF680">
            <v>42490.208333333299</v>
          </cell>
          <cell r="AG680">
            <v>42501.427565544</v>
          </cell>
          <cell r="AH680" t="str">
            <v>Camilo Alberto Enciso Vanegas</v>
          </cell>
          <cell r="AI680" t="str">
            <v>camiloenciso@presidencia.gov.co</v>
          </cell>
          <cell r="AJ680">
            <v>150</v>
          </cell>
          <cell r="AK680">
            <v>0</v>
          </cell>
          <cell r="AL680">
            <v>0</v>
          </cell>
        </row>
        <row r="681">
          <cell r="A681">
            <v>4573</v>
          </cell>
          <cell r="B681" t="str">
            <v>Todos por un Nuevo País</v>
          </cell>
          <cell r="C681" t="str">
            <v>Buen Gobierno</v>
          </cell>
          <cell r="D681" t="str">
            <v>Promover la eficiencia y eficacia administrativa</v>
          </cell>
          <cell r="E681" t="str">
            <v>Función Pública</v>
          </cell>
          <cell r="F681" t="str">
            <v>DAFP</v>
          </cell>
          <cell r="G681" t="str">
            <v>Fortalecimiento de la gestión y dirección del Sector Empleo Público</v>
          </cell>
          <cell r="H681">
            <v>4573</v>
          </cell>
          <cell r="I681" t="str">
            <v>Porcentaje de implementación de recomendaciones OCDE en materia de control interno</v>
          </cell>
          <cell r="J681" t="str">
            <v>Gestión</v>
          </cell>
          <cell r="K681" t="str">
            <v>Sectorial</v>
          </cell>
          <cell r="L681" t="str">
            <v>SI</v>
          </cell>
          <cell r="M681" t="str">
            <v>NO</v>
          </cell>
          <cell r="N681" t="str">
            <v>NO</v>
          </cell>
          <cell r="O681" t="str">
            <v>SI</v>
          </cell>
          <cell r="P681" t="str">
            <v>Porcentaje</v>
          </cell>
          <cell r="Q681" t="str">
            <v>Semestral</v>
          </cell>
          <cell r="R681" t="str">
            <v>Flujo</v>
          </cell>
          <cell r="S681">
            <v>0</v>
          </cell>
          <cell r="T681">
            <v>70</v>
          </cell>
          <cell r="U681">
            <v>100</v>
          </cell>
          <cell r="V681">
            <v>0</v>
          </cell>
          <cell r="W681">
            <v>0</v>
          </cell>
          <cell r="X681">
            <v>100</v>
          </cell>
          <cell r="Y681">
            <v>0</v>
          </cell>
          <cell r="Z681">
            <v>0</v>
          </cell>
          <cell r="AA681">
            <v>0</v>
          </cell>
          <cell r="AB681">
            <v>0</v>
          </cell>
          <cell r="AC681">
            <v>0</v>
          </cell>
          <cell r="AD681">
            <v>0</v>
          </cell>
          <cell r="AE681" t="str">
            <v xml:space="preserve">Esta meta fue cumplida al 100% durante el mes de febrero. </v>
          </cell>
          <cell r="AF681">
            <v>42490.208333333299</v>
          </cell>
          <cell r="AG681">
            <v>42500.625410497698</v>
          </cell>
          <cell r="AH681" t="str">
            <v>Maria del Pilar Garcia Gonzalez</v>
          </cell>
          <cell r="AI681" t="str">
            <v>mpgarcia@dafp.gov.co</v>
          </cell>
          <cell r="AJ681">
            <v>10</v>
          </cell>
          <cell r="AK681">
            <v>0</v>
          </cell>
          <cell r="AL681">
            <v>0</v>
          </cell>
        </row>
        <row r="682">
          <cell r="A682">
            <v>5211</v>
          </cell>
          <cell r="B682" t="str">
            <v>Todos por un Nuevo País</v>
          </cell>
          <cell r="C682" t="str">
            <v>Buen Gobierno</v>
          </cell>
          <cell r="D682" t="str">
            <v>Promover la eficiencia y eficacia administrativa</v>
          </cell>
          <cell r="E682" t="str">
            <v>Función Pública</v>
          </cell>
          <cell r="F682" t="str">
            <v>DAFP</v>
          </cell>
          <cell r="G682" t="str">
            <v>Fortalecimiento de la gestión y dirección del Sector Empleo Público</v>
          </cell>
          <cell r="H682">
            <v>5211</v>
          </cell>
          <cell r="I682" t="str">
            <v>Trámites racionalizados</v>
          </cell>
          <cell r="J682" t="str">
            <v>Producto</v>
          </cell>
          <cell r="K682" t="str">
            <v>Sectorial</v>
          </cell>
          <cell r="L682" t="str">
            <v>NO</v>
          </cell>
          <cell r="M682" t="str">
            <v>SI</v>
          </cell>
          <cell r="N682" t="str">
            <v>NO</v>
          </cell>
          <cell r="O682" t="str">
            <v>SI</v>
          </cell>
          <cell r="P682" t="str">
            <v>Trámites</v>
          </cell>
          <cell r="Q682" t="str">
            <v>Trimestral</v>
          </cell>
          <cell r="R682" t="str">
            <v>Acumulado</v>
          </cell>
          <cell r="S682">
            <v>1142</v>
          </cell>
          <cell r="T682">
            <v>100</v>
          </cell>
          <cell r="U682">
            <v>250</v>
          </cell>
          <cell r="V682">
            <v>250</v>
          </cell>
          <cell r="W682">
            <v>200</v>
          </cell>
          <cell r="X682">
            <v>800</v>
          </cell>
          <cell r="Y682">
            <v>98</v>
          </cell>
          <cell r="Z682">
            <v>39.200000000000003</v>
          </cell>
          <cell r="AA682">
            <v>200</v>
          </cell>
          <cell r="AB682">
            <v>25</v>
          </cell>
          <cell r="AC682">
            <v>42460.208333333299</v>
          </cell>
          <cell r="AD682">
            <v>42467.744855358796</v>
          </cell>
          <cell r="AE682" t="str">
            <v>Se realizó la revisión de los planes anticorrupción, que incluye la estrategia de racionalización de trámites, publicados por las entidades de la rama ejecutiva del orden nacional, estableciéndose una proyección de 568 trámites susceptibles de ser raciona</v>
          </cell>
          <cell r="AF682">
            <v>42490.208333333299</v>
          </cell>
          <cell r="AG682">
            <v>42500.630456018502</v>
          </cell>
          <cell r="AH682" t="str">
            <v>Fernando Segura</v>
          </cell>
          <cell r="AI682" t="str">
            <v>fsegura@funcionpublica.gov.co</v>
          </cell>
          <cell r="AJ682">
            <v>30</v>
          </cell>
          <cell r="AK682">
            <v>42551.208333333299</v>
          </cell>
          <cell r="AL682">
            <v>-73</v>
          </cell>
        </row>
        <row r="683">
          <cell r="A683">
            <v>5214</v>
          </cell>
          <cell r="B683" t="str">
            <v>Todos por un Nuevo País</v>
          </cell>
          <cell r="C683" t="str">
            <v>Buen Gobierno</v>
          </cell>
          <cell r="D683" t="str">
            <v>Promover la eficiencia y eficacia administrativa</v>
          </cell>
          <cell r="E683" t="str">
            <v>Función Pública</v>
          </cell>
          <cell r="F683" t="str">
            <v>DAFP</v>
          </cell>
          <cell r="G683" t="str">
            <v>Fortalecimiento de la gestión y dirección del Sector Empleo Público</v>
          </cell>
          <cell r="H683">
            <v>5214</v>
          </cell>
          <cell r="I683" t="str">
            <v>Puntos de mejora de las Entidades Públicas en el desempeño de las Políticas evaluadas en el Modelo Integrado de Planeación y Gestión</v>
          </cell>
          <cell r="J683" t="str">
            <v>Producto</v>
          </cell>
          <cell r="K683" t="str">
            <v>Sectorial</v>
          </cell>
          <cell r="L683" t="str">
            <v>NO</v>
          </cell>
          <cell r="M683" t="str">
            <v>NO</v>
          </cell>
          <cell r="N683" t="str">
            <v>NO</v>
          </cell>
          <cell r="O683" t="str">
            <v>SI</v>
          </cell>
          <cell r="P683" t="str">
            <v>Puntos</v>
          </cell>
          <cell r="Q683" t="str">
            <v>Anual</v>
          </cell>
          <cell r="R683" t="str">
            <v>Acumulado</v>
          </cell>
          <cell r="S683">
            <v>0</v>
          </cell>
          <cell r="T683">
            <v>2</v>
          </cell>
          <cell r="U683">
            <v>3</v>
          </cell>
          <cell r="V683">
            <v>3</v>
          </cell>
          <cell r="W683">
            <v>2</v>
          </cell>
          <cell r="X683">
            <v>10</v>
          </cell>
          <cell r="Y683">
            <v>0</v>
          </cell>
          <cell r="Z683">
            <v>0</v>
          </cell>
          <cell r="AA683">
            <v>0</v>
          </cell>
          <cell r="AB683">
            <v>0</v>
          </cell>
          <cell r="AC683">
            <v>0</v>
          </cell>
          <cell r="AD683">
            <v>0</v>
          </cell>
          <cell r="AE683" t="str">
            <v>Durante el mes de abril se comenzó el análisis de la información contenida en el aplicativo FURAG. Se realizó una reunión con los delegados de los líderes de política con el fin de establecer el esquema de presentación de los resultados por política y com</v>
          </cell>
          <cell r="AF683">
            <v>42490.208333333299</v>
          </cell>
          <cell r="AG683">
            <v>42500.6280485764</v>
          </cell>
          <cell r="AH683" t="str">
            <v>Maria del Pilar Garcia Gonzalez</v>
          </cell>
          <cell r="AI683" t="str">
            <v>mpgarcia@dafp.gov.co</v>
          </cell>
          <cell r="AJ683">
            <v>90</v>
          </cell>
          <cell r="AK683">
            <v>0</v>
          </cell>
          <cell r="AL683">
            <v>0</v>
          </cell>
        </row>
        <row r="684">
          <cell r="A684">
            <v>4572</v>
          </cell>
          <cell r="B684" t="str">
            <v>Todos por un Nuevo País</v>
          </cell>
          <cell r="C684" t="str">
            <v>Buen Gobierno</v>
          </cell>
          <cell r="D684" t="str">
            <v>Promover la eficiencia y eficacia administrativa</v>
          </cell>
          <cell r="E684" t="str">
            <v>Función Pública</v>
          </cell>
          <cell r="F684" t="str">
            <v>DAFP</v>
          </cell>
          <cell r="G684" t="str">
            <v>Promoción de la gestión del conocimiento en administración pública</v>
          </cell>
          <cell r="H684">
            <v>4572</v>
          </cell>
          <cell r="I684" t="str">
            <v>Porcentaje de entidades de la Rama Ejecutiva del Orden Nacional que alcanzan niveles superiores de madurez en la implementación y sostenimiento del Sistema de Control Interno</v>
          </cell>
          <cell r="J684" t="str">
            <v>Gestión</v>
          </cell>
          <cell r="K684" t="str">
            <v>Sectorial</v>
          </cell>
          <cell r="L684" t="str">
            <v>SI</v>
          </cell>
          <cell r="M684" t="str">
            <v>NO</v>
          </cell>
          <cell r="N684" t="str">
            <v>NO</v>
          </cell>
          <cell r="O684" t="str">
            <v>SI</v>
          </cell>
          <cell r="P684" t="str">
            <v>Porcentaje</v>
          </cell>
          <cell r="Q684" t="str">
            <v>Anual</v>
          </cell>
          <cell r="R684" t="str">
            <v>Capacidad</v>
          </cell>
          <cell r="S684">
            <v>80</v>
          </cell>
          <cell r="T684">
            <v>85</v>
          </cell>
          <cell r="U684">
            <v>90</v>
          </cell>
          <cell r="V684">
            <v>95</v>
          </cell>
          <cell r="W684">
            <v>100</v>
          </cell>
          <cell r="X684">
            <v>100</v>
          </cell>
          <cell r="Y684">
            <v>0</v>
          </cell>
          <cell r="Z684">
            <v>0</v>
          </cell>
          <cell r="AA684">
            <v>0</v>
          </cell>
          <cell r="AB684">
            <v>0</v>
          </cell>
          <cell r="AC684">
            <v>0</v>
          </cell>
          <cell r="AD684">
            <v>0</v>
          </cell>
          <cell r="AE684" t="str">
            <v>Durante el mes de abril se comenzó el análisis de la información contenida en los informes ejecutivos presentados por las entidades durante el mes de febrero, con el fin de conocer los puntos críticos susceptibles a ser mejorados por las entidades durante</v>
          </cell>
          <cell r="AF684">
            <v>42490.208333333299</v>
          </cell>
          <cell r="AG684">
            <v>42500.625237766202</v>
          </cell>
          <cell r="AH684" t="str">
            <v>Maria del Pilar Garcia Gonzalez</v>
          </cell>
          <cell r="AI684" t="str">
            <v>mpgarcia@dafp.gov.co</v>
          </cell>
          <cell r="AJ684">
            <v>90</v>
          </cell>
          <cell r="AK684">
            <v>0</v>
          </cell>
          <cell r="AL684">
            <v>0</v>
          </cell>
        </row>
        <row r="685">
          <cell r="A685">
            <v>4579</v>
          </cell>
          <cell r="B685" t="str">
            <v>Todos por un Nuevo País</v>
          </cell>
          <cell r="C685" t="str">
            <v>Buen Gobierno</v>
          </cell>
          <cell r="D685" t="str">
            <v>Promover la eficiencia y eficacia administrativa</v>
          </cell>
          <cell r="E685" t="str">
            <v>Función Pública</v>
          </cell>
          <cell r="F685" t="str">
            <v>DAFP</v>
          </cell>
          <cell r="G685" t="str">
            <v>Cobertura en formación y capacitación para acceso al empleo público de la Población Colombiana</v>
          </cell>
          <cell r="H685">
            <v>4579</v>
          </cell>
          <cell r="I685" t="str">
            <v>Porcentaje de la Estrategia de formación de servidores públicos en construcción de paz implementada</v>
          </cell>
          <cell r="J685" t="str">
            <v>Producto</v>
          </cell>
          <cell r="K685" t="str">
            <v>Sectorial</v>
          </cell>
          <cell r="L685" t="str">
            <v>SI</v>
          </cell>
          <cell r="M685" t="str">
            <v>NO</v>
          </cell>
          <cell r="N685" t="str">
            <v>NO</v>
          </cell>
          <cell r="O685" t="str">
            <v>SI</v>
          </cell>
          <cell r="P685" t="str">
            <v>Porcentaje</v>
          </cell>
          <cell r="Q685" t="str">
            <v>Semestral</v>
          </cell>
          <cell r="R685" t="str">
            <v>Capacidad</v>
          </cell>
          <cell r="S685">
            <v>0</v>
          </cell>
          <cell r="T685">
            <v>25</v>
          </cell>
          <cell r="U685">
            <v>50</v>
          </cell>
          <cell r="V685">
            <v>75</v>
          </cell>
          <cell r="W685">
            <v>100</v>
          </cell>
          <cell r="X685">
            <v>100</v>
          </cell>
          <cell r="Y685">
            <v>0</v>
          </cell>
          <cell r="Z685">
            <v>0</v>
          </cell>
          <cell r="AA685">
            <v>0</v>
          </cell>
          <cell r="AB685">
            <v>0</v>
          </cell>
          <cell r="AC685">
            <v>0</v>
          </cell>
          <cell r="AD685">
            <v>0</v>
          </cell>
          <cell r="AE685" t="str">
            <v xml:space="preserve">Para avanzar en la estrategia de pedagogía de paz, se iniciaron conversaciones y fue aprobado un convenio de cooperación con la OIM, quienes financiarán parte de la estrategia, lo cual incluirá recursos para desplazamientos, alquiler de espacios físicos, </v>
          </cell>
          <cell r="AF685">
            <v>42490.208333333299</v>
          </cell>
          <cell r="AG685">
            <v>42500.630792673597</v>
          </cell>
          <cell r="AH685" t="str">
            <v>Sebastián Guerra Sánchez</v>
          </cell>
          <cell r="AI685" t="str">
            <v>sguerra@funcionpublica.gov.co</v>
          </cell>
          <cell r="AJ685">
            <v>0</v>
          </cell>
          <cell r="AK685">
            <v>0</v>
          </cell>
          <cell r="AL685">
            <v>0</v>
          </cell>
        </row>
        <row r="686">
          <cell r="A686">
            <v>4580</v>
          </cell>
          <cell r="B686" t="str">
            <v>Todos por un Nuevo País</v>
          </cell>
          <cell r="C686" t="str">
            <v>Buen Gobierno</v>
          </cell>
          <cell r="D686" t="str">
            <v>Promover la eficiencia y eficacia administrativa</v>
          </cell>
          <cell r="E686" t="str">
            <v>Función Pública</v>
          </cell>
          <cell r="F686" t="str">
            <v>DAFP</v>
          </cell>
          <cell r="G686" t="str">
            <v>Cobertura en formación y capacitación para acceso al empleo público de la Población Colombiana</v>
          </cell>
          <cell r="H686">
            <v>4580</v>
          </cell>
          <cell r="I686" t="str">
            <v>Servidores públicos del Orden Nacional y Territorial formados en pedagogía de paz</v>
          </cell>
          <cell r="J686" t="str">
            <v>Producto</v>
          </cell>
          <cell r="K686" t="str">
            <v>Sectorial</v>
          </cell>
          <cell r="L686" t="str">
            <v>SI</v>
          </cell>
          <cell r="M686" t="str">
            <v>NO</v>
          </cell>
          <cell r="N686" t="str">
            <v>NO</v>
          </cell>
          <cell r="O686" t="str">
            <v>SI</v>
          </cell>
          <cell r="P686" t="str">
            <v>Número</v>
          </cell>
          <cell r="Q686" t="str">
            <v>Semestral</v>
          </cell>
          <cell r="R686" t="str">
            <v>Capacidad</v>
          </cell>
          <cell r="S686">
            <v>0</v>
          </cell>
          <cell r="T686">
            <v>20000</v>
          </cell>
          <cell r="U686">
            <v>40000</v>
          </cell>
          <cell r="V686">
            <v>60000</v>
          </cell>
          <cell r="W686">
            <v>80000</v>
          </cell>
          <cell r="X686">
            <v>80000</v>
          </cell>
          <cell r="Y686">
            <v>0</v>
          </cell>
          <cell r="Z686">
            <v>0</v>
          </cell>
          <cell r="AA686">
            <v>0</v>
          </cell>
          <cell r="AB686">
            <v>0</v>
          </cell>
          <cell r="AC686">
            <v>0</v>
          </cell>
          <cell r="AD686">
            <v>0</v>
          </cell>
          <cell r="AE686" t="str">
            <v>Durante el mes de abril se llevaron a cabo dos encuentros regionales: uno en el departamento del Huila en el que se reunieron servidores públicos de la Alcaldía de Neiva, la Unidad de Víctimas y Prosperidad Social, y otro en la ciudad de Cartagena en el q</v>
          </cell>
          <cell r="AF686">
            <v>42490.208333333299</v>
          </cell>
          <cell r="AG686">
            <v>42500.628570289402</v>
          </cell>
          <cell r="AH686" t="str">
            <v>Maureen Guerrero Gutiérrez</v>
          </cell>
          <cell r="AI686" t="str">
            <v>mguerrero@funcionpublica.gov.co</v>
          </cell>
          <cell r="AJ686">
            <v>0</v>
          </cell>
          <cell r="AK686">
            <v>0</v>
          </cell>
          <cell r="AL686">
            <v>0</v>
          </cell>
        </row>
        <row r="687">
          <cell r="A687">
            <v>5222</v>
          </cell>
          <cell r="B687" t="str">
            <v>Todos por un Nuevo País</v>
          </cell>
          <cell r="C687" t="str">
            <v>Buen Gobierno</v>
          </cell>
          <cell r="D687" t="str">
            <v>Promover la eficiencia y eficacia administrativa</v>
          </cell>
          <cell r="E687" t="str">
            <v>Función Pública</v>
          </cell>
          <cell r="F687" t="str">
            <v>ESAP</v>
          </cell>
          <cell r="G687" t="str">
            <v>Promoción de la gestión del conocimiento en administración pública</v>
          </cell>
          <cell r="H687">
            <v>5222</v>
          </cell>
          <cell r="I687" t="str">
            <v>Porcentaje de cumplimiento de requisitos para la acreditación institucional de alta calidad de la ESAP</v>
          </cell>
          <cell r="J687" t="str">
            <v>Producto</v>
          </cell>
          <cell r="K687" t="str">
            <v>Sectorial</v>
          </cell>
          <cell r="L687" t="str">
            <v>NO</v>
          </cell>
          <cell r="M687" t="str">
            <v>SI</v>
          </cell>
          <cell r="N687" t="str">
            <v>NO</v>
          </cell>
          <cell r="O687" t="str">
            <v>SI</v>
          </cell>
          <cell r="P687" t="str">
            <v>Porcentaje</v>
          </cell>
          <cell r="Q687" t="str">
            <v>Semestral</v>
          </cell>
          <cell r="R687" t="str">
            <v>Capacidad</v>
          </cell>
          <cell r="S687">
            <v>0</v>
          </cell>
          <cell r="T687">
            <v>40</v>
          </cell>
          <cell r="U687">
            <v>70</v>
          </cell>
          <cell r="V687">
            <v>100</v>
          </cell>
          <cell r="W687">
            <v>100</v>
          </cell>
          <cell r="X687">
            <v>100</v>
          </cell>
          <cell r="Y687">
            <v>0</v>
          </cell>
          <cell r="Z687">
            <v>0</v>
          </cell>
          <cell r="AA687">
            <v>0</v>
          </cell>
          <cell r="AB687">
            <v>0</v>
          </cell>
          <cell r="AC687">
            <v>0</v>
          </cell>
          <cell r="AD687">
            <v>0</v>
          </cell>
          <cell r="AE687" t="str">
            <v>Total Avance Acumulado: 48% Discriminación del avance 2016 Actividad: Visita pares académicos del CNA al programa de Administración Pública Territorial Distancia Subactividades: • Sensibilización a la comunidad académico-administrativa sobre la importanci</v>
          </cell>
          <cell r="AF687">
            <v>42490.208333333299</v>
          </cell>
          <cell r="AG687">
            <v>42492.679947222197</v>
          </cell>
          <cell r="AH687" t="str">
            <v>Fernando Medina</v>
          </cell>
          <cell r="AI687" t="str">
            <v>fernando.medina@esap.edu.co</v>
          </cell>
          <cell r="AJ687">
            <v>30</v>
          </cell>
          <cell r="AK687">
            <v>0</v>
          </cell>
          <cell r="AL687">
            <v>0</v>
          </cell>
        </row>
        <row r="688">
          <cell r="A688">
            <v>5212</v>
          </cell>
          <cell r="B688" t="str">
            <v>Todos por un Nuevo País</v>
          </cell>
          <cell r="C688" t="str">
            <v>Buen Gobierno</v>
          </cell>
          <cell r="D688" t="str">
            <v>Promover la eficiencia y eficacia administrativa</v>
          </cell>
          <cell r="E688" t="str">
            <v>Función Pública</v>
          </cell>
          <cell r="F688" t="str">
            <v>ESAP</v>
          </cell>
          <cell r="G688" t="str">
            <v>Cobertura en formación y capacitación para acceso al empleo público de la Población Colombiana</v>
          </cell>
          <cell r="H688">
            <v>5212</v>
          </cell>
          <cell r="I688" t="str">
            <v>Municipios en zonas de conflicto fortalecidos en su institucionalidad para la paz</v>
          </cell>
          <cell r="J688" t="str">
            <v>Producto</v>
          </cell>
          <cell r="K688" t="str">
            <v>Sectorial</v>
          </cell>
          <cell r="L688" t="str">
            <v>NO</v>
          </cell>
          <cell r="M688" t="str">
            <v>SI</v>
          </cell>
          <cell r="N688" t="str">
            <v>NO</v>
          </cell>
          <cell r="O688" t="str">
            <v>SI</v>
          </cell>
          <cell r="P688" t="str">
            <v>Municipios</v>
          </cell>
          <cell r="Q688" t="str">
            <v>Trimestral</v>
          </cell>
          <cell r="R688" t="str">
            <v>Acumulado</v>
          </cell>
          <cell r="S688">
            <v>0</v>
          </cell>
          <cell r="T688">
            <v>0</v>
          </cell>
          <cell r="U688">
            <v>20</v>
          </cell>
          <cell r="V688">
            <v>40</v>
          </cell>
          <cell r="W688">
            <v>40</v>
          </cell>
          <cell r="X688">
            <v>100</v>
          </cell>
          <cell r="Y688">
            <v>3</v>
          </cell>
          <cell r="Z688">
            <v>15</v>
          </cell>
          <cell r="AA688">
            <v>3</v>
          </cell>
          <cell r="AB688">
            <v>3</v>
          </cell>
          <cell r="AC688">
            <v>42460.208333333299</v>
          </cell>
          <cell r="AD688">
            <v>42467.6681447917</v>
          </cell>
          <cell r="AE688" t="str">
            <v>La Esap ha suscrito una alianza estrategia con el Fondo de Desarrollo de la Educación Superior – FODESEP para la ejecución de las principales actividades del proyecto.</v>
          </cell>
          <cell r="AF688">
            <v>42490.208333333299</v>
          </cell>
          <cell r="AG688">
            <v>42500.630169409698</v>
          </cell>
          <cell r="AH688" t="str">
            <v>María Cristina Zapata Ortega</v>
          </cell>
          <cell r="AI688" t="str">
            <v>maria.zapata@esap.edu.co</v>
          </cell>
          <cell r="AJ688">
            <v>90</v>
          </cell>
          <cell r="AK688">
            <v>42551.208333333299</v>
          </cell>
          <cell r="AL688">
            <v>-133</v>
          </cell>
        </row>
        <row r="689">
          <cell r="A689">
            <v>4414</v>
          </cell>
          <cell r="B689" t="str">
            <v>Todos por un Nuevo País</v>
          </cell>
          <cell r="C689" t="str">
            <v>Buen Gobierno</v>
          </cell>
          <cell r="D689" t="str">
            <v>Promover la eficiencia y eficacia administrativa</v>
          </cell>
          <cell r="E689" t="str">
            <v>Justicia</v>
          </cell>
          <cell r="F689" t="str">
            <v>Agencia Nacional de Defensa Jurídica del Estado</v>
          </cell>
          <cell r="G689" t="str">
            <v>Prevención del Daño Antijurídico y Fortalecimiento de la Defensa Jurídica del Estado</v>
          </cell>
          <cell r="H689">
            <v>4414</v>
          </cell>
          <cell r="I689" t="str">
            <v>Porcentaje de éxito procesal anual</v>
          </cell>
          <cell r="J689" t="str">
            <v>Gestión</v>
          </cell>
          <cell r="K689" t="str">
            <v>Sectorial</v>
          </cell>
          <cell r="L689" t="str">
            <v>SI</v>
          </cell>
          <cell r="M689" t="str">
            <v>NO</v>
          </cell>
          <cell r="N689" t="str">
            <v>NO</v>
          </cell>
          <cell r="O689" t="str">
            <v>SI</v>
          </cell>
          <cell r="P689" t="str">
            <v>Porcentaje</v>
          </cell>
          <cell r="Q689" t="str">
            <v>Anual</v>
          </cell>
          <cell r="R689" t="str">
            <v>Flujo</v>
          </cell>
          <cell r="S689">
            <v>50.5</v>
          </cell>
          <cell r="T689">
            <v>52.75</v>
          </cell>
          <cell r="U689">
            <v>55</v>
          </cell>
          <cell r="V689">
            <v>57.25</v>
          </cell>
          <cell r="W689">
            <v>59.5</v>
          </cell>
          <cell r="X689">
            <v>59.5</v>
          </cell>
          <cell r="Y689">
            <v>0</v>
          </cell>
          <cell r="Z689">
            <v>0</v>
          </cell>
          <cell r="AA689">
            <v>0</v>
          </cell>
          <cell r="AB689">
            <v>0</v>
          </cell>
          <cell r="AC689">
            <v>0</v>
          </cell>
          <cell r="AD689">
            <v>0</v>
          </cell>
          <cell r="AE689" t="str">
            <v>A Abril se encuentran registrados 481.371 procesos activos en contra de la Nación con pretensiones por $3.475* billones. 792 de ellos, corresponden a procesos cuyas pretensiones son los de mayor cuantía y representan un total de $3.390 billones. Solo en e</v>
          </cell>
          <cell r="AF689">
            <v>42490.208333333299</v>
          </cell>
          <cell r="AG689">
            <v>42496.773161655103</v>
          </cell>
          <cell r="AH689" t="str">
            <v>Ana Margarita Araujo Ariza</v>
          </cell>
          <cell r="AI689" t="str">
            <v>ana.araujo@defensajuridica.gov.co</v>
          </cell>
          <cell r="AJ689">
            <v>10</v>
          </cell>
          <cell r="AK689">
            <v>0</v>
          </cell>
          <cell r="AL689">
            <v>0</v>
          </cell>
        </row>
        <row r="690">
          <cell r="A690">
            <v>4415</v>
          </cell>
          <cell r="B690" t="str">
            <v>Todos por un Nuevo País</v>
          </cell>
          <cell r="C690" t="str">
            <v>Buen Gobierno</v>
          </cell>
          <cell r="D690" t="str">
            <v>Promover la eficiencia y eficacia administrativa</v>
          </cell>
          <cell r="E690" t="str">
            <v>Justicia</v>
          </cell>
          <cell r="F690" t="str">
            <v>Agencia Nacional de Defensa Jurídica del Estado</v>
          </cell>
          <cell r="G690" t="str">
            <v>Prevención del Daño Antijurídico y Fortalecimiento de la Defensa Jurídica del Estado</v>
          </cell>
          <cell r="H690">
            <v>4415</v>
          </cell>
          <cell r="I690" t="str">
            <v>Porcentaje de entidades públicas del orden nacional con políticas o directivas integrales documentadas en materia de prevención del daño antijurídico</v>
          </cell>
          <cell r="J690" t="str">
            <v>Producto</v>
          </cell>
          <cell r="K690" t="str">
            <v>Sectorial</v>
          </cell>
          <cell r="L690" t="str">
            <v>SI</v>
          </cell>
          <cell r="M690" t="str">
            <v>NO</v>
          </cell>
          <cell r="N690" t="str">
            <v>NO</v>
          </cell>
          <cell r="O690" t="str">
            <v>SI</v>
          </cell>
          <cell r="P690" t="str">
            <v>Porcentaje</v>
          </cell>
          <cell r="Q690" t="str">
            <v>Trimestral</v>
          </cell>
          <cell r="R690" t="str">
            <v>Capacidad</v>
          </cell>
          <cell r="S690">
            <v>0</v>
          </cell>
          <cell r="T690">
            <v>5</v>
          </cell>
          <cell r="U690">
            <v>21</v>
          </cell>
          <cell r="V690">
            <v>48</v>
          </cell>
          <cell r="W690">
            <v>80</v>
          </cell>
          <cell r="X690">
            <v>80</v>
          </cell>
          <cell r="Y690">
            <v>11.6</v>
          </cell>
          <cell r="Z690">
            <v>55.24</v>
          </cell>
          <cell r="AA690">
            <v>11.6</v>
          </cell>
          <cell r="AB690">
            <v>14.5</v>
          </cell>
          <cell r="AC690">
            <v>42460.208333333299</v>
          </cell>
          <cell r="AD690">
            <v>42468.448052430598</v>
          </cell>
          <cell r="AE690" t="str">
            <v xml:space="preserve">30 entidades públicas del orden nacional formularon y obtuvieron la aprobación por parte del comité de conciliación de la respectiva entidad, de su política de prevención del daño antijurídico, de acuerdo a los lineamientos de la Agencia. </v>
          </cell>
          <cell r="AF690">
            <v>42460.208333333299</v>
          </cell>
          <cell r="AG690">
            <v>42468.448052314801</v>
          </cell>
          <cell r="AH690" t="str">
            <v>Ana Margarita Araujo Ariza</v>
          </cell>
          <cell r="AI690" t="str">
            <v>ana.araujo@defensajuridica.gov.co</v>
          </cell>
          <cell r="AJ690">
            <v>10</v>
          </cell>
          <cell r="AK690">
            <v>42551.208333333299</v>
          </cell>
          <cell r="AL690">
            <v>-53</v>
          </cell>
        </row>
        <row r="691">
          <cell r="A691">
            <v>5196</v>
          </cell>
          <cell r="B691" t="str">
            <v>Todos por un Nuevo País</v>
          </cell>
          <cell r="C691" t="str">
            <v>Buen Gobierno</v>
          </cell>
          <cell r="D691" t="str">
            <v>Promover la eficiencia y eficacia administrativa</v>
          </cell>
          <cell r="E691" t="str">
            <v>Justicia</v>
          </cell>
          <cell r="F691" t="str">
            <v>Agencia Nacional de Defensa Jurídica del Estado</v>
          </cell>
          <cell r="G691" t="str">
            <v>Prevención del Daño Antijurídico y Fortalecimiento de la Defensa Jurídica del Estado</v>
          </cell>
          <cell r="H691">
            <v>5196</v>
          </cell>
          <cell r="I691" t="str">
            <v>Ahorro por éxito procesal (billones)</v>
          </cell>
          <cell r="J691" t="str">
            <v>Producto</v>
          </cell>
          <cell r="K691" t="str">
            <v>Sectorial</v>
          </cell>
          <cell r="L691" t="str">
            <v>NO</v>
          </cell>
          <cell r="M691" t="str">
            <v>NO</v>
          </cell>
          <cell r="N691" t="str">
            <v>NO</v>
          </cell>
          <cell r="O691" t="str">
            <v>SI</v>
          </cell>
          <cell r="P691" t="str">
            <v>Billones de pesos</v>
          </cell>
          <cell r="Q691" t="str">
            <v>Trimestral</v>
          </cell>
          <cell r="R691" t="str">
            <v>Acumulado</v>
          </cell>
          <cell r="S691">
            <v>2.1</v>
          </cell>
          <cell r="T691">
            <v>20</v>
          </cell>
          <cell r="U691">
            <v>1.5</v>
          </cell>
          <cell r="V691">
            <v>1.6</v>
          </cell>
          <cell r="W691">
            <v>1.9</v>
          </cell>
          <cell r="X691">
            <v>25</v>
          </cell>
          <cell r="Y691">
            <v>0.02</v>
          </cell>
          <cell r="Z691">
            <v>1.33</v>
          </cell>
          <cell r="AA691">
            <v>25.94</v>
          </cell>
          <cell r="AB691">
            <v>100</v>
          </cell>
          <cell r="AC691">
            <v>42460.208333333299</v>
          </cell>
          <cell r="AD691">
            <v>42471.479685150502</v>
          </cell>
          <cell r="AE691" t="str">
            <v xml:space="preserve">Con corte a Abril de 2016 se encontraban registrados en eKOGUI un total de 481.371 procesos activos en contra de la Nación con pretensiones por $3.475* billones. La Agencia acompaña 392 procesos con pretensiones por $3.198 billones de pesos. Asi mismo se </v>
          </cell>
          <cell r="AF691">
            <v>42490.208333333299</v>
          </cell>
          <cell r="AG691">
            <v>42501.786885960602</v>
          </cell>
          <cell r="AH691" t="str">
            <v>Ana Margarita Araujo Ariza</v>
          </cell>
          <cell r="AI691" t="str">
            <v>ana.araujo@defensajuridica.gov.co</v>
          </cell>
          <cell r="AJ691">
            <v>20</v>
          </cell>
          <cell r="AK691">
            <v>42551.208333333299</v>
          </cell>
          <cell r="AL691">
            <v>-63</v>
          </cell>
        </row>
        <row r="692">
          <cell r="A692">
            <v>4505</v>
          </cell>
          <cell r="B692" t="str">
            <v>Todos por un Nuevo País</v>
          </cell>
          <cell r="C692" t="str">
            <v>Buen Gobierno</v>
          </cell>
          <cell r="D692" t="str">
            <v>Promover la eficiencia y eficacia administrativa</v>
          </cell>
          <cell r="E692" t="str">
            <v>Planeación Nacional</v>
          </cell>
          <cell r="F692" t="str">
            <v>DNP</v>
          </cell>
          <cell r="G692" t="str">
            <v>Desarrollo del ordenamiento territorial y la descentralización desde el Departamento Nacional de Planeación</v>
          </cell>
          <cell r="H692">
            <v>4505</v>
          </cell>
          <cell r="I692" t="str">
            <v>Índice de cumplimiento de la política de servicio al ciudadano a territorial</v>
          </cell>
          <cell r="J692" t="str">
            <v>Producto</v>
          </cell>
          <cell r="K692" t="str">
            <v>Sectorial</v>
          </cell>
          <cell r="L692" t="str">
            <v>SI</v>
          </cell>
          <cell r="M692" t="str">
            <v>NO</v>
          </cell>
          <cell r="N692" t="str">
            <v>NO</v>
          </cell>
          <cell r="O692" t="str">
            <v>SI</v>
          </cell>
          <cell r="P692" t="str">
            <v>Indice</v>
          </cell>
          <cell r="Q692" t="str">
            <v>Anual</v>
          </cell>
          <cell r="R692" t="str">
            <v>Flujo</v>
          </cell>
          <cell r="S692">
            <v>68</v>
          </cell>
          <cell r="T692">
            <v>69</v>
          </cell>
          <cell r="U692">
            <v>70</v>
          </cell>
          <cell r="V692">
            <v>71</v>
          </cell>
          <cell r="W692">
            <v>72</v>
          </cell>
          <cell r="X692">
            <v>72</v>
          </cell>
          <cell r="Y692">
            <v>0</v>
          </cell>
          <cell r="Z692">
            <v>0</v>
          </cell>
          <cell r="AA692">
            <v>0</v>
          </cell>
          <cell r="AB692">
            <v>0</v>
          </cell>
          <cell r="AC692">
            <v>0</v>
          </cell>
          <cell r="AD692">
            <v>0</v>
          </cell>
          <cell r="AE692" t="str">
            <v>En cuanto al seguimiento de la gestión en el 2015, se revisaron los Planes Anticorrupción del 80% de las entidades territoriales priorizadas. Para el acompañamiento 2016, finalizó la etapa de presentación de la metodología de mejoramiento en servicio al c</v>
          </cell>
          <cell r="AF692">
            <v>42490.208333333299</v>
          </cell>
          <cell r="AG692">
            <v>42501.636343553197</v>
          </cell>
          <cell r="AH692" t="str">
            <v>Juan Carlos Rodríguez Arana</v>
          </cell>
          <cell r="AI692" t="str">
            <v>jcrodrigueza@dnp.gov.co</v>
          </cell>
          <cell r="AJ692">
            <v>240</v>
          </cell>
          <cell r="AK692">
            <v>0</v>
          </cell>
          <cell r="AL692">
            <v>0</v>
          </cell>
        </row>
        <row r="693">
          <cell r="A693">
            <v>4546</v>
          </cell>
          <cell r="B693" t="str">
            <v>Todos por un Nuevo País</v>
          </cell>
          <cell r="C693" t="str">
            <v>Buen Gobierno</v>
          </cell>
          <cell r="D693" t="str">
            <v>Promover la eficiencia y eficacia administrativa</v>
          </cell>
          <cell r="E693" t="str">
            <v>Planeación Nacional</v>
          </cell>
          <cell r="F693" t="str">
            <v>DNP</v>
          </cell>
          <cell r="G693" t="str">
            <v>Desarrollo del ordenamiento territorial y la descentralización desde el Departamento Nacional de Planeación</v>
          </cell>
          <cell r="H693">
            <v>4546</v>
          </cell>
          <cell r="I693" t="str">
            <v>Jornadas ExpoRegalías realizadas</v>
          </cell>
          <cell r="J693" t="str">
            <v>Producto</v>
          </cell>
          <cell r="K693" t="str">
            <v>Sectorial</v>
          </cell>
          <cell r="L693" t="str">
            <v>SI</v>
          </cell>
          <cell r="M693" t="str">
            <v>SI</v>
          </cell>
          <cell r="N693" t="str">
            <v>NO</v>
          </cell>
          <cell r="O693" t="str">
            <v>SI</v>
          </cell>
          <cell r="P693" t="str">
            <v>Jornadas</v>
          </cell>
          <cell r="Q693" t="str">
            <v>Semestral</v>
          </cell>
          <cell r="R693" t="str">
            <v>Acumulado</v>
          </cell>
          <cell r="S693">
            <v>0</v>
          </cell>
          <cell r="T693">
            <v>10</v>
          </cell>
          <cell r="U693">
            <v>20</v>
          </cell>
          <cell r="V693">
            <v>10</v>
          </cell>
          <cell r="W693">
            <v>5</v>
          </cell>
          <cell r="X693">
            <v>45</v>
          </cell>
          <cell r="Y693">
            <v>0</v>
          </cell>
          <cell r="Z693">
            <v>0</v>
          </cell>
          <cell r="AA693">
            <v>0</v>
          </cell>
          <cell r="AB693">
            <v>0</v>
          </cell>
          <cell r="AC693">
            <v>0</v>
          </cell>
          <cell r="AD693">
            <v>0</v>
          </cell>
          <cell r="AE693" t="str">
            <v>En el mes de abril se realizaron: 116 Jornadas de Expo Regalías también llamadas Jornadas de asistencia técnica masiva así: Región Caribe:13 - Región Centro Oriente: 45 - Región Centro Sur: 10 -Región Eje Cafetero: 14 - Región Llano: 23 - Región Pacífico:</v>
          </cell>
          <cell r="AF693">
            <v>42490.208333333299</v>
          </cell>
          <cell r="AG693">
            <v>42502.4132013079</v>
          </cell>
          <cell r="AH693" t="str">
            <v>Camilo Lloreda Becerra</v>
          </cell>
          <cell r="AI693" t="str">
            <v>clloreda@dnp.gov.co</v>
          </cell>
          <cell r="AJ693">
            <v>30</v>
          </cell>
          <cell r="AK693">
            <v>0</v>
          </cell>
          <cell r="AL693">
            <v>0</v>
          </cell>
        </row>
        <row r="694">
          <cell r="A694">
            <v>4275</v>
          </cell>
          <cell r="B694" t="str">
            <v>Todos por un Nuevo País</v>
          </cell>
          <cell r="C694" t="str">
            <v>Buen Gobierno</v>
          </cell>
          <cell r="D694" t="str">
            <v>Promover la eficiencia y eficacia administrativa</v>
          </cell>
          <cell r="E694" t="str">
            <v>Presidencia</v>
          </cell>
          <cell r="F694" t="str">
            <v>PRESIDENCIA</v>
          </cell>
          <cell r="G694" t="str">
            <v>Fortalecimiento de la gestión y dirección de la Presidencia de la República</v>
          </cell>
          <cell r="H694">
            <v>4275</v>
          </cell>
          <cell r="I694" t="str">
            <v>Metros cuadrados liberados de sospecha MAP, MUSE o AEI</v>
          </cell>
          <cell r="J694" t="str">
            <v>Gestión</v>
          </cell>
          <cell r="K694" t="str">
            <v>Sectorial</v>
          </cell>
          <cell r="L694" t="str">
            <v>SI</v>
          </cell>
          <cell r="M694" t="str">
            <v>SI</v>
          </cell>
          <cell r="N694" t="str">
            <v>NO</v>
          </cell>
          <cell r="O694" t="str">
            <v>SI</v>
          </cell>
          <cell r="P694" t="str">
            <v>Otro (Metros cuadrados)</v>
          </cell>
          <cell r="Q694" t="str">
            <v>Anual</v>
          </cell>
          <cell r="R694" t="str">
            <v>Flujo</v>
          </cell>
          <cell r="S694">
            <v>345530</v>
          </cell>
          <cell r="T694">
            <v>314940.32</v>
          </cell>
          <cell r="U694">
            <v>978654.03</v>
          </cell>
          <cell r="V694">
            <v>1912514.47</v>
          </cell>
          <cell r="W694">
            <v>2859259.65</v>
          </cell>
          <cell r="X694">
            <v>2859259.65</v>
          </cell>
          <cell r="Y694">
            <v>0</v>
          </cell>
          <cell r="Z694">
            <v>0</v>
          </cell>
          <cell r="AA694">
            <v>0</v>
          </cell>
          <cell r="AB694">
            <v>0</v>
          </cell>
          <cell r="AC694">
            <v>0</v>
          </cell>
          <cell r="AD694">
            <v>0</v>
          </cell>
          <cell r="AE694" t="str">
            <v>En el mes de abril El Batallón de Desminado – BIDES reporta que a través de las operaciones de desminado humanitario realizadas ha despejado 4.781 mts2 en (1.524 en el municipio de Granada, Antioquia y 3.257 en el muncipio del Carmen de Chucuri, Santander</v>
          </cell>
          <cell r="AF694">
            <v>42490.208333333299</v>
          </cell>
          <cell r="AG694">
            <v>42501.610777511603</v>
          </cell>
          <cell r="AH694" t="str">
            <v>Rafael Alfredo Colón Torres</v>
          </cell>
          <cell r="AI694" t="str">
            <v>rafaelcolon@presidencia.gov.co</v>
          </cell>
          <cell r="AJ694">
            <v>10</v>
          </cell>
          <cell r="AK694">
            <v>0</v>
          </cell>
          <cell r="AL694">
            <v>0</v>
          </cell>
        </row>
        <row r="695">
          <cell r="A695">
            <v>4276</v>
          </cell>
          <cell r="B695" t="str">
            <v>Todos por un Nuevo País</v>
          </cell>
          <cell r="C695" t="str">
            <v>Buen Gobierno</v>
          </cell>
          <cell r="D695" t="str">
            <v>Promover la eficiencia y eficacia administrativa</v>
          </cell>
          <cell r="E695" t="str">
            <v>Presidencia</v>
          </cell>
          <cell r="F695" t="str">
            <v>PRESIDENCIA</v>
          </cell>
          <cell r="G695" t="str">
            <v>Fortalecimiento de la gestión y dirección de la Presidencia de la República</v>
          </cell>
          <cell r="H695">
            <v>4276</v>
          </cell>
          <cell r="I695" t="str">
            <v>Eventos con MAP, MUSE o AEI intervenidos</v>
          </cell>
          <cell r="J695" t="str">
            <v>Gestión</v>
          </cell>
          <cell r="K695" t="str">
            <v>Sectorial</v>
          </cell>
          <cell r="L695" t="str">
            <v>SI</v>
          </cell>
          <cell r="M695" t="str">
            <v>SI</v>
          </cell>
          <cell r="N695" t="str">
            <v>NO</v>
          </cell>
          <cell r="O695" t="str">
            <v>SI</v>
          </cell>
          <cell r="P695" t="str">
            <v>Otro (Eventos)</v>
          </cell>
          <cell r="Q695" t="str">
            <v>Semestral</v>
          </cell>
          <cell r="R695" t="str">
            <v>Flujo</v>
          </cell>
          <cell r="S695">
            <v>1468</v>
          </cell>
          <cell r="T695">
            <v>1614</v>
          </cell>
          <cell r="U695">
            <v>3390</v>
          </cell>
          <cell r="V695">
            <v>5343</v>
          </cell>
          <cell r="W695">
            <v>7492</v>
          </cell>
          <cell r="X695">
            <v>7492</v>
          </cell>
          <cell r="Y695">
            <v>0</v>
          </cell>
          <cell r="Z695">
            <v>0</v>
          </cell>
          <cell r="AA695">
            <v>0</v>
          </cell>
          <cell r="AB695">
            <v>0</v>
          </cell>
          <cell r="AC695">
            <v>0</v>
          </cell>
          <cell r="AD695">
            <v>0</v>
          </cell>
          <cell r="AE695" t="str">
            <v>Se han intervenido 8 eventos: 1 en el municipio de Abejorral, 2 en el municipio de Granada, 3 en el municipio de Guatapé (Antioquia), 1 en el municipio de Sabana de Torres (Santander) y 1 en Ataco (Tolima), equivalente al 0.45% de la meta de la vigencia 2</v>
          </cell>
          <cell r="AF695">
            <v>42490.208333333299</v>
          </cell>
          <cell r="AG695">
            <v>42501.500056446799</v>
          </cell>
          <cell r="AH695" t="str">
            <v>Rafael Alfredo Colón Torres</v>
          </cell>
          <cell r="AI695" t="str">
            <v>rafaelcolon@presidencia.gov.co</v>
          </cell>
          <cell r="AJ695">
            <v>10</v>
          </cell>
          <cell r="AK695">
            <v>0</v>
          </cell>
          <cell r="AL695">
            <v>0</v>
          </cell>
        </row>
        <row r="696">
          <cell r="A696">
            <v>4286</v>
          </cell>
          <cell r="B696" t="str">
            <v>Todos por un Nuevo País</v>
          </cell>
          <cell r="C696" t="str">
            <v>Buen Gobierno</v>
          </cell>
          <cell r="D696" t="str">
            <v>Promover la eficiencia y eficacia administrativa</v>
          </cell>
          <cell r="E696" t="str">
            <v>Presidencia</v>
          </cell>
          <cell r="F696" t="str">
            <v>Virgilio Barco</v>
          </cell>
          <cell r="G696" t="str">
            <v>Fortalecimiento de la gestión y dirección de la Presidencia de la República</v>
          </cell>
          <cell r="H696">
            <v>4286</v>
          </cell>
          <cell r="I696" t="str">
            <v>Metros cuadrados (m²) construidos de proyectos inmobiliarios</v>
          </cell>
          <cell r="J696" t="str">
            <v>Producto</v>
          </cell>
          <cell r="K696" t="str">
            <v>Sectorial</v>
          </cell>
          <cell r="L696" t="str">
            <v>SI</v>
          </cell>
          <cell r="M696" t="str">
            <v>NO</v>
          </cell>
          <cell r="N696" t="str">
            <v>NO</v>
          </cell>
          <cell r="O696" t="str">
            <v>SI</v>
          </cell>
          <cell r="P696" t="str">
            <v>Otro (Metros cuadrados)</v>
          </cell>
          <cell r="Q696" t="str">
            <v>Anual</v>
          </cell>
          <cell r="R696" t="str">
            <v>Acumulado</v>
          </cell>
          <cell r="S696">
            <v>0</v>
          </cell>
          <cell r="T696">
            <v>0</v>
          </cell>
          <cell r="U696">
            <v>0</v>
          </cell>
          <cell r="V696">
            <v>0</v>
          </cell>
          <cell r="W696">
            <v>156000</v>
          </cell>
          <cell r="X696">
            <v>156000</v>
          </cell>
          <cell r="Y696">
            <v>0</v>
          </cell>
          <cell r="Z696">
            <v>0</v>
          </cell>
          <cell r="AA696">
            <v>0</v>
          </cell>
          <cell r="AB696">
            <v>0</v>
          </cell>
          <cell r="AC696">
            <v>0</v>
          </cell>
          <cell r="AD696">
            <v>0</v>
          </cell>
          <cell r="AE696" t="str">
            <v>Proyecto Ciudad CAN: Se avanza en el proceso de incorporación cartográfica ante la UAECD, de los predios que conforman el polígono 1. En trámite para obtener 7 certificaciones de inscripción catastral y de cabida y linderos del polígono 2. Edificio ET-CAN</v>
          </cell>
          <cell r="AF696">
            <v>42490.208333333299</v>
          </cell>
          <cell r="AG696">
            <v>42502.452057210598</v>
          </cell>
          <cell r="AH696" t="str">
            <v>Mauricio Orjuela Rodríguez</v>
          </cell>
          <cell r="AI696" t="str">
            <v>morjuela@evb.gov.co</v>
          </cell>
          <cell r="AJ696">
            <v>15</v>
          </cell>
          <cell r="AK696">
            <v>0</v>
          </cell>
          <cell r="AL696">
            <v>0</v>
          </cell>
        </row>
        <row r="697">
          <cell r="A697">
            <v>4287</v>
          </cell>
          <cell r="B697" t="str">
            <v>Todos por un Nuevo País</v>
          </cell>
          <cell r="C697" t="str">
            <v>Buen Gobierno</v>
          </cell>
          <cell r="D697" t="str">
            <v>Promover la eficiencia y eficacia administrativa</v>
          </cell>
          <cell r="E697" t="str">
            <v>Presidencia</v>
          </cell>
          <cell r="F697" t="str">
            <v>Virgilio Barco</v>
          </cell>
          <cell r="G697" t="str">
            <v>Fortalecimiento de la gestión y dirección de la Presidencia de la República</v>
          </cell>
          <cell r="H697">
            <v>4287</v>
          </cell>
          <cell r="I697" t="str">
            <v>Metros cuadrados  (m²)  construidos en el proyecto Ciudad CAN</v>
          </cell>
          <cell r="J697" t="str">
            <v>Producto</v>
          </cell>
          <cell r="K697" t="str">
            <v>Sectorial</v>
          </cell>
          <cell r="L697" t="str">
            <v>SI</v>
          </cell>
          <cell r="M697" t="str">
            <v>NO</v>
          </cell>
          <cell r="N697" t="str">
            <v>NO</v>
          </cell>
          <cell r="O697" t="str">
            <v>SI</v>
          </cell>
          <cell r="P697" t="str">
            <v>Otro (Metros cuadrados)</v>
          </cell>
          <cell r="Q697" t="str">
            <v>Anual</v>
          </cell>
          <cell r="R697" t="str">
            <v>Acumulado</v>
          </cell>
          <cell r="S697">
            <v>0</v>
          </cell>
          <cell r="T697">
            <v>0</v>
          </cell>
          <cell r="U697">
            <v>0</v>
          </cell>
          <cell r="V697">
            <v>0</v>
          </cell>
          <cell r="W697">
            <v>102000</v>
          </cell>
          <cell r="X697">
            <v>102000</v>
          </cell>
          <cell r="Y697">
            <v>0</v>
          </cell>
          <cell r="Z697">
            <v>0</v>
          </cell>
          <cell r="AA697">
            <v>0</v>
          </cell>
          <cell r="AB697">
            <v>0</v>
          </cell>
          <cell r="AC697">
            <v>0</v>
          </cell>
          <cell r="AD697">
            <v>0</v>
          </cell>
          <cell r="AE697" t="str">
            <v xml:space="preserve">En marco del Contrato No. 30 de 2015, consultoría integral de estudios, diseños y trámites para la construcción del proyecto ET-CAN, se adelantan reuniones semanales de seguimiento a trámites y diseños. Se tramita el reinicio de la interventoría integral </v>
          </cell>
          <cell r="AF697">
            <v>42490.208333333299</v>
          </cell>
          <cell r="AG697">
            <v>42502.451856944397</v>
          </cell>
          <cell r="AH697" t="str">
            <v>Mauricio Orjuela Rodríguez</v>
          </cell>
          <cell r="AI697" t="str">
            <v>morjuela@evb.gov.co</v>
          </cell>
          <cell r="AJ697">
            <v>15</v>
          </cell>
          <cell r="AK697">
            <v>0</v>
          </cell>
          <cell r="AL697">
            <v>0</v>
          </cell>
        </row>
        <row r="698">
          <cell r="A698">
            <v>4288</v>
          </cell>
          <cell r="B698" t="str">
            <v>Todos por un Nuevo País</v>
          </cell>
          <cell r="C698" t="str">
            <v>Buen Gobierno</v>
          </cell>
          <cell r="D698" t="str">
            <v>Promover la eficiencia y eficacia administrativa</v>
          </cell>
          <cell r="E698" t="str">
            <v>Presidencia</v>
          </cell>
          <cell r="F698" t="str">
            <v>Virgilio Barco</v>
          </cell>
          <cell r="G698" t="str">
            <v>Fortalecimiento de la gestión y dirección de la Presidencia de la República</v>
          </cell>
          <cell r="H698">
            <v>4288</v>
          </cell>
          <cell r="I698" t="str">
            <v>Metros cuadrados  (m²) construidos en el proyecto Ministerios</v>
          </cell>
          <cell r="J698" t="str">
            <v>Producto</v>
          </cell>
          <cell r="K698" t="str">
            <v>Sectorial</v>
          </cell>
          <cell r="L698" t="str">
            <v>SI</v>
          </cell>
          <cell r="M698" t="str">
            <v>NO</v>
          </cell>
          <cell r="N698" t="str">
            <v>NO</v>
          </cell>
          <cell r="O698" t="str">
            <v>SI</v>
          </cell>
          <cell r="P698" t="str">
            <v>Otro (Metros cuadrados)</v>
          </cell>
          <cell r="Q698" t="str">
            <v>Anual</v>
          </cell>
          <cell r="R698" t="str">
            <v>Acumulado</v>
          </cell>
          <cell r="S698">
            <v>0</v>
          </cell>
          <cell r="T698">
            <v>0</v>
          </cell>
          <cell r="U698">
            <v>0</v>
          </cell>
          <cell r="V698">
            <v>0</v>
          </cell>
          <cell r="W698">
            <v>54000</v>
          </cell>
          <cell r="X698">
            <v>54000</v>
          </cell>
          <cell r="Y698">
            <v>0</v>
          </cell>
          <cell r="Z698">
            <v>0</v>
          </cell>
          <cell r="AA698">
            <v>0</v>
          </cell>
          <cell r="AB698">
            <v>0</v>
          </cell>
          <cell r="AC698">
            <v>0</v>
          </cell>
          <cell r="AD698">
            <v>0</v>
          </cell>
          <cell r="AE698" t="str">
            <v>Edificio Mz-6: Se espera respuesta afirmativa para finales de mayo de 2016, al documento final de formulación del Plan de Implantación de la manzana 6, efectuada el 31 de diciembre de 2015. Actualmente se encuentra en análisis de la solicitud por parte de</v>
          </cell>
          <cell r="AF698">
            <v>42490.208333333299</v>
          </cell>
          <cell r="AG698">
            <v>42502.444567361097</v>
          </cell>
          <cell r="AH698" t="str">
            <v>Mauricio Orjuela Rodríguez</v>
          </cell>
          <cell r="AI698" t="str">
            <v>morjuela@evb.gov.co</v>
          </cell>
          <cell r="AJ698">
            <v>15</v>
          </cell>
          <cell r="AK698">
            <v>0</v>
          </cell>
          <cell r="AL698">
            <v>0</v>
          </cell>
        </row>
        <row r="699">
          <cell r="A699">
            <v>4302</v>
          </cell>
          <cell r="B699" t="str">
            <v>Todos por un Nuevo País</v>
          </cell>
          <cell r="C699" t="str">
            <v>Buen Gobierno</v>
          </cell>
          <cell r="D699" t="str">
            <v>Optimizar la gestión de la información</v>
          </cell>
          <cell r="E699" t="str">
            <v>Estadísticas</v>
          </cell>
          <cell r="F699" t="str">
            <v>DANE</v>
          </cell>
          <cell r="G699" t="str">
            <v>Levantamiento y actualización de la información pública</v>
          </cell>
          <cell r="H699">
            <v>4302</v>
          </cell>
          <cell r="I699" t="str">
            <v>XVIII Censo Nacional de Población y VII Vivienda realizado</v>
          </cell>
          <cell r="J699" t="str">
            <v>Producto</v>
          </cell>
          <cell r="K699" t="str">
            <v>Sectorial</v>
          </cell>
          <cell r="L699" t="str">
            <v>SI</v>
          </cell>
          <cell r="M699" t="str">
            <v>NO</v>
          </cell>
          <cell r="N699" t="str">
            <v>NO</v>
          </cell>
          <cell r="O699" t="str">
            <v>SI</v>
          </cell>
          <cell r="P699" t="str">
            <v>Porcentaje</v>
          </cell>
          <cell r="Q699" t="str">
            <v>Anual</v>
          </cell>
          <cell r="R699" t="str">
            <v>Flujo</v>
          </cell>
          <cell r="S699">
            <v>0</v>
          </cell>
          <cell r="T699">
            <v>20</v>
          </cell>
          <cell r="U699">
            <v>80</v>
          </cell>
          <cell r="V699">
            <v>100</v>
          </cell>
          <cell r="W699">
            <v>100</v>
          </cell>
          <cell r="X699">
            <v>100</v>
          </cell>
          <cell r="Y699">
            <v>0</v>
          </cell>
          <cell r="Z699">
            <v>0</v>
          </cell>
          <cell r="AA699">
            <v>0</v>
          </cell>
          <cell r="AB699">
            <v>0</v>
          </cell>
          <cell r="AC699">
            <v>0</v>
          </cell>
          <cell r="AD699">
            <v>0</v>
          </cell>
          <cell r="AE699" t="str">
            <v>Se avanza en las actividades preparatorias para la realziación del Censo experimental</v>
          </cell>
          <cell r="AF699">
            <v>42400.208333333299</v>
          </cell>
          <cell r="AG699">
            <v>42439.489612650497</v>
          </cell>
          <cell r="AH699" t="str">
            <v>Noelia Mariana Olarte Ospina</v>
          </cell>
          <cell r="AI699" t="str">
            <v>nmolarteo@dane.gov.co</v>
          </cell>
          <cell r="AJ699">
            <v>30</v>
          </cell>
          <cell r="AK699">
            <v>0</v>
          </cell>
          <cell r="AL699">
            <v>0</v>
          </cell>
        </row>
        <row r="700">
          <cell r="A700">
            <v>4303</v>
          </cell>
          <cell r="B700" t="str">
            <v>Todos por un Nuevo País</v>
          </cell>
          <cell r="C700" t="str">
            <v>Buen Gobierno</v>
          </cell>
          <cell r="D700" t="str">
            <v>Optimizar la gestión de la información</v>
          </cell>
          <cell r="E700" t="str">
            <v>Estadísticas</v>
          </cell>
          <cell r="F700" t="str">
            <v>DANE</v>
          </cell>
          <cell r="G700" t="str">
            <v>Levantamiento y actualización de la información pública</v>
          </cell>
          <cell r="H700">
            <v>4303</v>
          </cell>
          <cell r="I700" t="str">
            <v>Estadísticas con cumplimiento de requisitos para ser oficial (a)</v>
          </cell>
          <cell r="J700" t="str">
            <v>Producto</v>
          </cell>
          <cell r="K700" t="str">
            <v>Sectorial</v>
          </cell>
          <cell r="L700" t="str">
            <v>SI</v>
          </cell>
          <cell r="M700" t="str">
            <v>NO</v>
          </cell>
          <cell r="N700" t="str">
            <v>NO</v>
          </cell>
          <cell r="O700" t="str">
            <v>SI</v>
          </cell>
          <cell r="P700" t="str">
            <v>Otro (Entidades territoriales)</v>
          </cell>
          <cell r="Q700" t="str">
            <v>Anual</v>
          </cell>
          <cell r="R700" t="str">
            <v>Acumulado</v>
          </cell>
          <cell r="S700">
            <v>0</v>
          </cell>
          <cell r="T700">
            <v>17</v>
          </cell>
          <cell r="U700">
            <v>17</v>
          </cell>
          <cell r="V700">
            <v>17</v>
          </cell>
          <cell r="W700">
            <v>14</v>
          </cell>
          <cell r="X700">
            <v>65</v>
          </cell>
          <cell r="Y700">
            <v>0</v>
          </cell>
          <cell r="Z700">
            <v>0</v>
          </cell>
          <cell r="AA700">
            <v>0</v>
          </cell>
          <cell r="AB700">
            <v>0</v>
          </cell>
          <cell r="AC700">
            <v>0</v>
          </cell>
          <cell r="AD700">
            <v>0</v>
          </cell>
          <cell r="AE700" t="str">
            <v>Se inició la recepción de evidencias docuemntales y de base de datos de 3 operaciones estadísticas del DANE. Se realizó la programación de visitas para revisar el diseño estadístico en operaciones DANE. Se avanzó en los aspectos jurídicos para el establec</v>
          </cell>
          <cell r="AF700">
            <v>42490.208333333299</v>
          </cell>
          <cell r="AG700">
            <v>42493.4848716782</v>
          </cell>
          <cell r="AH700" t="str">
            <v>Ana Zoraida Quintero Gómez</v>
          </cell>
          <cell r="AI700" t="str">
            <v>azquinterog@dane.gov.co</v>
          </cell>
          <cell r="AJ700">
            <v>0</v>
          </cell>
          <cell r="AK700">
            <v>0</v>
          </cell>
          <cell r="AL700">
            <v>0</v>
          </cell>
        </row>
        <row r="701">
          <cell r="A701">
            <v>4304</v>
          </cell>
          <cell r="B701" t="str">
            <v>Todos por un Nuevo País</v>
          </cell>
          <cell r="C701" t="str">
            <v>Buen Gobierno</v>
          </cell>
          <cell r="D701" t="str">
            <v>Optimizar la gestión de la información</v>
          </cell>
          <cell r="E701" t="str">
            <v>Estadísticas</v>
          </cell>
          <cell r="F701" t="str">
            <v>DANE</v>
          </cell>
          <cell r="G701" t="str">
            <v>Levantamiento y actualización de la información pública</v>
          </cell>
          <cell r="H701">
            <v>4304</v>
          </cell>
          <cell r="I701" t="str">
            <v>Entidades territoriales con producción de estadísticas de pobreza, empleo e indicadores económicos</v>
          </cell>
          <cell r="J701" t="str">
            <v>Producto</v>
          </cell>
          <cell r="K701" t="str">
            <v>Sectorial</v>
          </cell>
          <cell r="L701" t="str">
            <v>SI</v>
          </cell>
          <cell r="M701" t="str">
            <v>SI</v>
          </cell>
          <cell r="N701" t="str">
            <v>NO</v>
          </cell>
          <cell r="O701" t="str">
            <v>SI</v>
          </cell>
          <cell r="P701" t="str">
            <v>Otro (Entidades territoriales)</v>
          </cell>
          <cell r="Q701" t="str">
            <v>Anual</v>
          </cell>
          <cell r="R701" t="str">
            <v>Acumulado</v>
          </cell>
          <cell r="S701">
            <v>56</v>
          </cell>
          <cell r="T701">
            <v>3</v>
          </cell>
          <cell r="U701">
            <v>3</v>
          </cell>
          <cell r="V701">
            <v>2</v>
          </cell>
          <cell r="W701">
            <v>2</v>
          </cell>
          <cell r="X701">
            <v>10</v>
          </cell>
          <cell r="Y701">
            <v>0</v>
          </cell>
          <cell r="Z701">
            <v>0</v>
          </cell>
          <cell r="AA701">
            <v>0</v>
          </cell>
          <cell r="AB701">
            <v>0</v>
          </cell>
          <cell r="AC701">
            <v>0</v>
          </cell>
          <cell r="AD701">
            <v>0</v>
          </cell>
          <cell r="AE701" t="str">
            <v>Para el componente, planificación estadística territorial en el marco del sistema de ciudades de la estrategia, Entidades Territoriales con producción de estadísticas de pobreza, empleo e indicadores económicos, para el mes de febrero se ajustaron y actua</v>
          </cell>
          <cell r="AF701">
            <v>42429.208333333299</v>
          </cell>
          <cell r="AG701">
            <v>42437.494453009298</v>
          </cell>
          <cell r="AH701" t="str">
            <v>Adriana Isabel Carroll Janer</v>
          </cell>
          <cell r="AI701" t="str">
            <v>aicarrollj@dane.gov.co</v>
          </cell>
          <cell r="AJ701">
            <v>15</v>
          </cell>
          <cell r="AK701">
            <v>0</v>
          </cell>
          <cell r="AL701">
            <v>0</v>
          </cell>
        </row>
        <row r="702">
          <cell r="A702">
            <v>4305</v>
          </cell>
          <cell r="B702" t="str">
            <v>Todos por un Nuevo País</v>
          </cell>
          <cell r="C702" t="str">
            <v>Buen Gobierno</v>
          </cell>
          <cell r="D702" t="str">
            <v>Optimizar la gestión de la información</v>
          </cell>
          <cell r="E702" t="str">
            <v>Estadísticas</v>
          </cell>
          <cell r="F702" t="str">
            <v>DANE</v>
          </cell>
          <cell r="G702" t="str">
            <v>Levantamiento y actualización de la información pública</v>
          </cell>
          <cell r="H702">
            <v>4305</v>
          </cell>
          <cell r="I702" t="str">
            <v>Usuarios atendidos en bancos de datos, salas de procesamiento especializado y a través de los servicios al ciudadano sistematizados</v>
          </cell>
          <cell r="J702" t="str">
            <v>Producto</v>
          </cell>
          <cell r="K702" t="str">
            <v>Sectorial</v>
          </cell>
          <cell r="L702" t="str">
            <v>SI</v>
          </cell>
          <cell r="M702" t="str">
            <v>NO</v>
          </cell>
          <cell r="N702" t="str">
            <v>NO</v>
          </cell>
          <cell r="O702" t="str">
            <v>SI</v>
          </cell>
          <cell r="P702" t="str">
            <v>Otro (Usuarios)</v>
          </cell>
          <cell r="Q702" t="str">
            <v>Trimestral</v>
          </cell>
          <cell r="R702" t="str">
            <v>Acumulado</v>
          </cell>
          <cell r="S702">
            <v>178614</v>
          </cell>
          <cell r="T702">
            <v>174775</v>
          </cell>
          <cell r="U702">
            <v>182754</v>
          </cell>
          <cell r="V702">
            <v>189331</v>
          </cell>
          <cell r="W702">
            <v>181758</v>
          </cell>
          <cell r="X702">
            <v>728618</v>
          </cell>
          <cell r="Y702">
            <v>16630</v>
          </cell>
          <cell r="Z702">
            <v>9.1</v>
          </cell>
          <cell r="AA702">
            <v>185520</v>
          </cell>
          <cell r="AB702">
            <v>25.46</v>
          </cell>
          <cell r="AC702">
            <v>42460.208333333299</v>
          </cell>
          <cell r="AD702">
            <v>42468.6513708333</v>
          </cell>
          <cell r="AE702" t="str">
            <v>Para el mes de abril, se atendieron 12.074 usuarios de la información del DANE en bancos de datos, salas de procesamiento especializado y a través de los servicios al ciudadano sistematizados en el ámbito nacional, para un total acumulado de 54.088 usuari</v>
          </cell>
          <cell r="AF702">
            <v>42490.208333333299</v>
          </cell>
          <cell r="AG702">
            <v>42500.791909375002</v>
          </cell>
          <cell r="AH702" t="str">
            <v>Ramón Ricardo Valenzuela Gutierrez</v>
          </cell>
          <cell r="AI702" t="str">
            <v>rrvalenzuelag@dane.gov.co</v>
          </cell>
          <cell r="AJ702">
            <v>0</v>
          </cell>
          <cell r="AK702">
            <v>42551.208333333299</v>
          </cell>
          <cell r="AL702">
            <v>-43</v>
          </cell>
        </row>
        <row r="703">
          <cell r="A703">
            <v>4306</v>
          </cell>
          <cell r="B703" t="str">
            <v>Todos por un Nuevo País</v>
          </cell>
          <cell r="C703" t="str">
            <v>Buen Gobierno</v>
          </cell>
          <cell r="D703" t="str">
            <v>Optimizar la gestión de la información</v>
          </cell>
          <cell r="E703" t="str">
            <v>Estadísticas</v>
          </cell>
          <cell r="F703" t="str">
            <v>DANE</v>
          </cell>
          <cell r="G703" t="str">
            <v>Levantamiento y actualización de la información pública</v>
          </cell>
          <cell r="H703">
            <v>4306</v>
          </cell>
          <cell r="I703" t="str">
            <v>Estadísticas nuevas o complementadas por el aprovechamiento de registros administrativos</v>
          </cell>
          <cell r="J703" t="str">
            <v>Producto</v>
          </cell>
          <cell r="K703" t="str">
            <v>Sectorial</v>
          </cell>
          <cell r="L703" t="str">
            <v>SI</v>
          </cell>
          <cell r="M703" t="str">
            <v>NO</v>
          </cell>
          <cell r="N703" t="str">
            <v>NO</v>
          </cell>
          <cell r="O703" t="str">
            <v>SI</v>
          </cell>
          <cell r="P703" t="str">
            <v>Otro (Estadisticas nuevas o complementadas)</v>
          </cell>
          <cell r="Q703" t="str">
            <v>Anual</v>
          </cell>
          <cell r="R703" t="str">
            <v>Acumulado</v>
          </cell>
          <cell r="S703">
            <v>8</v>
          </cell>
          <cell r="T703">
            <v>2</v>
          </cell>
          <cell r="U703">
            <v>6</v>
          </cell>
          <cell r="V703">
            <v>7</v>
          </cell>
          <cell r="W703">
            <v>3</v>
          </cell>
          <cell r="X703">
            <v>18</v>
          </cell>
          <cell r="Y703">
            <v>0</v>
          </cell>
          <cell r="Z703">
            <v>0</v>
          </cell>
          <cell r="AA703">
            <v>0</v>
          </cell>
          <cell r="AB703">
            <v>0</v>
          </cell>
          <cell r="AC703">
            <v>0</v>
          </cell>
          <cell r="AD703">
            <v>0</v>
          </cell>
          <cell r="AE703" t="str">
            <v>Para el componente, fortalecimiento de registros administrativos de la estrategia, estadísticas nuevas o complementadas por el aprovechamiento de registros administrativos, para el mes de febrero se avanzó en el diagnóstico de la calidad en la base alfanu</v>
          </cell>
          <cell r="AF703">
            <v>42429.208333333299</v>
          </cell>
          <cell r="AG703">
            <v>42437.493656330997</v>
          </cell>
          <cell r="AH703" t="str">
            <v>Adriana Isabel Carroll Janer</v>
          </cell>
          <cell r="AI703" t="str">
            <v>aicarrollj@dane.gov.co</v>
          </cell>
          <cell r="AJ703">
            <v>0</v>
          </cell>
          <cell r="AK703">
            <v>0</v>
          </cell>
          <cell r="AL703">
            <v>0</v>
          </cell>
        </row>
        <row r="704">
          <cell r="A704">
            <v>4927</v>
          </cell>
          <cell r="B704" t="str">
            <v>Todos por un Nuevo País</v>
          </cell>
          <cell r="C704" t="str">
            <v>Buen Gobierno</v>
          </cell>
          <cell r="D704" t="str">
            <v>Optimizar la Gestión de la inversión de los recursos públicos</v>
          </cell>
          <cell r="E704" t="str">
            <v>Planeación Nacional</v>
          </cell>
          <cell r="F704" t="str">
            <v>Colombia Compra Eficiente</v>
          </cell>
          <cell r="G704" t="str">
            <v>Compra y contratación pública</v>
          </cell>
          <cell r="H704">
            <v>4927</v>
          </cell>
          <cell r="I704" t="str">
            <v>Sistema de Información del Sistema de Compra Público Implementado</v>
          </cell>
          <cell r="J704" t="str">
            <v>Producto</v>
          </cell>
          <cell r="K704" t="str">
            <v>Sectorial</v>
          </cell>
          <cell r="L704" t="str">
            <v>SI</v>
          </cell>
          <cell r="M704" t="str">
            <v>NO</v>
          </cell>
          <cell r="N704" t="str">
            <v>NO</v>
          </cell>
          <cell r="O704" t="str">
            <v>SI</v>
          </cell>
          <cell r="P704" t="str">
            <v>Sistema de información</v>
          </cell>
          <cell r="Q704" t="str">
            <v>Anual</v>
          </cell>
          <cell r="R704" t="str">
            <v>Stock</v>
          </cell>
          <cell r="S704">
            <v>0</v>
          </cell>
          <cell r="T704">
            <v>1</v>
          </cell>
          <cell r="U704">
            <v>1</v>
          </cell>
          <cell r="V704">
            <v>1</v>
          </cell>
          <cell r="W704">
            <v>1</v>
          </cell>
          <cell r="X704">
            <v>1</v>
          </cell>
          <cell r="Y704">
            <v>0</v>
          </cell>
          <cell r="Z704">
            <v>0</v>
          </cell>
          <cell r="AA704">
            <v>0</v>
          </cell>
          <cell r="AB704">
            <v>0</v>
          </cell>
          <cell r="AC704">
            <v>0</v>
          </cell>
          <cell r="AD704">
            <v>0</v>
          </cell>
          <cell r="AE704" t="str">
            <v>Sistema de información implementado y disponible en la página web de Colombia Compra Eficiente. https://community.secop.gov.co/STS/Users/Login/Index?SkinName=CCE</v>
          </cell>
          <cell r="AF704">
            <v>42490.208333333299</v>
          </cell>
          <cell r="AG704">
            <v>42502.434957523103</v>
          </cell>
          <cell r="AH704" t="str">
            <v>Julio Fajardo</v>
          </cell>
          <cell r="AI704" t="str">
            <v>julio.fajardo@colombiacompra.gov.co</v>
          </cell>
          <cell r="AJ704">
            <v>0</v>
          </cell>
          <cell r="AK704">
            <v>0</v>
          </cell>
          <cell r="AL704">
            <v>0</v>
          </cell>
        </row>
        <row r="705">
          <cell r="A705">
            <v>5304</v>
          </cell>
          <cell r="B705" t="str">
            <v>Todos por un Nuevo País</v>
          </cell>
          <cell r="C705" t="str">
            <v>Buen Gobierno</v>
          </cell>
          <cell r="D705" t="str">
            <v>Optimizar la Gestión de la inversión de los recursos públicos</v>
          </cell>
          <cell r="E705" t="str">
            <v>Planeación Nacional</v>
          </cell>
          <cell r="F705" t="str">
            <v>Colombia Compra Eficiente</v>
          </cell>
          <cell r="G705" t="str">
            <v>Compra y contratación pública</v>
          </cell>
          <cell r="H705">
            <v>5304</v>
          </cell>
          <cell r="I705" t="str">
            <v>Ahorro aproximado derivado del uso de los Instrumentos de Agregación de Demanda (Millones de $)</v>
          </cell>
          <cell r="J705" t="str">
            <v>Resultado</v>
          </cell>
          <cell r="K705" t="str">
            <v>Sectorial</v>
          </cell>
          <cell r="L705" t="str">
            <v>NO</v>
          </cell>
          <cell r="M705" t="str">
            <v>NO</v>
          </cell>
          <cell r="N705" t="str">
            <v>NO</v>
          </cell>
          <cell r="O705" t="str">
            <v>SI</v>
          </cell>
          <cell r="P705" t="str">
            <v>Pesos</v>
          </cell>
          <cell r="Q705" t="str">
            <v>Trimestral</v>
          </cell>
          <cell r="R705" t="str">
            <v>Acumulado</v>
          </cell>
          <cell r="S705">
            <v>0</v>
          </cell>
          <cell r="T705">
            <v>169150000000</v>
          </cell>
          <cell r="U705">
            <v>130000000000</v>
          </cell>
          <cell r="V705">
            <v>140000000000</v>
          </cell>
          <cell r="W705">
            <v>140000000000</v>
          </cell>
          <cell r="X705">
            <v>579150000000</v>
          </cell>
          <cell r="Y705">
            <v>59356601839.57</v>
          </cell>
          <cell r="Z705">
            <v>45.66</v>
          </cell>
          <cell r="AA705">
            <v>290992648021.53998</v>
          </cell>
          <cell r="AB705">
            <v>50.25</v>
          </cell>
          <cell r="AC705">
            <v>42460.208333333299</v>
          </cell>
          <cell r="AD705">
            <v>42467.691784722199</v>
          </cell>
          <cell r="AE705" t="str">
            <v>Las Entidades Estatales del orden nacional y territorial compraron bajo los siguientes IAD:(i) productos y servicios ArcGIS, (ii) arriendo ETP, (iii) aseo y cafetería, (iv) centro de datos/nube pública, (v) centro de contacto, (vi) combustible (Bogotá), (</v>
          </cell>
          <cell r="AF705">
            <v>42490.208333333299</v>
          </cell>
          <cell r="AG705">
            <v>42502.415985335603</v>
          </cell>
          <cell r="AH705" t="str">
            <v>Julio Fajardo</v>
          </cell>
          <cell r="AI705" t="str">
            <v>julio.fajardo@colombiacompra.gov.co</v>
          </cell>
          <cell r="AJ705">
            <v>0</v>
          </cell>
          <cell r="AK705">
            <v>42551.208333333299</v>
          </cell>
          <cell r="AL705">
            <v>0</v>
          </cell>
        </row>
        <row r="706">
          <cell r="A706">
            <v>5395</v>
          </cell>
          <cell r="B706" t="str">
            <v>Todos por un Nuevo País</v>
          </cell>
          <cell r="C706" t="str">
            <v>Buen Gobierno</v>
          </cell>
          <cell r="D706" t="str">
            <v>Optimizar la Gestión de la inversión de los recursos públicos</v>
          </cell>
          <cell r="E706" t="str">
            <v>Planeación Nacional</v>
          </cell>
          <cell r="F706" t="str">
            <v>Colombia Compra Eficiente</v>
          </cell>
          <cell r="G706" t="str">
            <v>Compra y contratación pública</v>
          </cell>
          <cell r="H706">
            <v>5395</v>
          </cell>
          <cell r="I706" t="str">
            <v>Valor de transacciones en la Tienda Virtual del Estado Colombiano (TVEC)</v>
          </cell>
          <cell r="J706" t="str">
            <v>Producto</v>
          </cell>
          <cell r="K706" t="str">
            <v>Transversal</v>
          </cell>
          <cell r="L706" t="str">
            <v>NO</v>
          </cell>
          <cell r="M706" t="str">
            <v>NO</v>
          </cell>
          <cell r="N706" t="str">
            <v>NO</v>
          </cell>
          <cell r="O706" t="str">
            <v>SI</v>
          </cell>
          <cell r="P706" t="str">
            <v>Pesos</v>
          </cell>
          <cell r="Q706" t="str">
            <v>Trimestral</v>
          </cell>
          <cell r="R706" t="str">
            <v>Acumulado</v>
          </cell>
          <cell r="S706">
            <v>390258000000</v>
          </cell>
          <cell r="T706">
            <v>609742000000</v>
          </cell>
          <cell r="U706">
            <v>500000000000</v>
          </cell>
          <cell r="V706">
            <v>600000000000</v>
          </cell>
          <cell r="W706">
            <v>600000000000</v>
          </cell>
          <cell r="X706">
            <v>2309742000000</v>
          </cell>
          <cell r="Y706">
            <v>384646569131</v>
          </cell>
          <cell r="Z706">
            <v>76.930000000000007</v>
          </cell>
          <cell r="AA706">
            <v>1512070397756.49</v>
          </cell>
          <cell r="AB706">
            <v>65.47</v>
          </cell>
          <cell r="AC706">
            <v>42460.208333333299</v>
          </cell>
          <cell r="AD706">
            <v>42467.6916207986</v>
          </cell>
          <cell r="AE706" t="str">
            <v xml:space="preserve">553 órdenes de compra colocadas y cerradas por las Entidades Estatales del orden nacional y territorial. </v>
          </cell>
          <cell r="AF706">
            <v>42490.208333333299</v>
          </cell>
          <cell r="AG706">
            <v>42502.415586840303</v>
          </cell>
          <cell r="AH706" t="str">
            <v>Julio Fajardo</v>
          </cell>
          <cell r="AI706" t="str">
            <v>julio.fajardo@colombiacompra.gov.co</v>
          </cell>
          <cell r="AJ706">
            <v>0</v>
          </cell>
          <cell r="AK706">
            <v>42551.208333333299</v>
          </cell>
          <cell r="AL706">
            <v>-43</v>
          </cell>
        </row>
        <row r="707">
          <cell r="A707">
            <v>4501</v>
          </cell>
          <cell r="B707" t="str">
            <v>Todos por un Nuevo País</v>
          </cell>
          <cell r="C707" t="str">
            <v>Buen Gobierno</v>
          </cell>
          <cell r="D707" t="str">
            <v>Optimizar la Gestión de la inversión de los recursos públicos</v>
          </cell>
          <cell r="E707" t="str">
            <v>Planeación Nacional</v>
          </cell>
          <cell r="F707" t="str">
            <v>Colombia Compra Eficiente</v>
          </cell>
          <cell r="G707" t="str">
            <v>Compra y contratación pública</v>
          </cell>
          <cell r="H707">
            <v>4501</v>
          </cell>
          <cell r="I707" t="str">
            <v>Entidades estatales utilizando el SECOP ll</v>
          </cell>
          <cell r="J707" t="str">
            <v>Gestión</v>
          </cell>
          <cell r="K707" t="str">
            <v>Sectorial</v>
          </cell>
          <cell r="L707" t="str">
            <v>SI</v>
          </cell>
          <cell r="M707" t="str">
            <v>SI</v>
          </cell>
          <cell r="N707" t="str">
            <v>NO</v>
          </cell>
          <cell r="O707" t="str">
            <v>SI</v>
          </cell>
          <cell r="P707" t="str">
            <v>Entidades Estatales</v>
          </cell>
          <cell r="Q707" t="str">
            <v>Mensual</v>
          </cell>
          <cell r="R707" t="str">
            <v>Capacidad</v>
          </cell>
          <cell r="S707">
            <v>0</v>
          </cell>
          <cell r="T707">
            <v>620</v>
          </cell>
          <cell r="U707">
            <v>1426</v>
          </cell>
          <cell r="V707">
            <v>2496</v>
          </cell>
          <cell r="W707">
            <v>4076</v>
          </cell>
          <cell r="X707">
            <v>4076</v>
          </cell>
          <cell r="Y707">
            <v>177</v>
          </cell>
          <cell r="Z707">
            <v>12.412000000000001</v>
          </cell>
          <cell r="AA707">
            <v>177</v>
          </cell>
          <cell r="AB707">
            <v>4.3419999999999996</v>
          </cell>
          <cell r="AC707">
            <v>42429.208333333299</v>
          </cell>
          <cell r="AD707">
            <v>42500.719387766199</v>
          </cell>
          <cell r="AE707" t="str">
            <v>39 Entidades Estatales registradas.</v>
          </cell>
          <cell r="AF707">
            <v>42490.208333333299</v>
          </cell>
          <cell r="AG707">
            <v>42500.719540821803</v>
          </cell>
          <cell r="AH707" t="str">
            <v>Julio Fajardo</v>
          </cell>
          <cell r="AI707" t="str">
            <v>julio.fajardo@colombiacompra.gov.co</v>
          </cell>
          <cell r="AJ707">
            <v>30</v>
          </cell>
          <cell r="AK707">
            <v>42458.208333333299</v>
          </cell>
          <cell r="AL707">
            <v>18</v>
          </cell>
        </row>
        <row r="708">
          <cell r="A708">
            <v>4632</v>
          </cell>
          <cell r="B708" t="str">
            <v>Todos por un Nuevo País</v>
          </cell>
          <cell r="C708" t="str">
            <v>Buen Gobierno</v>
          </cell>
          <cell r="D708" t="str">
            <v>Optimizar la Gestión de la inversión de los recursos públicos</v>
          </cell>
          <cell r="E708" t="str">
            <v>Planeación Nacional</v>
          </cell>
          <cell r="F708" t="str">
            <v>DNP</v>
          </cell>
          <cell r="G708" t="str">
            <v>Compra y contratación pública</v>
          </cell>
          <cell r="H708">
            <v>4632</v>
          </cell>
          <cell r="I708" t="str">
            <v>Indicador para capacitaciones en Sinergia editado</v>
          </cell>
          <cell r="J708" t="str">
            <v>Producto</v>
          </cell>
          <cell r="K708" t="str">
            <v>Sectorial</v>
          </cell>
          <cell r="L708" t="str">
            <v>NO</v>
          </cell>
          <cell r="M708" t="str">
            <v>SI</v>
          </cell>
          <cell r="N708" t="str">
            <v>NO</v>
          </cell>
          <cell r="O708" t="str">
            <v>SI</v>
          </cell>
          <cell r="P708" t="str">
            <v>Personas</v>
          </cell>
          <cell r="Q708" t="str">
            <v>Anual</v>
          </cell>
          <cell r="R708" t="str">
            <v>Capacidad</v>
          </cell>
          <cell r="S708">
            <v>700</v>
          </cell>
          <cell r="T708">
            <v>0</v>
          </cell>
          <cell r="U708">
            <v>0</v>
          </cell>
          <cell r="V708">
            <v>0</v>
          </cell>
          <cell r="W708">
            <v>0</v>
          </cell>
          <cell r="X708">
            <v>1200</v>
          </cell>
          <cell r="Y708">
            <v>0</v>
          </cell>
          <cell r="Z708">
            <v>0</v>
          </cell>
          <cell r="AA708">
            <v>0</v>
          </cell>
          <cell r="AB708">
            <v>0</v>
          </cell>
          <cell r="AC708">
            <v>0</v>
          </cell>
          <cell r="AD708">
            <v>0</v>
          </cell>
          <cell r="AE708">
            <v>0</v>
          </cell>
          <cell r="AF708">
            <v>0</v>
          </cell>
          <cell r="AG708">
            <v>0</v>
          </cell>
          <cell r="AH708" t="str">
            <v>Gerente Revisión</v>
          </cell>
          <cell r="AI708" t="str">
            <v>aceballos@dnp.gov.co</v>
          </cell>
          <cell r="AJ708">
            <v>30</v>
          </cell>
          <cell r="AK708">
            <v>0</v>
          </cell>
          <cell r="AL708">
            <v>0</v>
          </cell>
        </row>
        <row r="709">
          <cell r="A709">
            <v>4543</v>
          </cell>
          <cell r="B709" t="str">
            <v>Todos por un Nuevo País</v>
          </cell>
          <cell r="C709" t="str">
            <v>Buen Gobierno</v>
          </cell>
          <cell r="D709" t="str">
            <v>Optimizar la Gestión de la inversión de los recursos públicos</v>
          </cell>
          <cell r="E709" t="str">
            <v>Planeación Nacional</v>
          </cell>
          <cell r="F709" t="str">
            <v>DNP</v>
          </cell>
          <cell r="G709" t="str">
            <v>Asignación, uso eficiente, seguimiento y evaluación de la Inversión Pública</v>
          </cell>
          <cell r="H709">
            <v>4543</v>
          </cell>
          <cell r="I709" t="str">
            <v>Sistema de información integrado de planeación y presupuestación y seguimiento de la inversión (Nación, SGP, SGR)</v>
          </cell>
          <cell r="J709" t="str">
            <v>Gestión</v>
          </cell>
          <cell r="K709" t="str">
            <v>Sectorial</v>
          </cell>
          <cell r="L709" t="str">
            <v>SI</v>
          </cell>
          <cell r="M709" t="str">
            <v>NO</v>
          </cell>
          <cell r="N709" t="str">
            <v>NO</v>
          </cell>
          <cell r="O709" t="str">
            <v>SI</v>
          </cell>
          <cell r="P709" t="str">
            <v>Porcentaje</v>
          </cell>
          <cell r="Q709" t="str">
            <v>Anual</v>
          </cell>
          <cell r="R709" t="str">
            <v>Capacidad</v>
          </cell>
          <cell r="S709">
            <v>0</v>
          </cell>
          <cell r="T709">
            <v>25</v>
          </cell>
          <cell r="U709">
            <v>50</v>
          </cell>
          <cell r="V709">
            <v>75</v>
          </cell>
          <cell r="W709">
            <v>100</v>
          </cell>
          <cell r="X709">
            <v>100</v>
          </cell>
          <cell r="Y709">
            <v>0</v>
          </cell>
          <cell r="Z709">
            <v>0</v>
          </cell>
          <cell r="AA709">
            <v>0</v>
          </cell>
          <cell r="AB709">
            <v>0</v>
          </cell>
          <cell r="AC709">
            <v>0</v>
          </cell>
          <cell r="AD709">
            <v>0</v>
          </cell>
          <cell r="AE709" t="str">
            <v>Se han cumplido con la totalidad de los comités técnicos y de seguimiento, con el fin de dar cumplimiento al cronograma de actividades y entregas de productos, lo anterior con el acompañamiento de la Consultoría SOFTMANAGEMENT S.A. la DIFP y la OI. De igu</v>
          </cell>
          <cell r="AF709">
            <v>42490.208333333299</v>
          </cell>
          <cell r="AG709">
            <v>42501.649544097199</v>
          </cell>
          <cell r="AH709" t="str">
            <v>Carolina Londoño Araque</v>
          </cell>
          <cell r="AI709" t="str">
            <v>clondono@dnp.gov.co</v>
          </cell>
          <cell r="AJ709">
            <v>0</v>
          </cell>
          <cell r="AK709">
            <v>0</v>
          </cell>
          <cell r="AL709">
            <v>0</v>
          </cell>
        </row>
        <row r="710">
          <cell r="A710">
            <v>5258</v>
          </cell>
          <cell r="B710" t="str">
            <v>Todos por un Nuevo País</v>
          </cell>
          <cell r="C710" t="str">
            <v>Buen Gobierno</v>
          </cell>
          <cell r="D710" t="str">
            <v>Promover y asegurar los intereses nacionales a traves de la política exterior y cooperación internacional</v>
          </cell>
          <cell r="E710" t="str">
            <v>Estadísticas</v>
          </cell>
          <cell r="F710" t="str">
            <v>DANE</v>
          </cell>
          <cell r="G710" t="str">
            <v>Grupos Étnicos - Estadística</v>
          </cell>
          <cell r="H710">
            <v>5258</v>
          </cell>
          <cell r="I710" t="str">
            <v>Formulario censal desarrollado con la categoría Rrom incorporada</v>
          </cell>
          <cell r="J710" t="str">
            <v>Gestión</v>
          </cell>
          <cell r="K710" t="str">
            <v>Sectorial</v>
          </cell>
          <cell r="L710" t="str">
            <v>NO</v>
          </cell>
          <cell r="M710" t="str">
            <v>NO</v>
          </cell>
          <cell r="N710" t="str">
            <v>NO</v>
          </cell>
          <cell r="O710" t="str">
            <v>SI</v>
          </cell>
          <cell r="P710" t="str">
            <v>número</v>
          </cell>
          <cell r="Q710" t="str">
            <v>Anual</v>
          </cell>
          <cell r="R710" t="str">
            <v>Acumulado</v>
          </cell>
          <cell r="S710">
            <v>0</v>
          </cell>
          <cell r="T710">
            <v>0</v>
          </cell>
          <cell r="U710">
            <v>1</v>
          </cell>
          <cell r="V710">
            <v>0</v>
          </cell>
          <cell r="W710">
            <v>0</v>
          </cell>
          <cell r="X710">
            <v>1</v>
          </cell>
          <cell r="Y710">
            <v>0</v>
          </cell>
          <cell r="Z710">
            <v>0</v>
          </cell>
          <cell r="AA710">
            <v>0</v>
          </cell>
          <cell r="AB710">
            <v>0</v>
          </cell>
          <cell r="AC710">
            <v>0</v>
          </cell>
          <cell r="AD710">
            <v>0</v>
          </cell>
          <cell r="AE710" t="str">
            <v>Dentro de la estrategia del XVIII Censo Nacional de Población y VII de Vivienda para el componente Formulario censal, para el mes de Abril se reunió el equipo temático de la Dirección de Censos y Demografía del DANE con el fin de revisar y dar respuesta a</v>
          </cell>
          <cell r="AF710">
            <v>42490.208333333299</v>
          </cell>
          <cell r="AG710">
            <v>42494.707615046304</v>
          </cell>
          <cell r="AH710" t="str">
            <v>Eduardo Efraín Freire Delgado</v>
          </cell>
          <cell r="AI710" t="str">
            <v>eefreired@dane.gov.co</v>
          </cell>
          <cell r="AJ710">
            <v>0</v>
          </cell>
          <cell r="AK710">
            <v>0</v>
          </cell>
          <cell r="AL710">
            <v>0</v>
          </cell>
        </row>
        <row r="711">
          <cell r="A711">
            <v>5396</v>
          </cell>
          <cell r="B711" t="str">
            <v>Todos por un Nuevo País</v>
          </cell>
          <cell r="C711" t="str">
            <v>Buen Gobierno</v>
          </cell>
          <cell r="D711" t="str">
            <v>Promover y asegurar los intereses nacionales a traves de la política exterior y cooperación internacional</v>
          </cell>
          <cell r="E711" t="str">
            <v>Planeación Nacional</v>
          </cell>
          <cell r="F711" t="str">
            <v>DNP</v>
          </cell>
          <cell r="G711" t="str">
            <v>Asuntos multilaterales y participación en organismos internacionales y regionales</v>
          </cell>
          <cell r="H711">
            <v>5396</v>
          </cell>
          <cell r="I711" t="str">
            <v>Comités de la OCDE a los que Colombia accede como miembro pleno - DNP</v>
          </cell>
          <cell r="J711" t="str">
            <v>Gestión</v>
          </cell>
          <cell r="K711" t="str">
            <v>Transversal</v>
          </cell>
          <cell r="L711" t="str">
            <v>NO</v>
          </cell>
          <cell r="M711" t="str">
            <v>NO</v>
          </cell>
          <cell r="N711" t="str">
            <v>NO</v>
          </cell>
          <cell r="O711" t="str">
            <v>NO</v>
          </cell>
          <cell r="P711" t="str">
            <v>Comités</v>
          </cell>
          <cell r="Q711" t="str">
            <v>Semestral</v>
          </cell>
          <cell r="R711" t="str">
            <v>Stock</v>
          </cell>
          <cell r="S711">
            <v>0</v>
          </cell>
          <cell r="T711">
            <v>2</v>
          </cell>
          <cell r="U711">
            <v>2</v>
          </cell>
          <cell r="V711">
            <v>2</v>
          </cell>
          <cell r="W711">
            <v>2</v>
          </cell>
          <cell r="X711">
            <v>2</v>
          </cell>
          <cell r="Y711">
            <v>0</v>
          </cell>
          <cell r="Z711">
            <v>0</v>
          </cell>
          <cell r="AA711">
            <v>0</v>
          </cell>
          <cell r="AB711">
            <v>0</v>
          </cell>
          <cell r="AC711">
            <v>0</v>
          </cell>
          <cell r="AD711">
            <v>0</v>
          </cell>
          <cell r="AE711">
            <v>0</v>
          </cell>
          <cell r="AF711">
            <v>0</v>
          </cell>
          <cell r="AG711">
            <v>0</v>
          </cell>
          <cell r="AH711" t="str">
            <v>Elizabeth Arciniegas</v>
          </cell>
          <cell r="AI711" t="str">
            <v>earciniegas@dnp.gov.co</v>
          </cell>
          <cell r="AJ711">
            <v>5</v>
          </cell>
          <cell r="AK711">
            <v>0</v>
          </cell>
          <cell r="AL711">
            <v>0</v>
          </cell>
        </row>
        <row r="712">
          <cell r="A712">
            <v>4325</v>
          </cell>
          <cell r="B712" t="str">
            <v>Todos por un Nuevo País</v>
          </cell>
          <cell r="C712" t="str">
            <v>Buen Gobierno</v>
          </cell>
          <cell r="D712" t="str">
            <v>Promover y asegurar los intereses nacionales a traves de la política exterior y cooperación internacional</v>
          </cell>
          <cell r="E712" t="str">
            <v>Presidencia</v>
          </cell>
          <cell r="F712" t="str">
            <v xml:space="preserve">Agencia Presidencial de Cooperación Internacional </v>
          </cell>
          <cell r="G712" t="str">
            <v>Fomento y promoción de la cooperación internacional desde el sector de Relaciones Exteriores</v>
          </cell>
          <cell r="H712">
            <v>4325</v>
          </cell>
          <cell r="I712" t="str">
            <v>Hoja de ruta de la Cooperación Internacional en Colombia</v>
          </cell>
          <cell r="J712" t="str">
            <v>Gestión</v>
          </cell>
          <cell r="K712" t="str">
            <v>Sectorial</v>
          </cell>
          <cell r="L712" t="str">
            <v>SI</v>
          </cell>
          <cell r="M712" t="str">
            <v>NO</v>
          </cell>
          <cell r="N712" t="str">
            <v>NO</v>
          </cell>
          <cell r="O712" t="str">
            <v>NO</v>
          </cell>
          <cell r="P712" t="str">
            <v>Otro (Hoja de Ruta)</v>
          </cell>
          <cell r="Q712" t="str">
            <v>Anual</v>
          </cell>
          <cell r="R712" t="str">
            <v>Acumulado</v>
          </cell>
          <cell r="S712">
            <v>0</v>
          </cell>
          <cell r="T712">
            <v>1</v>
          </cell>
          <cell r="U712">
            <v>0</v>
          </cell>
          <cell r="V712">
            <v>0</v>
          </cell>
          <cell r="W712">
            <v>0</v>
          </cell>
          <cell r="X712">
            <v>1</v>
          </cell>
          <cell r="Y712">
            <v>0</v>
          </cell>
          <cell r="Z712">
            <v>0</v>
          </cell>
          <cell r="AA712">
            <v>0</v>
          </cell>
          <cell r="AB712">
            <v>0</v>
          </cell>
          <cell r="AC712">
            <v>0</v>
          </cell>
          <cell r="AD712">
            <v>0</v>
          </cell>
          <cell r="AE712">
            <v>0</v>
          </cell>
          <cell r="AF712">
            <v>0</v>
          </cell>
          <cell r="AG712">
            <v>0</v>
          </cell>
          <cell r="AH712" t="str">
            <v>Jorge Iván Escalante Castellanos</v>
          </cell>
          <cell r="AI712" t="str">
            <v>jorgeescalante@apccolombia.gov.co</v>
          </cell>
          <cell r="AJ712">
            <v>10</v>
          </cell>
          <cell r="AK712">
            <v>0</v>
          </cell>
          <cell r="AL712">
            <v>0</v>
          </cell>
        </row>
        <row r="713">
          <cell r="A713">
            <v>5205</v>
          </cell>
          <cell r="B713" t="str">
            <v>Todos por un Nuevo País</v>
          </cell>
          <cell r="C713" t="str">
            <v>Buen Gobierno</v>
          </cell>
          <cell r="D713" t="str">
            <v>Promover y asegurar los intereses nacionales a traves de la política exterior y cooperación internacional</v>
          </cell>
          <cell r="E713" t="str">
            <v>Relaciones Exteriores</v>
          </cell>
          <cell r="F713" t="str">
            <v>MINRELACIONES</v>
          </cell>
          <cell r="G713" t="str">
            <v>Fomento y promoción de la cooperación internacional desde el sector de Relaciones Exteriores</v>
          </cell>
          <cell r="H713">
            <v>5205</v>
          </cell>
          <cell r="I713" t="str">
            <v>Estudiantes colombianos beneficiados por el programa de becas "plataforma de movilidad estudiantil y acádemica de la Alianza del Pacifico"</v>
          </cell>
          <cell r="J713" t="str">
            <v>Producto</v>
          </cell>
          <cell r="K713" t="str">
            <v>Sectorial</v>
          </cell>
          <cell r="L713" t="str">
            <v>NO</v>
          </cell>
          <cell r="M713" t="str">
            <v>NO</v>
          </cell>
          <cell r="N713" t="str">
            <v>NO</v>
          </cell>
          <cell r="O713" t="str">
            <v>NO</v>
          </cell>
          <cell r="P713" t="str">
            <v>Número de estudiantes colombianos</v>
          </cell>
          <cell r="Q713" t="str">
            <v>Semestral</v>
          </cell>
          <cell r="R713" t="str">
            <v>Capacidad</v>
          </cell>
          <cell r="S713">
            <v>175</v>
          </cell>
          <cell r="T713">
            <v>275</v>
          </cell>
          <cell r="U713">
            <v>375</v>
          </cell>
          <cell r="V713">
            <v>475</v>
          </cell>
          <cell r="W713">
            <v>575</v>
          </cell>
          <cell r="X713">
            <v>575</v>
          </cell>
          <cell r="Y713">
            <v>0</v>
          </cell>
          <cell r="Z713">
            <v>0</v>
          </cell>
          <cell r="AA713">
            <v>0</v>
          </cell>
          <cell r="AB713">
            <v>0</v>
          </cell>
          <cell r="AC713">
            <v>0</v>
          </cell>
          <cell r="AD713">
            <v>0</v>
          </cell>
          <cell r="AE713" t="str">
            <v>En abril no fueron beneficiados estudiantes colombianos por el programa de becas plataforma de movilidad estudiantil y académica de la alianza del pacifico.</v>
          </cell>
          <cell r="AF713">
            <v>42490.208333333299</v>
          </cell>
          <cell r="AG713">
            <v>42501.670055520801</v>
          </cell>
          <cell r="AH713" t="str">
            <v>Luis Armando Soto</v>
          </cell>
          <cell r="AI713" t="str">
            <v>luis.soto@cancilleria.gov.co</v>
          </cell>
          <cell r="AJ713">
            <v>15</v>
          </cell>
          <cell r="AK713">
            <v>0</v>
          </cell>
          <cell r="AL713">
            <v>0</v>
          </cell>
        </row>
        <row r="714">
          <cell r="A714">
            <v>5213</v>
          </cell>
          <cell r="B714" t="str">
            <v>Todos por un Nuevo País</v>
          </cell>
          <cell r="C714" t="str">
            <v>Buen Gobierno</v>
          </cell>
          <cell r="D714" t="str">
            <v>Promover y asegurar los intereses nacionales a traves de la política exterior y cooperación internacional</v>
          </cell>
          <cell r="E714" t="str">
            <v>Relaciones Exteriores</v>
          </cell>
          <cell r="F714" t="str">
            <v>MINRELACIONES</v>
          </cell>
          <cell r="G714" t="str">
            <v>Fomento y promoción de la cooperación internacional desde el sector de Relaciones Exteriores</v>
          </cell>
          <cell r="H714">
            <v>5213</v>
          </cell>
          <cell r="I714" t="str">
            <v>Iniciativas, convenios y proyectos con la comunidad internacional que contribuyen con la construcción de paz</v>
          </cell>
          <cell r="J714" t="str">
            <v>Gestión</v>
          </cell>
          <cell r="K714" t="str">
            <v>Sectorial</v>
          </cell>
          <cell r="L714" t="str">
            <v>NO</v>
          </cell>
          <cell r="M714" t="str">
            <v>NO</v>
          </cell>
          <cell r="N714" t="str">
            <v>NO</v>
          </cell>
          <cell r="O714" t="str">
            <v>SI</v>
          </cell>
          <cell r="P714" t="str">
            <v>Número de Iniciativas, convenios y proyectos</v>
          </cell>
          <cell r="Q714" t="str">
            <v>Semestral</v>
          </cell>
          <cell r="R714" t="str">
            <v>Capacidad</v>
          </cell>
          <cell r="S714">
            <v>213</v>
          </cell>
          <cell r="T714">
            <v>248</v>
          </cell>
          <cell r="U714">
            <v>330</v>
          </cell>
          <cell r="V714">
            <v>373</v>
          </cell>
          <cell r="W714">
            <v>383</v>
          </cell>
          <cell r="X714">
            <v>383</v>
          </cell>
          <cell r="Y714">
            <v>0</v>
          </cell>
          <cell r="Z714">
            <v>0</v>
          </cell>
          <cell r="AA714">
            <v>0</v>
          </cell>
          <cell r="AB714">
            <v>0</v>
          </cell>
          <cell r="AC714">
            <v>0</v>
          </cell>
          <cell r="AD714">
            <v>0</v>
          </cell>
          <cell r="AE714" t="str">
            <v>-En Asistencia Oficial al Desarrollo, se adelantaron gestiones con: Alemania, Eslovenia, Estados Unidos, Corea, Francia, Suecia y la Unión Europea (ver archivo adjunto). - Actualmente el Fondo multidonante de las Naciones Unidas para el posconflicto, está</v>
          </cell>
          <cell r="AF714">
            <v>42490.208333333299</v>
          </cell>
          <cell r="AG714">
            <v>42501.670469213001</v>
          </cell>
          <cell r="AH714" t="str">
            <v>María Andrea Albán Durán</v>
          </cell>
          <cell r="AI714" t="str">
            <v>MariaAndrea.Alban@cancilleria.gov.co</v>
          </cell>
          <cell r="AJ714">
            <v>44</v>
          </cell>
          <cell r="AK714">
            <v>0</v>
          </cell>
          <cell r="AL714">
            <v>0</v>
          </cell>
        </row>
        <row r="715">
          <cell r="A715">
            <v>5215</v>
          </cell>
          <cell r="B715" t="str">
            <v>Todos por un Nuevo País</v>
          </cell>
          <cell r="C715" t="str">
            <v>Buen Gobierno</v>
          </cell>
          <cell r="D715" t="str">
            <v>Promover y asegurar los intereses nacionales a traves de la política exterior y cooperación internacional</v>
          </cell>
          <cell r="E715" t="str">
            <v>Relaciones Exteriores</v>
          </cell>
          <cell r="F715" t="str">
            <v>MINRELACIONES</v>
          </cell>
          <cell r="G715" t="str">
            <v>Fomento y promoción de la cooperación internacional desde el sector de Relaciones Exteriores</v>
          </cell>
          <cell r="H715">
            <v>5215</v>
          </cell>
          <cell r="I715" t="str">
            <v>Establecer e implementar mecanismos binacionales de integración fronteriza.</v>
          </cell>
          <cell r="J715" t="str">
            <v>Producto</v>
          </cell>
          <cell r="K715" t="str">
            <v>Sectorial</v>
          </cell>
          <cell r="L715" t="str">
            <v>NO</v>
          </cell>
          <cell r="M715" t="str">
            <v>NO</v>
          </cell>
          <cell r="N715" t="str">
            <v>NO</v>
          </cell>
          <cell r="O715" t="str">
            <v>SI</v>
          </cell>
          <cell r="P715" t="str">
            <v>Número de Mecanismos Binacionales</v>
          </cell>
          <cell r="Q715" t="str">
            <v>Anual</v>
          </cell>
          <cell r="R715" t="str">
            <v>Stock</v>
          </cell>
          <cell r="S715">
            <v>2</v>
          </cell>
          <cell r="T715">
            <v>3</v>
          </cell>
          <cell r="U715">
            <v>4</v>
          </cell>
          <cell r="V715">
            <v>4</v>
          </cell>
          <cell r="W715">
            <v>4</v>
          </cell>
          <cell r="X715">
            <v>4</v>
          </cell>
          <cell r="Y715">
            <v>0</v>
          </cell>
          <cell r="Z715">
            <v>0</v>
          </cell>
          <cell r="AA715">
            <v>0</v>
          </cell>
          <cell r="AB715">
            <v>0</v>
          </cell>
          <cell r="AC715">
            <v>0</v>
          </cell>
          <cell r="AD715">
            <v>0</v>
          </cell>
          <cell r="AE715" t="str">
            <v>En Abril se avanzó en la implementación de los mecanismos binacionales ya establecidos en años anteriores con Perú y Ecuador. En el transcurso del año se avanzará con la creación de un nuevo mecanismo que permita fomentar la integración con los países vec</v>
          </cell>
          <cell r="AF715">
            <v>42490.208333333299</v>
          </cell>
          <cell r="AG715">
            <v>42501.436116435201</v>
          </cell>
          <cell r="AH715" t="str">
            <v>Jorge Humberto Guzmán González</v>
          </cell>
          <cell r="AI715" t="str">
            <v>jorge.guzman@cancilleria.gov.co</v>
          </cell>
          <cell r="AJ715">
            <v>5</v>
          </cell>
          <cell r="AK715">
            <v>0</v>
          </cell>
          <cell r="AL715">
            <v>0</v>
          </cell>
        </row>
        <row r="716">
          <cell r="A716">
            <v>4320</v>
          </cell>
          <cell r="B716" t="str">
            <v>Todos por un Nuevo País</v>
          </cell>
          <cell r="C716" t="str">
            <v>Buen Gobierno</v>
          </cell>
          <cell r="D716" t="str">
            <v>Promover y asegurar los intereses nacionales a traves de la política exterior y cooperación internacional</v>
          </cell>
          <cell r="E716" t="str">
            <v>Relaciones Exteriores</v>
          </cell>
          <cell r="F716" t="str">
            <v>MINRELACIONES</v>
          </cell>
          <cell r="G716" t="str">
            <v>Fomento y promoción de la cooperación internacional desde el sector de Relaciones Exteriores</v>
          </cell>
          <cell r="H716">
            <v>4320</v>
          </cell>
          <cell r="I716" t="str">
            <v>Instrumentos, programas y proyectos de cooperación internacional negociados</v>
          </cell>
          <cell r="J716" t="str">
            <v>Gestión</v>
          </cell>
          <cell r="K716" t="str">
            <v>Sectorial</v>
          </cell>
          <cell r="L716" t="str">
            <v>SI</v>
          </cell>
          <cell r="M716" t="str">
            <v>NO</v>
          </cell>
          <cell r="N716" t="str">
            <v>NO</v>
          </cell>
          <cell r="O716" t="str">
            <v>SI</v>
          </cell>
          <cell r="P716" t="str">
            <v>Otro (Número de Instrumentos, programas y proyectos)</v>
          </cell>
          <cell r="Q716" t="str">
            <v>Semestral</v>
          </cell>
          <cell r="R716" t="str">
            <v>Acumulado</v>
          </cell>
          <cell r="S716">
            <v>74</v>
          </cell>
          <cell r="T716">
            <v>32</v>
          </cell>
          <cell r="U716">
            <v>18</v>
          </cell>
          <cell r="V716">
            <v>13</v>
          </cell>
          <cell r="W716">
            <v>11</v>
          </cell>
          <cell r="X716">
            <v>74</v>
          </cell>
          <cell r="Y716">
            <v>0</v>
          </cell>
          <cell r="Z716">
            <v>0</v>
          </cell>
          <cell r="AA716">
            <v>0</v>
          </cell>
          <cell r="AB716">
            <v>0</v>
          </cell>
          <cell r="AC716">
            <v>0</v>
          </cell>
          <cell r="AD716">
            <v>0</v>
          </cell>
          <cell r="AE716" t="str">
            <v>-En relación con los programas bilaterales de cooperación sur-sur, no se reporta avance cuantitativo, por cuanto se está adelantando la coordinación y negociación para la celebración de la VII Comisión Mixta de Cooperación Técnica y Científica con Costa R</v>
          </cell>
          <cell r="AF716">
            <v>42490.208333333299</v>
          </cell>
          <cell r="AG716">
            <v>42501.673976469901</v>
          </cell>
          <cell r="AH716" t="str">
            <v>María Andrea Albán Durán</v>
          </cell>
          <cell r="AI716" t="str">
            <v>MariaAndrea.Alban@cancilleria.gov.co</v>
          </cell>
          <cell r="AJ716">
            <v>5</v>
          </cell>
          <cell r="AK716">
            <v>0</v>
          </cell>
          <cell r="AL716">
            <v>0</v>
          </cell>
        </row>
        <row r="717">
          <cell r="A717">
            <v>4321</v>
          </cell>
          <cell r="B717" t="str">
            <v>Todos por un Nuevo País</v>
          </cell>
          <cell r="C717" t="str">
            <v>Buen Gobierno</v>
          </cell>
          <cell r="D717" t="str">
            <v>Promover y asegurar los intereses nacionales a traves de la política exterior y cooperación internacional</v>
          </cell>
          <cell r="E717" t="str">
            <v>Relaciones Exteriores</v>
          </cell>
          <cell r="F717" t="str">
            <v>MINRELACIONES</v>
          </cell>
          <cell r="G717" t="str">
            <v>Fomento y promoción de la cooperación internacional desde el sector de Relaciones Exteriores</v>
          </cell>
          <cell r="H717">
            <v>4321</v>
          </cell>
          <cell r="I717" t="str">
            <v>Instrumentos de cooperación bilateral diseñados</v>
          </cell>
          <cell r="J717" t="str">
            <v>Producto</v>
          </cell>
          <cell r="K717" t="str">
            <v>Sectorial</v>
          </cell>
          <cell r="L717" t="str">
            <v>SI</v>
          </cell>
          <cell r="M717" t="str">
            <v>NO</v>
          </cell>
          <cell r="N717" t="str">
            <v>NO</v>
          </cell>
          <cell r="O717" t="str">
            <v>SI</v>
          </cell>
          <cell r="P717" t="str">
            <v>Otro (Número de Instrumentos, programas y proyectos)</v>
          </cell>
          <cell r="Q717" t="str">
            <v>Semestral</v>
          </cell>
          <cell r="R717" t="str">
            <v>Acumulado</v>
          </cell>
          <cell r="S717">
            <v>28</v>
          </cell>
          <cell r="T717">
            <v>13</v>
          </cell>
          <cell r="U717">
            <v>9</v>
          </cell>
          <cell r="V717">
            <v>5</v>
          </cell>
          <cell r="W717">
            <v>4</v>
          </cell>
          <cell r="X717">
            <v>31</v>
          </cell>
          <cell r="Y717">
            <v>0</v>
          </cell>
          <cell r="Z717">
            <v>0</v>
          </cell>
          <cell r="AA717">
            <v>0</v>
          </cell>
          <cell r="AB717">
            <v>0</v>
          </cell>
          <cell r="AC717">
            <v>0</v>
          </cell>
          <cell r="AD717">
            <v>0</v>
          </cell>
          <cell r="AE717" t="str">
            <v>El 18 de abril, APC remitió para concepto jurídico del MRE el Convenio de Financiación del Proyecto FORPAZ, que tiene un monto de € 11 millones. APC también remitió para concepto jurídico el Convenio de Financiación del proyecto de Competitividad Regional</v>
          </cell>
          <cell r="AF717">
            <v>42490.208333333299</v>
          </cell>
          <cell r="AG717">
            <v>42501.673365393501</v>
          </cell>
          <cell r="AH717" t="str">
            <v>María Andrea Albán Durán</v>
          </cell>
          <cell r="AI717" t="str">
            <v>MariaAndrea.Alban@cancilleria.gov.co</v>
          </cell>
          <cell r="AJ717">
            <v>5</v>
          </cell>
          <cell r="AK717">
            <v>0</v>
          </cell>
          <cell r="AL717">
            <v>0</v>
          </cell>
        </row>
        <row r="718">
          <cell r="A718">
            <v>4322</v>
          </cell>
          <cell r="B718" t="str">
            <v>Todos por un Nuevo País</v>
          </cell>
          <cell r="C718" t="str">
            <v>Buen Gobierno</v>
          </cell>
          <cell r="D718" t="str">
            <v>Promover y asegurar los intereses nacionales a traves de la política exterior y cooperación internacional</v>
          </cell>
          <cell r="E718" t="str">
            <v>Relaciones Exteriores</v>
          </cell>
          <cell r="F718" t="str">
            <v>MINRELACIONES</v>
          </cell>
          <cell r="G718" t="str">
            <v>Fomento y promoción de la cooperación internacional desde el sector de Relaciones Exteriores</v>
          </cell>
          <cell r="H718">
            <v>4322</v>
          </cell>
          <cell r="I718" t="str">
            <v>Instrumentos de cooperación multilateral diseñados</v>
          </cell>
          <cell r="J718" t="str">
            <v>Gestión</v>
          </cell>
          <cell r="K718" t="str">
            <v>Sectorial</v>
          </cell>
          <cell r="L718" t="str">
            <v>SI</v>
          </cell>
          <cell r="M718" t="str">
            <v>NO</v>
          </cell>
          <cell r="N718" t="str">
            <v>NO</v>
          </cell>
          <cell r="O718" t="str">
            <v>NO</v>
          </cell>
          <cell r="P718" t="str">
            <v>Otro (Número de Instrumentos, programas y proyectos)</v>
          </cell>
          <cell r="Q718" t="str">
            <v>Semestral</v>
          </cell>
          <cell r="R718" t="str">
            <v>Acumulado</v>
          </cell>
          <cell r="S718">
            <v>11</v>
          </cell>
          <cell r="T718">
            <v>12</v>
          </cell>
          <cell r="U718">
            <v>0</v>
          </cell>
          <cell r="V718">
            <v>0</v>
          </cell>
          <cell r="W718">
            <v>0</v>
          </cell>
          <cell r="X718">
            <v>12</v>
          </cell>
          <cell r="Y718">
            <v>0</v>
          </cell>
          <cell r="Z718">
            <v>0</v>
          </cell>
          <cell r="AA718">
            <v>0</v>
          </cell>
          <cell r="AB718">
            <v>0</v>
          </cell>
          <cell r="AC718">
            <v>0</v>
          </cell>
          <cell r="AD718">
            <v>0</v>
          </cell>
          <cell r="AE718" t="str">
            <v>- Meta del cuatrienio cumplida con los 12 instrumentos de cooperación multilateral suscritos durante el año 2015, dentro de los cuales se encuentran el UNDAF, la OPSR y los marcos de cooperación con las siguientes Agencias de Naciones Unidas: FAO, ONU-Muj</v>
          </cell>
          <cell r="AF718">
            <v>42400.208333333299</v>
          </cell>
          <cell r="AG718">
            <v>42409.3963491088</v>
          </cell>
          <cell r="AH718" t="str">
            <v>María Andrea Albán Durán</v>
          </cell>
          <cell r="AI718" t="str">
            <v>MariaAndrea.Alban@cancilleria.gov.co</v>
          </cell>
          <cell r="AJ718">
            <v>5</v>
          </cell>
          <cell r="AK718">
            <v>0</v>
          </cell>
          <cell r="AL718">
            <v>0</v>
          </cell>
        </row>
        <row r="719">
          <cell r="A719">
            <v>4323</v>
          </cell>
          <cell r="B719" t="str">
            <v>Todos por un Nuevo País</v>
          </cell>
          <cell r="C719" t="str">
            <v>Buen Gobierno</v>
          </cell>
          <cell r="D719" t="str">
            <v>Promover y asegurar los intereses nacionales a traves de la política exterior y cooperación internacional</v>
          </cell>
          <cell r="E719" t="str">
            <v>Relaciones Exteriores</v>
          </cell>
          <cell r="F719" t="str">
            <v>MINRELACIONES</v>
          </cell>
          <cell r="G719" t="str">
            <v>Fomento y promoción de la cooperación internacional desde el sector de Relaciones Exteriores</v>
          </cell>
          <cell r="H719">
            <v>4323</v>
          </cell>
          <cell r="I719" t="str">
            <v>Programas bilaterales de cooperación Sur-Sur, en operación.</v>
          </cell>
          <cell r="J719" t="str">
            <v>Gestión</v>
          </cell>
          <cell r="K719" t="str">
            <v>Sectorial</v>
          </cell>
          <cell r="L719" t="str">
            <v>SI</v>
          </cell>
          <cell r="M719" t="str">
            <v>NO</v>
          </cell>
          <cell r="N719" t="str">
            <v>NO</v>
          </cell>
          <cell r="O719" t="str">
            <v>SI</v>
          </cell>
          <cell r="P719" t="str">
            <v>Otro (Número de Instrumentos, programas y proyectos)</v>
          </cell>
          <cell r="Q719" t="str">
            <v>Anual</v>
          </cell>
          <cell r="R719" t="str">
            <v>Acumulado</v>
          </cell>
          <cell r="S719">
            <v>31</v>
          </cell>
          <cell r="T719">
            <v>6</v>
          </cell>
          <cell r="U719">
            <v>8</v>
          </cell>
          <cell r="V719">
            <v>7</v>
          </cell>
          <cell r="W719">
            <v>6</v>
          </cell>
          <cell r="X719">
            <v>27</v>
          </cell>
          <cell r="Y719">
            <v>0</v>
          </cell>
          <cell r="Z719">
            <v>0</v>
          </cell>
          <cell r="AA719">
            <v>0</v>
          </cell>
          <cell r="AB719">
            <v>0</v>
          </cell>
          <cell r="AC719">
            <v>0</v>
          </cell>
          <cell r="AD719">
            <v>0</v>
          </cell>
          <cell r="AE719" t="str">
            <v>Durante el mes de abril de 2016 no se reportan avance cuantitativo, por cuanto se están adelantando la coordinación y negociación para la celebración de la VII Comisión Mixta de Cooperación Técnica y Científica con Costa Rica en el mes de mayo de 2016.</v>
          </cell>
          <cell r="AF719">
            <v>42490.208333333299</v>
          </cell>
          <cell r="AG719">
            <v>42501.673572569402</v>
          </cell>
          <cell r="AH719" t="str">
            <v>María Andrea Albán Durán</v>
          </cell>
          <cell r="AI719" t="str">
            <v>MariaAndrea.Alban@cancilleria.gov.co</v>
          </cell>
          <cell r="AJ719">
            <v>5</v>
          </cell>
          <cell r="AK719">
            <v>0</v>
          </cell>
          <cell r="AL719">
            <v>0</v>
          </cell>
        </row>
        <row r="720">
          <cell r="A720">
            <v>4324</v>
          </cell>
          <cell r="B720" t="str">
            <v>Todos por un Nuevo País</v>
          </cell>
          <cell r="C720" t="str">
            <v>Buen Gobierno</v>
          </cell>
          <cell r="D720" t="str">
            <v>Promover y asegurar los intereses nacionales a traves de la política exterior y cooperación internacional</v>
          </cell>
          <cell r="E720" t="str">
            <v>Relaciones Exteriores</v>
          </cell>
          <cell r="F720" t="str">
            <v>MINRELACIONES</v>
          </cell>
          <cell r="G720" t="str">
            <v>Fomento y promoción de la cooperación internacional desde el sector de Relaciones Exteriores</v>
          </cell>
          <cell r="H720">
            <v>4324</v>
          </cell>
          <cell r="I720" t="str">
            <v>Estrategias regionales de cooperación Sur-Sur, en operación</v>
          </cell>
          <cell r="J720" t="str">
            <v>Producto</v>
          </cell>
          <cell r="K720" t="str">
            <v>Sectorial</v>
          </cell>
          <cell r="L720" t="str">
            <v>SI</v>
          </cell>
          <cell r="M720" t="str">
            <v>NO</v>
          </cell>
          <cell r="N720" t="str">
            <v>NO</v>
          </cell>
          <cell r="O720" t="str">
            <v>SI</v>
          </cell>
          <cell r="P720" t="str">
            <v>Otro (Número de proyectos)</v>
          </cell>
          <cell r="Q720" t="str">
            <v>Anual</v>
          </cell>
          <cell r="R720" t="str">
            <v>Acumulado</v>
          </cell>
          <cell r="S720">
            <v>0</v>
          </cell>
          <cell r="T720">
            <v>1</v>
          </cell>
          <cell r="U720">
            <v>1</v>
          </cell>
          <cell r="V720">
            <v>1</v>
          </cell>
          <cell r="W720">
            <v>1</v>
          </cell>
          <cell r="X720">
            <v>4</v>
          </cell>
          <cell r="Y720">
            <v>0</v>
          </cell>
          <cell r="Z720">
            <v>0</v>
          </cell>
          <cell r="AA720">
            <v>0</v>
          </cell>
          <cell r="AB720">
            <v>0</v>
          </cell>
          <cell r="AC720">
            <v>0</v>
          </cell>
          <cell r="AD720">
            <v>0</v>
          </cell>
          <cell r="AE720" t="str">
            <v>En el marco de la Estrategia de Cooperación con el Sudeste Asiático, se inició la coordinación para la puesta en marcha del intercambio de experiencias y buenas prácticas en turismo de naturaleza y salud con Indonesia y Filipinas, la primera actividad ten</v>
          </cell>
          <cell r="AF720">
            <v>42490.208333333299</v>
          </cell>
          <cell r="AG720">
            <v>42501.670767442098</v>
          </cell>
          <cell r="AH720" t="str">
            <v>María Andrea Albán Durán</v>
          </cell>
          <cell r="AI720" t="str">
            <v>MariaAndrea.Alban@cancilleria.gov.co</v>
          </cell>
          <cell r="AJ720">
            <v>5</v>
          </cell>
          <cell r="AK720">
            <v>0</v>
          </cell>
          <cell r="AL720">
            <v>0</v>
          </cell>
        </row>
        <row r="721">
          <cell r="A721">
            <v>4314</v>
          </cell>
          <cell r="B721" t="str">
            <v>Todos por un Nuevo País</v>
          </cell>
          <cell r="C721" t="str">
            <v>Buen Gobierno</v>
          </cell>
          <cell r="D721" t="str">
            <v>Promover y asegurar los intereses nacionales a traves de la política exterior y cooperación internacional</v>
          </cell>
          <cell r="E721" t="str">
            <v>Relaciones Exteriores</v>
          </cell>
          <cell r="F721" t="str">
            <v>MINRELACIONES</v>
          </cell>
          <cell r="G721" t="str">
            <v>Asuntos multilaterales y participación en organismos internacionales y regionales</v>
          </cell>
          <cell r="H721">
            <v>4314</v>
          </cell>
          <cell r="I721" t="str">
            <v>Actividades culturales, académicas y deportivas de promoción de Colombia en el exterior</v>
          </cell>
          <cell r="J721" t="str">
            <v>Producto</v>
          </cell>
          <cell r="K721" t="str">
            <v>Sectorial</v>
          </cell>
          <cell r="L721" t="str">
            <v>SI</v>
          </cell>
          <cell r="M721" t="str">
            <v>NO</v>
          </cell>
          <cell r="N721" t="str">
            <v>NO</v>
          </cell>
          <cell r="O721" t="str">
            <v>SI</v>
          </cell>
          <cell r="P721" t="str">
            <v>Otro (Actividades)</v>
          </cell>
          <cell r="Q721" t="str">
            <v>Trimestral</v>
          </cell>
          <cell r="R721" t="str">
            <v>Acumulado</v>
          </cell>
          <cell r="S721">
            <v>1098</v>
          </cell>
          <cell r="T721">
            <v>179</v>
          </cell>
          <cell r="U721">
            <v>235</v>
          </cell>
          <cell r="V721">
            <v>247</v>
          </cell>
          <cell r="W721">
            <v>257</v>
          </cell>
          <cell r="X721">
            <v>918</v>
          </cell>
          <cell r="Y721">
            <v>21</v>
          </cell>
          <cell r="Z721">
            <v>8.94</v>
          </cell>
          <cell r="AA721">
            <v>220</v>
          </cell>
          <cell r="AB721">
            <v>23.97</v>
          </cell>
          <cell r="AC721">
            <v>42460.208333333299</v>
          </cell>
          <cell r="AD721">
            <v>42468.696443634297</v>
          </cell>
          <cell r="AE721" t="str">
            <v>Durante el mes de abril se avanzó en la preparación de las actividades culturales, académicas y deportivas, así como la logística necesaria para el envío de exposiciones, material promocional y de actividades que los implementan programados de mayo en ade</v>
          </cell>
          <cell r="AF721">
            <v>42490.208333333299</v>
          </cell>
          <cell r="AG721">
            <v>42501.666392361098</v>
          </cell>
          <cell r="AH721" t="str">
            <v>Luis Armando Soto</v>
          </cell>
          <cell r="AI721" t="str">
            <v>luis.soto@cancilleria.gov.co</v>
          </cell>
          <cell r="AJ721">
            <v>5</v>
          </cell>
          <cell r="AK721">
            <v>42551.208333333299</v>
          </cell>
          <cell r="AL721">
            <v>-48</v>
          </cell>
        </row>
        <row r="722">
          <cell r="A722">
            <v>4315</v>
          </cell>
          <cell r="B722" t="str">
            <v>Todos por un Nuevo País</v>
          </cell>
          <cell r="C722" t="str">
            <v>Buen Gobierno</v>
          </cell>
          <cell r="D722" t="str">
            <v>Promover y asegurar los intereses nacionales a traves de la política exterior y cooperación internacional</v>
          </cell>
          <cell r="E722" t="str">
            <v>Relaciones Exteriores</v>
          </cell>
          <cell r="F722" t="str">
            <v>MINRELACIONES</v>
          </cell>
          <cell r="G722" t="str">
            <v>Asuntos multilaterales y participación en organismos internacionales y regionales</v>
          </cell>
          <cell r="H722">
            <v>4315</v>
          </cell>
          <cell r="I722" t="str">
            <v>Participación en foros regionales y multilaterales para la promoción y defensa de intereses nacionales</v>
          </cell>
          <cell r="J722" t="str">
            <v>Producto</v>
          </cell>
          <cell r="K722" t="str">
            <v>Sectorial</v>
          </cell>
          <cell r="L722" t="str">
            <v>SI</v>
          </cell>
          <cell r="M722" t="str">
            <v>NO</v>
          </cell>
          <cell r="N722" t="str">
            <v>NO</v>
          </cell>
          <cell r="O722" t="str">
            <v>SI</v>
          </cell>
          <cell r="P722" t="str">
            <v>Otro (Acciones)</v>
          </cell>
          <cell r="Q722" t="str">
            <v>Trimestral</v>
          </cell>
          <cell r="R722" t="str">
            <v>Acumulado</v>
          </cell>
          <cell r="S722">
            <v>63</v>
          </cell>
          <cell r="T722">
            <v>39</v>
          </cell>
          <cell r="U722">
            <v>40</v>
          </cell>
          <cell r="V722">
            <v>37</v>
          </cell>
          <cell r="W722">
            <v>39</v>
          </cell>
          <cell r="X722">
            <v>155</v>
          </cell>
          <cell r="Y722">
            <v>8</v>
          </cell>
          <cell r="Z722">
            <v>20</v>
          </cell>
          <cell r="AA722">
            <v>47</v>
          </cell>
          <cell r="AB722">
            <v>30.32</v>
          </cell>
          <cell r="AC722">
            <v>42460.208333333299</v>
          </cell>
          <cell r="AD722">
            <v>42468.428767824102</v>
          </cell>
          <cell r="AE722" t="str">
            <v>Se adelantaron las siguientes acciones: preparación de insumos para la realización de dos (2) intervenciones, en el marco del 157° periodo de sesiones de la Comisión Interamericana de Derechos Humanos, X Reunión de Ministros de Relaciones Exteriores de la</v>
          </cell>
          <cell r="AF722">
            <v>42490.208333333299</v>
          </cell>
          <cell r="AG722">
            <v>42501.4781679398</v>
          </cell>
          <cell r="AH722" t="str">
            <v>Francisco Javier Echeverri Lara</v>
          </cell>
          <cell r="AI722" t="str">
            <v>francisco.echeverri@cancillaria.gov.co</v>
          </cell>
          <cell r="AJ722">
            <v>5</v>
          </cell>
          <cell r="AK722">
            <v>42551.208333333299</v>
          </cell>
          <cell r="AL722">
            <v>-48</v>
          </cell>
        </row>
        <row r="723">
          <cell r="A723">
            <v>5204</v>
          </cell>
          <cell r="B723" t="str">
            <v>Todos por un Nuevo País</v>
          </cell>
          <cell r="C723" t="str">
            <v>Buen Gobierno</v>
          </cell>
          <cell r="D723" t="str">
            <v>Promover y asegurar los intereses nacionales a traves de la política exterior y cooperación internacional</v>
          </cell>
          <cell r="E723" t="str">
            <v>Relaciones Exteriores</v>
          </cell>
          <cell r="F723" t="str">
            <v>MINRELACIONES</v>
          </cell>
          <cell r="G723" t="str">
            <v>Asuntos multilaterales y participación en organismos internacionales y regionales</v>
          </cell>
          <cell r="H723">
            <v>5204</v>
          </cell>
          <cell r="I723" t="str">
            <v>Niños, niñas y adolescentes beneficiados por la iniciativa de diplomacia deportiva y cultural.</v>
          </cell>
          <cell r="J723" t="str">
            <v>Producto</v>
          </cell>
          <cell r="K723" t="str">
            <v>Sectorial</v>
          </cell>
          <cell r="L723" t="str">
            <v>NO</v>
          </cell>
          <cell r="M723" t="str">
            <v>NO</v>
          </cell>
          <cell r="N723" t="str">
            <v>NO</v>
          </cell>
          <cell r="O723" t="str">
            <v>NO</v>
          </cell>
          <cell r="P723" t="str">
            <v>Número de niños, niñas y adolescentes</v>
          </cell>
          <cell r="Q723" t="str">
            <v>Trimestral</v>
          </cell>
          <cell r="R723" t="str">
            <v>Flujo</v>
          </cell>
          <cell r="S723">
            <v>816</v>
          </cell>
          <cell r="T723">
            <v>1041</v>
          </cell>
          <cell r="U723">
            <v>1266</v>
          </cell>
          <cell r="V723">
            <v>1491</v>
          </cell>
          <cell r="W723">
            <v>1658</v>
          </cell>
          <cell r="X723">
            <v>1658</v>
          </cell>
          <cell r="Y723">
            <v>1084</v>
          </cell>
          <cell r="Z723">
            <v>85.623999999999995</v>
          </cell>
          <cell r="AA723">
            <v>1059</v>
          </cell>
          <cell r="AB723">
            <v>63.872</v>
          </cell>
          <cell r="AC723">
            <v>42460.208333333299</v>
          </cell>
          <cell r="AD723">
            <v>42500.640919675898</v>
          </cell>
          <cell r="AE723" t="str">
            <v>Durante el mes de abril se avanzó en la preparación de los intercambios deportivos y culturales, así como en la logística necesaria para el desarrollo de los intercambios y actividades que los implementan programados de mayo en adelante. En abril se reali</v>
          </cell>
          <cell r="AF723">
            <v>42490.208333333299</v>
          </cell>
          <cell r="AG723">
            <v>42501.669867395802</v>
          </cell>
          <cell r="AH723" t="str">
            <v>Luis Armando Soto</v>
          </cell>
          <cell r="AI723" t="str">
            <v>luis.soto@cancilleria.gov.co</v>
          </cell>
          <cell r="AJ723">
            <v>3</v>
          </cell>
          <cell r="AK723">
            <v>42551.208333333299</v>
          </cell>
          <cell r="AL723">
            <v>-46</v>
          </cell>
        </row>
        <row r="724">
          <cell r="A724">
            <v>4316</v>
          </cell>
          <cell r="B724" t="str">
            <v>Todos por un Nuevo País</v>
          </cell>
          <cell r="C724" t="str">
            <v>Buen Gobierno</v>
          </cell>
          <cell r="D724" t="str">
            <v>Promover y asegurar los intereses nacionales a traves de la política exterior y cooperación internacional</v>
          </cell>
          <cell r="E724" t="str">
            <v>Relaciones Exteriores</v>
          </cell>
          <cell r="F724" t="str">
            <v>MINRELACIONES</v>
          </cell>
          <cell r="G724" t="str">
            <v>Política Migratoria</v>
          </cell>
          <cell r="H724">
            <v>4316</v>
          </cell>
          <cell r="I724" t="str">
            <v>Consulados móviles instalados</v>
          </cell>
          <cell r="J724" t="str">
            <v>Producto</v>
          </cell>
          <cell r="K724" t="str">
            <v>Sectorial</v>
          </cell>
          <cell r="L724" t="str">
            <v>SI</v>
          </cell>
          <cell r="M724" t="str">
            <v>NO</v>
          </cell>
          <cell r="N724" t="str">
            <v>NO</v>
          </cell>
          <cell r="O724" t="str">
            <v>SI</v>
          </cell>
          <cell r="P724" t="str">
            <v>Otro (Consulados móviles)</v>
          </cell>
          <cell r="Q724" t="str">
            <v>Trimestral</v>
          </cell>
          <cell r="R724" t="str">
            <v>Acumulado</v>
          </cell>
          <cell r="S724">
            <v>521</v>
          </cell>
          <cell r="T724">
            <v>120</v>
          </cell>
          <cell r="U724">
            <v>120</v>
          </cell>
          <cell r="V724">
            <v>120</v>
          </cell>
          <cell r="W724">
            <v>65</v>
          </cell>
          <cell r="X724">
            <v>425</v>
          </cell>
          <cell r="Y724">
            <v>22</v>
          </cell>
          <cell r="Z724">
            <v>18.329999999999998</v>
          </cell>
          <cell r="AA724">
            <v>182</v>
          </cell>
          <cell r="AB724">
            <v>42.82</v>
          </cell>
          <cell r="AC724">
            <v>42460.208333333299</v>
          </cell>
          <cell r="AD724">
            <v>42467.696005092599</v>
          </cell>
          <cell r="AE724"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4">
            <v>42490.208333333299</v>
          </cell>
          <cell r="AG724">
            <v>42500.451782638898</v>
          </cell>
          <cell r="AH724" t="str">
            <v>Javier Darío Higuera Angel</v>
          </cell>
          <cell r="AI724" t="str">
            <v>javier.higuera@cancilleria.gov.co</v>
          </cell>
          <cell r="AJ724">
            <v>5</v>
          </cell>
          <cell r="AK724">
            <v>42551.208333333299</v>
          </cell>
          <cell r="AL724">
            <v>-48</v>
          </cell>
        </row>
        <row r="725">
          <cell r="A725">
            <v>4317</v>
          </cell>
          <cell r="B725" t="str">
            <v>Todos por un Nuevo País</v>
          </cell>
          <cell r="C725" t="str">
            <v>Buen Gobierno</v>
          </cell>
          <cell r="D725" t="str">
            <v>Promover y asegurar los intereses nacionales a traves de la política exterior y cooperación internacional</v>
          </cell>
          <cell r="E725" t="str">
            <v>Relaciones Exteriores</v>
          </cell>
          <cell r="F725" t="str">
            <v>MINRELACIONES</v>
          </cell>
          <cell r="G725" t="str">
            <v>Política Migratoria</v>
          </cell>
          <cell r="H725">
            <v>4317</v>
          </cell>
          <cell r="I725" t="str">
            <v>Puntos totales de atención migratoria fortalecidos</v>
          </cell>
          <cell r="J725" t="str">
            <v>Producto</v>
          </cell>
          <cell r="K725" t="str">
            <v>Sectorial</v>
          </cell>
          <cell r="L725" t="str">
            <v>SI</v>
          </cell>
          <cell r="M725" t="str">
            <v>NO</v>
          </cell>
          <cell r="N725" t="str">
            <v>NO</v>
          </cell>
          <cell r="O725" t="str">
            <v>SI</v>
          </cell>
          <cell r="P725" t="str">
            <v>Otro (Puntos de atención)</v>
          </cell>
          <cell r="Q725" t="str">
            <v>Semestral</v>
          </cell>
          <cell r="R725" t="str">
            <v>Capacidad</v>
          </cell>
          <cell r="S725">
            <v>64</v>
          </cell>
          <cell r="T725">
            <v>65</v>
          </cell>
          <cell r="U725">
            <v>66</v>
          </cell>
          <cell r="V725">
            <v>67</v>
          </cell>
          <cell r="W725">
            <v>67</v>
          </cell>
          <cell r="X725">
            <v>67</v>
          </cell>
          <cell r="Y725">
            <v>0</v>
          </cell>
          <cell r="Z725">
            <v>0</v>
          </cell>
          <cell r="AA725">
            <v>0</v>
          </cell>
          <cell r="AB725">
            <v>0</v>
          </cell>
          <cell r="AC725">
            <v>0</v>
          </cell>
          <cell r="AD725">
            <v>0</v>
          </cell>
          <cell r="AE725" t="str">
            <v>Se avanza en la Construcción de una balsa flotante sobre el río Amazonas como punto de control migratorio fluvial, en donde después de reiniciadas las obras, se realiza una visita técnica con las partes involucradas (Consorcio Balsa del Amazonas, Gobernac</v>
          </cell>
          <cell r="AF725">
            <v>42490.208333333299</v>
          </cell>
          <cell r="AG725">
            <v>42502.439301504601</v>
          </cell>
          <cell r="AH725" t="str">
            <v>Cristhian Alexander Caballero Mora</v>
          </cell>
          <cell r="AI725" t="str">
            <v>cristhian.caballero@migracioncolombia.gov.co</v>
          </cell>
          <cell r="AJ725">
            <v>5</v>
          </cell>
          <cell r="AK725">
            <v>0</v>
          </cell>
          <cell r="AL725">
            <v>0</v>
          </cell>
        </row>
        <row r="726">
          <cell r="A726">
            <v>4319</v>
          </cell>
          <cell r="B726" t="str">
            <v>Todos por un Nuevo País</v>
          </cell>
          <cell r="C726" t="str">
            <v>Buen Gobierno</v>
          </cell>
          <cell r="D726" t="str">
            <v>Promover y asegurar los intereses nacionales a traves de la política exterior y cooperación internacional</v>
          </cell>
          <cell r="E726" t="str">
            <v>Relaciones Exteriores</v>
          </cell>
          <cell r="F726" t="str">
            <v>MINRELACIONES</v>
          </cell>
          <cell r="G726" t="str">
            <v>Política Migratoria</v>
          </cell>
          <cell r="H726">
            <v>4319</v>
          </cell>
          <cell r="I726" t="str">
            <v>Intervenciones para atender las prioridades de la política exterior y el servicio al ciudadano fortalecidas</v>
          </cell>
          <cell r="J726" t="str">
            <v>Producto</v>
          </cell>
          <cell r="K726" t="str">
            <v>Sectorial</v>
          </cell>
          <cell r="L726" t="str">
            <v>SI</v>
          </cell>
          <cell r="M726" t="str">
            <v>NO</v>
          </cell>
          <cell r="N726" t="str">
            <v>NO</v>
          </cell>
          <cell r="O726" t="str">
            <v>SI</v>
          </cell>
          <cell r="P726" t="str">
            <v>Otro (Sedes)</v>
          </cell>
          <cell r="Q726" t="str">
            <v>Trimestral</v>
          </cell>
          <cell r="R726" t="str">
            <v>Acumulado</v>
          </cell>
          <cell r="S726">
            <v>125</v>
          </cell>
          <cell r="T726">
            <v>26</v>
          </cell>
          <cell r="U726">
            <v>26</v>
          </cell>
          <cell r="V726">
            <v>26</v>
          </cell>
          <cell r="W726">
            <v>26</v>
          </cell>
          <cell r="X726">
            <v>104</v>
          </cell>
          <cell r="Y726">
            <v>11</v>
          </cell>
          <cell r="Z726">
            <v>42.31</v>
          </cell>
          <cell r="AA726">
            <v>60</v>
          </cell>
          <cell r="AB726">
            <v>57.69</v>
          </cell>
          <cell r="AC726">
            <v>42460.208333333299</v>
          </cell>
          <cell r="AD726">
            <v>42471.460241284702</v>
          </cell>
          <cell r="AE726" t="str">
            <v>Durante este periodo se ha avanzado en el mantenimiento y dotación de las misiones de Colombia en el exterior.</v>
          </cell>
          <cell r="AF726">
            <v>42490.208333333299</v>
          </cell>
          <cell r="AG726">
            <v>42501.635307789402</v>
          </cell>
          <cell r="AH726" t="str">
            <v>Luis Fernando Críales Gutierrez</v>
          </cell>
          <cell r="AI726" t="str">
            <v>luis.criales@cancilleria.gov.co</v>
          </cell>
          <cell r="AJ726">
            <v>5</v>
          </cell>
          <cell r="AK726">
            <v>42551.208333333299</v>
          </cell>
          <cell r="AL726">
            <v>-48</v>
          </cell>
        </row>
        <row r="727">
          <cell r="A727">
            <v>5216</v>
          </cell>
          <cell r="B727" t="str">
            <v>Todos por un Nuevo País</v>
          </cell>
          <cell r="C727" t="str">
            <v>Buen Gobierno</v>
          </cell>
          <cell r="D727" t="str">
            <v>Promover y asegurar los intereses nacionales a traves de la política exterior y cooperación internacional</v>
          </cell>
          <cell r="E727" t="str">
            <v>Relaciones Exteriores</v>
          </cell>
          <cell r="F727" t="str">
            <v>MINRELACIONES</v>
          </cell>
          <cell r="G727" t="str">
            <v>Política Migratoria</v>
          </cell>
          <cell r="H727">
            <v>5216</v>
          </cell>
          <cell r="I727" t="str">
            <v>Actuaciones consulares realizadas a través de Consulados Móviles</v>
          </cell>
          <cell r="J727" t="str">
            <v>Producto</v>
          </cell>
          <cell r="K727" t="str">
            <v>Sectorial</v>
          </cell>
          <cell r="L727" t="str">
            <v>NO</v>
          </cell>
          <cell r="M727" t="str">
            <v>NO</v>
          </cell>
          <cell r="N727" t="str">
            <v>NO</v>
          </cell>
          <cell r="O727" t="str">
            <v>SI</v>
          </cell>
          <cell r="P727" t="str">
            <v>Número de actuaciones consulares</v>
          </cell>
          <cell r="Q727" t="str">
            <v>Mensual</v>
          </cell>
          <cell r="R727" t="str">
            <v>Acumulado</v>
          </cell>
          <cell r="S727">
            <v>73607</v>
          </cell>
          <cell r="T727">
            <v>20000</v>
          </cell>
          <cell r="U727">
            <v>14000</v>
          </cell>
          <cell r="V727">
            <v>14000</v>
          </cell>
          <cell r="W727">
            <v>8400</v>
          </cell>
          <cell r="X727">
            <v>56400</v>
          </cell>
          <cell r="Y727">
            <v>5610</v>
          </cell>
          <cell r="Z727">
            <v>40.070999999999998</v>
          </cell>
          <cell r="AA727">
            <v>33676</v>
          </cell>
          <cell r="AB727">
            <v>59.709000000000003</v>
          </cell>
          <cell r="AC727">
            <v>42490.208333333299</v>
          </cell>
          <cell r="AD727">
            <v>42501.665787418999</v>
          </cell>
          <cell r="AE727"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7">
            <v>42490.208333333299</v>
          </cell>
          <cell r="AG727">
            <v>42501.665787268503</v>
          </cell>
          <cell r="AH727" t="str">
            <v>Javier Darío Higuera Angel</v>
          </cell>
          <cell r="AI727" t="str">
            <v>javier.higuera@cancilleria.gov.co</v>
          </cell>
          <cell r="AJ727">
            <v>7</v>
          </cell>
          <cell r="AK727">
            <v>42520.208333333299</v>
          </cell>
          <cell r="AL727">
            <v>-20</v>
          </cell>
        </row>
        <row r="728">
          <cell r="A728">
            <v>4312</v>
          </cell>
          <cell r="B728" t="str">
            <v>Todos por un Nuevo País</v>
          </cell>
          <cell r="C728" t="str">
            <v>Buen Gobierno</v>
          </cell>
          <cell r="D728" t="str">
            <v>Promover y asegurar los intereses nacionales a traves de la política exterior y cooperación internacional</v>
          </cell>
          <cell r="E728" t="str">
            <v>Relaciones Exteriores</v>
          </cell>
          <cell r="F728" t="str">
            <v>MINRELACIONES</v>
          </cell>
          <cell r="G728" t="str">
            <v>Gestión de asuntos geoestratégicos</v>
          </cell>
          <cell r="H728">
            <v>4312</v>
          </cell>
          <cell r="I728" t="str">
            <v>Acciones estratégicas desarrolladas para la promoción de los intereses nacionales en el marco de las prioridades de la política exterior</v>
          </cell>
          <cell r="J728" t="str">
            <v>Producto</v>
          </cell>
          <cell r="K728" t="str">
            <v>Sectorial</v>
          </cell>
          <cell r="L728" t="str">
            <v>SI</v>
          </cell>
          <cell r="M728" t="str">
            <v>NO</v>
          </cell>
          <cell r="N728" t="str">
            <v>NO</v>
          </cell>
          <cell r="O728" t="str">
            <v>SI</v>
          </cell>
          <cell r="P728" t="str">
            <v>Porcentaje</v>
          </cell>
          <cell r="Q728" t="str">
            <v>Trimestral</v>
          </cell>
          <cell r="R728" t="str">
            <v>Stock</v>
          </cell>
          <cell r="S728">
            <v>100</v>
          </cell>
          <cell r="T728">
            <v>100</v>
          </cell>
          <cell r="U728">
            <v>100</v>
          </cell>
          <cell r="V728">
            <v>100</v>
          </cell>
          <cell r="W728">
            <v>100</v>
          </cell>
          <cell r="X728">
            <v>100</v>
          </cell>
          <cell r="Y728">
            <v>37</v>
          </cell>
          <cell r="Z728">
            <v>37</v>
          </cell>
          <cell r="AA728">
            <v>37</v>
          </cell>
          <cell r="AB728">
            <v>37</v>
          </cell>
          <cell r="AC728">
            <v>42460.208333333299</v>
          </cell>
          <cell r="AD728">
            <v>42471.444688576397</v>
          </cell>
          <cell r="AE728" t="str">
            <v>Durante este periodo se realizaron 4 acciones para consolidar y lograr la consecución de resultados de las agendas bilaterales a nivel global (socios tradicionales y no tradicionales), 20 actividades culturales, académicas y deportivas de promoción de Col</v>
          </cell>
          <cell r="AF728">
            <v>42490.208333333299</v>
          </cell>
          <cell r="AG728">
            <v>42500.720282754599</v>
          </cell>
          <cell r="AH728" t="str">
            <v>Liz Alexi Jerez Araque</v>
          </cell>
          <cell r="AI728" t="str">
            <v>liz.jerez@cancilleria.gov.co</v>
          </cell>
          <cell r="AJ728">
            <v>5</v>
          </cell>
          <cell r="AK728">
            <v>42551.208333333299</v>
          </cell>
          <cell r="AL728">
            <v>-48</v>
          </cell>
        </row>
        <row r="729">
          <cell r="A729">
            <v>4313</v>
          </cell>
          <cell r="B729" t="str">
            <v>Todos por un Nuevo País</v>
          </cell>
          <cell r="C729" t="str">
            <v>Buen Gobierno</v>
          </cell>
          <cell r="D729" t="str">
            <v>Promover y asegurar los intereses nacionales a traves de la política exterior y cooperación internacional</v>
          </cell>
          <cell r="E729" t="str">
            <v>Relaciones Exteriores</v>
          </cell>
          <cell r="F729" t="str">
            <v>MINRELACIONES</v>
          </cell>
          <cell r="G729" t="str">
            <v>Gestión de asuntos geoestratégicos</v>
          </cell>
          <cell r="H729">
            <v>4313</v>
          </cell>
          <cell r="I729" t="str">
            <v>Acciones para consolidar y lograr la consecución de resultados de las agendas bilaterales a nivel global (socios tradicionales y no tradicionales)</v>
          </cell>
          <cell r="J729" t="str">
            <v>Producto</v>
          </cell>
          <cell r="K729" t="str">
            <v>Sectorial</v>
          </cell>
          <cell r="L729" t="str">
            <v>SI</v>
          </cell>
          <cell r="M729" t="str">
            <v>NO</v>
          </cell>
          <cell r="N729" t="str">
            <v>NO</v>
          </cell>
          <cell r="O729" t="str">
            <v>SI</v>
          </cell>
          <cell r="P729" t="str">
            <v>Otro (Acciones)</v>
          </cell>
          <cell r="Q729" t="str">
            <v>Trimestral</v>
          </cell>
          <cell r="R729" t="str">
            <v>Capacidad</v>
          </cell>
          <cell r="S729">
            <v>152</v>
          </cell>
          <cell r="T729">
            <v>207</v>
          </cell>
          <cell r="U729">
            <v>261</v>
          </cell>
          <cell r="V729">
            <v>303</v>
          </cell>
          <cell r="W729">
            <v>328</v>
          </cell>
          <cell r="X729">
            <v>328</v>
          </cell>
          <cell r="Y729">
            <v>232</v>
          </cell>
          <cell r="Z729">
            <v>73.39</v>
          </cell>
          <cell r="AA729">
            <v>232</v>
          </cell>
          <cell r="AB729">
            <v>45.46</v>
          </cell>
          <cell r="AC729">
            <v>42460.208333333299</v>
          </cell>
          <cell r="AD729">
            <v>42468.629348530099</v>
          </cell>
          <cell r="AE729" t="str">
            <v>Durante el mes de abril de 2016, se hizo seguimiento al proceso de saneamiento del Convenio Andrés Bello, se anunció el upgrade de la misión diplomática de Finlandia en Bogotá, se avanzó en la negociación del acuerdo de exención de visado con Georgia y se</v>
          </cell>
          <cell r="AF729">
            <v>42490.208333333299</v>
          </cell>
          <cell r="AG729">
            <v>42501.480142210603</v>
          </cell>
          <cell r="AH729" t="str">
            <v>Juan Guillermo Castro Benetti</v>
          </cell>
          <cell r="AI729" t="str">
            <v>juan.castro@cancilleria.gov.co</v>
          </cell>
          <cell r="AJ729">
            <v>5</v>
          </cell>
          <cell r="AK729">
            <v>42551.208333333299</v>
          </cell>
          <cell r="AL729">
            <v>-48</v>
          </cell>
        </row>
        <row r="730">
          <cell r="A730">
            <v>4318</v>
          </cell>
          <cell r="B730" t="str">
            <v>Todos por un Nuevo País</v>
          </cell>
          <cell r="C730" t="str">
            <v>Buen Gobierno</v>
          </cell>
          <cell r="D730" t="str">
            <v>Promover y asegurar los intereses nacionales a traves de la política exterior y cooperación internacional</v>
          </cell>
          <cell r="E730" t="str">
            <v>Relaciones Exteriores</v>
          </cell>
          <cell r="F730" t="str">
            <v>MINRELACIONES</v>
          </cell>
          <cell r="G730" t="str">
            <v>Soberanía Territorial y Desarrollo Fronterizo</v>
          </cell>
          <cell r="H730">
            <v>4318</v>
          </cell>
          <cell r="I730" t="str">
            <v>Municipios y corregimientos departamentales fronterizos intervenidos con proyectos de impacto social y económico en zonas rurales</v>
          </cell>
          <cell r="J730" t="str">
            <v>Producto</v>
          </cell>
          <cell r="K730" t="str">
            <v>Sectorial</v>
          </cell>
          <cell r="L730" t="str">
            <v>SI</v>
          </cell>
          <cell r="M730" t="str">
            <v>NO</v>
          </cell>
          <cell r="N730" t="str">
            <v>NO</v>
          </cell>
          <cell r="O730" t="str">
            <v>SI</v>
          </cell>
          <cell r="P730" t="str">
            <v>Otro (Municipios)</v>
          </cell>
          <cell r="Q730" t="str">
            <v>Trimestral</v>
          </cell>
          <cell r="R730" t="str">
            <v>Acumulado</v>
          </cell>
          <cell r="S730">
            <v>0</v>
          </cell>
          <cell r="T730">
            <v>5</v>
          </cell>
          <cell r="U730">
            <v>5</v>
          </cell>
          <cell r="V730">
            <v>5</v>
          </cell>
          <cell r="W730">
            <v>5</v>
          </cell>
          <cell r="X730">
            <v>20</v>
          </cell>
          <cell r="Y730">
            <v>3</v>
          </cell>
          <cell r="Z730">
            <v>60</v>
          </cell>
          <cell r="AA730">
            <v>8</v>
          </cell>
          <cell r="AB730">
            <v>40</v>
          </cell>
          <cell r="AC730">
            <v>42460.208333333299</v>
          </cell>
          <cell r="AD730">
            <v>42468.631222766198</v>
          </cell>
          <cell r="AE730" t="str">
            <v>En el mes de abril avanzó en la suscripción de contratos mediante los cuales se ejecutarán proyectos de impacto social y económico en diferentes municipios de frontera. Una vez inicie la ejecución de estos proyectos, se determinarán las intervenciones int</v>
          </cell>
          <cell r="AF730">
            <v>42490.208333333299</v>
          </cell>
          <cell r="AG730">
            <v>42501.433133298597</v>
          </cell>
          <cell r="AH730" t="str">
            <v>Jorge Humberto Guzmán González</v>
          </cell>
          <cell r="AI730" t="str">
            <v>jorge.guzman@cancilleria.gov.co</v>
          </cell>
          <cell r="AJ730">
            <v>5</v>
          </cell>
          <cell r="AK730">
            <v>42551.208333333299</v>
          </cell>
          <cell r="AL730">
            <v>-48</v>
          </cell>
        </row>
        <row r="731">
          <cell r="A731">
            <v>5217</v>
          </cell>
          <cell r="B731" t="str">
            <v>Todos por un Nuevo País</v>
          </cell>
          <cell r="C731" t="str">
            <v>Buen Gobierno</v>
          </cell>
          <cell r="D731" t="str">
            <v>Promover y asegurar los intereses nacionales a traves de la política exterior y cooperación internacional</v>
          </cell>
          <cell r="E731" t="str">
            <v>Relaciones Exteriores</v>
          </cell>
          <cell r="F731" t="str">
            <v>MINRELACIONES</v>
          </cell>
          <cell r="G731" t="str">
            <v>Soberanía Territorial y Desarrollo Fronterizo</v>
          </cell>
          <cell r="H731">
            <v>5217</v>
          </cell>
          <cell r="I731" t="str">
            <v>Proyectos de impacto social y económico en zonas de frontera (en implementación)</v>
          </cell>
          <cell r="J731" t="str">
            <v>Producto</v>
          </cell>
          <cell r="K731" t="str">
            <v>Sectorial</v>
          </cell>
          <cell r="L731" t="str">
            <v>NO</v>
          </cell>
          <cell r="M731" t="str">
            <v>NO</v>
          </cell>
          <cell r="N731" t="str">
            <v>NO</v>
          </cell>
          <cell r="O731" t="str">
            <v>SI</v>
          </cell>
          <cell r="P731" t="str">
            <v>Proyectos</v>
          </cell>
          <cell r="Q731" t="str">
            <v>Semestral</v>
          </cell>
          <cell r="R731" t="str">
            <v>Capacidad</v>
          </cell>
          <cell r="S731">
            <v>335</v>
          </cell>
          <cell r="T731">
            <v>528</v>
          </cell>
          <cell r="U731">
            <v>528</v>
          </cell>
          <cell r="V731">
            <v>578</v>
          </cell>
          <cell r="W731">
            <v>635</v>
          </cell>
          <cell r="X731">
            <v>635</v>
          </cell>
          <cell r="Y731">
            <v>0</v>
          </cell>
          <cell r="Z731">
            <v>0</v>
          </cell>
          <cell r="AA731">
            <v>0</v>
          </cell>
          <cell r="AB731">
            <v>0</v>
          </cell>
          <cell r="AC731">
            <v>0</v>
          </cell>
          <cell r="AD731">
            <v>0</v>
          </cell>
          <cell r="AE731" t="str">
            <v>En el mes de abril el PFP mantuvo el número de proyectos en implementación reportados con anterioridad.</v>
          </cell>
          <cell r="AF731">
            <v>42490.208333333299</v>
          </cell>
          <cell r="AG731">
            <v>42501.432801273098</v>
          </cell>
          <cell r="AH731" t="str">
            <v>Jorge Humberto Guzmán González</v>
          </cell>
          <cell r="AI731" t="str">
            <v>jorge.guzman@cancilleria.gov.co</v>
          </cell>
          <cell r="AJ731">
            <v>5</v>
          </cell>
          <cell r="AK731">
            <v>0</v>
          </cell>
          <cell r="AL731">
            <v>0</v>
          </cell>
        </row>
        <row r="732">
          <cell r="A732">
            <v>5256</v>
          </cell>
          <cell r="B732" t="str">
            <v>Todos por un Nuevo País</v>
          </cell>
          <cell r="C732" t="str">
            <v>Buen Gobierno</v>
          </cell>
          <cell r="D732" t="str">
            <v>Promover y asegurar los intereses nacionales a traves de la política exterior y cooperación internacional</v>
          </cell>
          <cell r="E732" t="str">
            <v>Relaciones Exteriores</v>
          </cell>
          <cell r="F732" t="str">
            <v>MINRELACIONES</v>
          </cell>
          <cell r="G732" t="str">
            <v>Grupos Étnicos - Relaciones Exteriores</v>
          </cell>
          <cell r="H732">
            <v>5256</v>
          </cell>
          <cell r="I732" t="str">
            <v>Porcentaje de sesiones de comisiones regionales en las que participaron representantes de la comunidad Rrom</v>
          </cell>
          <cell r="J732" t="str">
            <v>Producto</v>
          </cell>
          <cell r="K732" t="str">
            <v>Sectorial</v>
          </cell>
          <cell r="L732" t="str">
            <v>NO</v>
          </cell>
          <cell r="M732" t="str">
            <v>NO</v>
          </cell>
          <cell r="N732" t="str">
            <v>NO</v>
          </cell>
          <cell r="O732" t="str">
            <v>SI</v>
          </cell>
          <cell r="P732" t="str">
            <v>Porcentaje</v>
          </cell>
          <cell r="Q732" t="str">
            <v>Semestral</v>
          </cell>
          <cell r="R732" t="str">
            <v>Capacidad</v>
          </cell>
          <cell r="S732">
            <v>0</v>
          </cell>
          <cell r="T732">
            <v>100</v>
          </cell>
          <cell r="U732">
            <v>100</v>
          </cell>
          <cell r="V732">
            <v>100</v>
          </cell>
          <cell r="W732">
            <v>100</v>
          </cell>
          <cell r="X732">
            <v>100</v>
          </cell>
          <cell r="Y732">
            <v>0</v>
          </cell>
          <cell r="Z732">
            <v>0</v>
          </cell>
          <cell r="AA732">
            <v>0</v>
          </cell>
          <cell r="AB732">
            <v>0</v>
          </cell>
          <cell r="AC732">
            <v>0</v>
          </cell>
          <cell r="AD732">
            <v>0</v>
          </cell>
          <cell r="AE732" t="str">
            <v xml:space="preserve">El mes de abril hace parte del plazo en el que las entidades de Gobierno Nacional deberán estudiar internamente qué tipo de recursos están pendientes de asignar a programas o proyectos en el marco del Conpes 3805. Lo anterior se lleva a cabo de acuerdo a </v>
          </cell>
          <cell r="AF732">
            <v>42490.208333333299</v>
          </cell>
          <cell r="AG732">
            <v>42501.432368252303</v>
          </cell>
          <cell r="AH732" t="str">
            <v>Jorge Humberto Guzmán González</v>
          </cell>
          <cell r="AI732" t="str">
            <v>jorge.guzman@cancilleria.gov.co</v>
          </cell>
          <cell r="AJ732">
            <v>5</v>
          </cell>
          <cell r="AK732">
            <v>0</v>
          </cell>
          <cell r="AL732">
            <v>0</v>
          </cell>
        </row>
        <row r="733">
          <cell r="A733">
            <v>5257</v>
          </cell>
          <cell r="B733" t="str">
            <v>Todos por un Nuevo País</v>
          </cell>
          <cell r="C733" t="str">
            <v>Buen Gobierno</v>
          </cell>
          <cell r="D733" t="str">
            <v>Promover y asegurar los intereses nacionales a traves de la política exterior y cooperación internacional</v>
          </cell>
          <cell r="E733" t="str">
            <v>Relaciones Exteriores</v>
          </cell>
          <cell r="F733" t="str">
            <v>MINRELACIONES</v>
          </cell>
          <cell r="G733" t="str">
            <v>Grupos Étnicos - Relaciones Exteriores</v>
          </cell>
          <cell r="H733">
            <v>5257</v>
          </cell>
          <cell r="I733" t="str">
            <v>Proyecto de fortalecimiento de desarrollo social y económico dirigido al pueblo Rrom con presencia en zona de frontera.</v>
          </cell>
          <cell r="J733" t="str">
            <v>Producto</v>
          </cell>
          <cell r="K733" t="str">
            <v>Sectorial</v>
          </cell>
          <cell r="L733" t="str">
            <v>NO</v>
          </cell>
          <cell r="M733" t="str">
            <v>NO</v>
          </cell>
          <cell r="N733" t="str">
            <v>NO</v>
          </cell>
          <cell r="O733" t="str">
            <v>SI</v>
          </cell>
          <cell r="P733" t="str">
            <v>Proyectos</v>
          </cell>
          <cell r="Q733" t="str">
            <v>Anual</v>
          </cell>
          <cell r="R733" t="str">
            <v>Acumulado</v>
          </cell>
          <cell r="S733">
            <v>0</v>
          </cell>
          <cell r="T733">
            <v>0</v>
          </cell>
          <cell r="U733">
            <v>0</v>
          </cell>
          <cell r="V733">
            <v>1</v>
          </cell>
          <cell r="W733">
            <v>0</v>
          </cell>
          <cell r="X733">
            <v>1</v>
          </cell>
          <cell r="Y733">
            <v>0</v>
          </cell>
          <cell r="Z733">
            <v>0</v>
          </cell>
          <cell r="AA733">
            <v>0</v>
          </cell>
          <cell r="AB733">
            <v>0</v>
          </cell>
          <cell r="AC733">
            <v>0</v>
          </cell>
          <cell r="AD733">
            <v>0</v>
          </cell>
          <cell r="AE733" t="str">
            <v>Este indicador se cumplirá en la vigencia 2017.</v>
          </cell>
          <cell r="AF733">
            <v>42490.208333333299</v>
          </cell>
          <cell r="AG733">
            <v>42501.431984525501</v>
          </cell>
          <cell r="AH733" t="str">
            <v>Jorge Humberto Guzmán González</v>
          </cell>
          <cell r="AI733" t="str">
            <v>jorge.guzman@cancilleria.gov.co</v>
          </cell>
          <cell r="AJ733">
            <v>5</v>
          </cell>
          <cell r="AK733">
            <v>0</v>
          </cell>
          <cell r="AL733">
            <v>0</v>
          </cell>
        </row>
        <row r="734">
          <cell r="A734">
            <v>5343</v>
          </cell>
          <cell r="B734" t="str">
            <v>Todos por un Nuevo País</v>
          </cell>
          <cell r="C734" t="str">
            <v>Buen Gobierno</v>
          </cell>
          <cell r="D734" t="str">
            <v>Promover y asegurar los intereses nacionales a traves de la política exterior y cooperación internacional</v>
          </cell>
          <cell r="E734" t="str">
            <v>Relaciones Exteriores</v>
          </cell>
          <cell r="F734" t="str">
            <v>MINRELACIONES</v>
          </cell>
          <cell r="G734" t="str">
            <v>Grupos Étnicos - Relaciones Exteriores</v>
          </cell>
          <cell r="H734">
            <v>5343</v>
          </cell>
          <cell r="I734" t="str">
            <v>Proyectos de desarrollo social y económico con pertinencia cultural implementados de manera concertada con las comunidades, organizaciones y pueblos indígenas en zonas de frontera.</v>
          </cell>
          <cell r="J734" t="str">
            <v>Producto</v>
          </cell>
          <cell r="K734" t="str">
            <v>Sectorial</v>
          </cell>
          <cell r="L734" t="str">
            <v>NO</v>
          </cell>
          <cell r="M734" t="str">
            <v>NO</v>
          </cell>
          <cell r="N734" t="str">
            <v>SI</v>
          </cell>
          <cell r="O734" t="str">
            <v>SI</v>
          </cell>
          <cell r="P734" t="str">
            <v>Proyectos</v>
          </cell>
          <cell r="Q734" t="str">
            <v>Semestral</v>
          </cell>
          <cell r="R734" t="str">
            <v>Acumulado</v>
          </cell>
          <cell r="S734">
            <v>12</v>
          </cell>
          <cell r="T734">
            <v>3</v>
          </cell>
          <cell r="U734">
            <v>3</v>
          </cell>
          <cell r="V734">
            <v>3</v>
          </cell>
          <cell r="W734">
            <v>3</v>
          </cell>
          <cell r="X734">
            <v>12</v>
          </cell>
          <cell r="Y734">
            <v>0</v>
          </cell>
          <cell r="Z734">
            <v>0</v>
          </cell>
          <cell r="AA734">
            <v>0</v>
          </cell>
          <cell r="AB734">
            <v>0</v>
          </cell>
          <cell r="AC734">
            <v>0</v>
          </cell>
          <cell r="AD734">
            <v>0</v>
          </cell>
          <cell r="AE734" t="str">
            <v xml:space="preserve">En el mes de enero el PFP avanzó en la formalización de los acuerdos y cierre financiero de proyectos a implementar durante la vigencia 2016. </v>
          </cell>
          <cell r="AF734">
            <v>42400.208333333299</v>
          </cell>
          <cell r="AG734">
            <v>42501.430500775503</v>
          </cell>
          <cell r="AH734" t="str">
            <v>Jorge Humberto Guzmán González</v>
          </cell>
          <cell r="AI734" t="str">
            <v>jorge.guzman@cancilleria.gov.co</v>
          </cell>
          <cell r="AJ734">
            <v>5</v>
          </cell>
          <cell r="AK734">
            <v>0</v>
          </cell>
          <cell r="AL734">
            <v>0</v>
          </cell>
        </row>
        <row r="735">
          <cell r="A735">
            <v>4893</v>
          </cell>
          <cell r="B735" t="str">
            <v>Todos por un Nuevo País</v>
          </cell>
          <cell r="C735" t="str">
            <v>Crecimiento verde</v>
          </cell>
          <cell r="D735" t="str">
            <v>Proteger y asegurar el uso sostenible del capital natural y mejorar la calidad y la gobernanza ambiental</v>
          </cell>
          <cell r="E735" t="str">
            <v>Ambiente</v>
          </cell>
          <cell r="F735" t="str">
            <v>ANLA</v>
          </cell>
          <cell r="G735" t="str">
            <v>Formulacion y seguimiento a la Política Ambiental</v>
          </cell>
          <cell r="H735">
            <v>4893</v>
          </cell>
          <cell r="I735" t="str">
            <v>Porcentaje de las solicitudes de licencias ambientales y modificaciones a instrumentos competencia de la ANLA resueltas dentro de los tiempos establecidos en la normatividad vigente</v>
          </cell>
          <cell r="J735" t="str">
            <v>Producto</v>
          </cell>
          <cell r="K735" t="str">
            <v>Sectorial</v>
          </cell>
          <cell r="L735" t="str">
            <v>SI</v>
          </cell>
          <cell r="M735" t="str">
            <v>NO</v>
          </cell>
          <cell r="N735" t="str">
            <v>NO</v>
          </cell>
          <cell r="O735" t="str">
            <v>SI</v>
          </cell>
          <cell r="P735" t="str">
            <v>Porcentaje</v>
          </cell>
          <cell r="Q735" t="str">
            <v>Mensual</v>
          </cell>
          <cell r="R735" t="str">
            <v>Flujo</v>
          </cell>
          <cell r="S735">
            <v>0</v>
          </cell>
          <cell r="T735">
            <v>80</v>
          </cell>
          <cell r="U735">
            <v>85</v>
          </cell>
          <cell r="V735">
            <v>90</v>
          </cell>
          <cell r="W735">
            <v>95</v>
          </cell>
          <cell r="X735">
            <v>95</v>
          </cell>
          <cell r="Y735">
            <v>65</v>
          </cell>
          <cell r="Z735">
            <v>76.471000000000004</v>
          </cell>
          <cell r="AA735">
            <v>89</v>
          </cell>
          <cell r="AB735">
            <v>93.683999999999997</v>
          </cell>
          <cell r="AC735">
            <v>42490.208333333299</v>
          </cell>
          <cell r="AD735">
            <v>42506.833527581002</v>
          </cell>
          <cell r="AE735" t="str">
            <v>A 30 de abril la Autoridad Nacional de Licencias Ambientales contaba con 34 solicitudes para resolver así: (20) licencias ambientales Nuevas y (14) modificaciones a Licencias, de las cuales se han resuelto 22 solicitudes en términos de la siguiente manera</v>
          </cell>
          <cell r="AF735">
            <v>42490.208333333299</v>
          </cell>
          <cell r="AG735">
            <v>42506.833527430601</v>
          </cell>
          <cell r="AH735" t="str">
            <v>Fernando Iregui Mejía</v>
          </cell>
          <cell r="AI735" t="str">
            <v>firegui@anla.gov.co</v>
          </cell>
          <cell r="AJ735">
            <v>7</v>
          </cell>
          <cell r="AK735">
            <v>42520.208333333299</v>
          </cell>
          <cell r="AL735">
            <v>-20</v>
          </cell>
        </row>
        <row r="736">
          <cell r="A736">
            <v>4894</v>
          </cell>
          <cell r="B736" t="str">
            <v>Todos por un Nuevo País</v>
          </cell>
          <cell r="C736" t="str">
            <v>Crecimiento verde</v>
          </cell>
          <cell r="D736" t="str">
            <v>Proteger y asegurar el uso sostenible del capital natural y mejorar la calidad y la gobernanza ambiental</v>
          </cell>
          <cell r="E736" t="str">
            <v>Ambiente</v>
          </cell>
          <cell r="F736" t="str">
            <v>ANLA</v>
          </cell>
          <cell r="G736" t="str">
            <v>Formulacion y seguimiento a la Política Ambiental</v>
          </cell>
          <cell r="H736">
            <v>4894</v>
          </cell>
          <cell r="I736" t="str">
            <v>Porcentaje de visitas de seguimiento a proyectos con licencia ambiental en los sectores priorizados</v>
          </cell>
          <cell r="J736" t="str">
            <v>Producto</v>
          </cell>
          <cell r="K736" t="str">
            <v>Sectorial</v>
          </cell>
          <cell r="L736" t="str">
            <v>SI</v>
          </cell>
          <cell r="M736" t="str">
            <v>NO</v>
          </cell>
          <cell r="N736" t="str">
            <v>NO</v>
          </cell>
          <cell r="O736" t="str">
            <v>SI</v>
          </cell>
          <cell r="P736" t="str">
            <v>Porcentaje</v>
          </cell>
          <cell r="Q736" t="str">
            <v>Mensual</v>
          </cell>
          <cell r="R736" t="str">
            <v>Flujo</v>
          </cell>
          <cell r="S736">
            <v>35</v>
          </cell>
          <cell r="T736">
            <v>80</v>
          </cell>
          <cell r="U736">
            <v>85</v>
          </cell>
          <cell r="V736">
            <v>90</v>
          </cell>
          <cell r="W736">
            <v>95</v>
          </cell>
          <cell r="X736">
            <v>95</v>
          </cell>
          <cell r="Y736">
            <v>22</v>
          </cell>
          <cell r="Z736">
            <v>25.882000000000001</v>
          </cell>
          <cell r="AA736">
            <v>100</v>
          </cell>
          <cell r="AB736">
            <v>100</v>
          </cell>
          <cell r="AC736">
            <v>42490.208333333299</v>
          </cell>
          <cell r="AD736">
            <v>42506.834638576402</v>
          </cell>
          <cell r="AE736" t="str">
            <v>Para el 2016 el sector priorizado es Minería con una meta de 50 seguimientos realizados, en el mes de Abril se realizaron 0 (cero) seguimientos, para un total de 11 seguimientos realizados a la fecha, los cuales incluyen visita y acto administrativo. Es d</v>
          </cell>
          <cell r="AF736">
            <v>42490.208333333299</v>
          </cell>
          <cell r="AG736">
            <v>42506.834638460597</v>
          </cell>
          <cell r="AH736" t="str">
            <v>Fernando Iregui Mejía</v>
          </cell>
          <cell r="AI736" t="str">
            <v>firegui@anla.gov.co</v>
          </cell>
          <cell r="AJ736">
            <v>7</v>
          </cell>
          <cell r="AK736">
            <v>42520.208333333299</v>
          </cell>
          <cell r="AL736">
            <v>-20</v>
          </cell>
        </row>
        <row r="737">
          <cell r="A737">
            <v>4874</v>
          </cell>
          <cell r="B737" t="str">
            <v>Todos por un Nuevo País</v>
          </cell>
          <cell r="C737" t="str">
            <v>Crecimiento verde</v>
          </cell>
          <cell r="D737" t="str">
            <v>Proteger y asegurar el uso sostenible del capital natural y mejorar la calidad y la gobernanza ambiental</v>
          </cell>
          <cell r="E737" t="str">
            <v>Ambiente</v>
          </cell>
          <cell r="F737" t="str">
            <v>IDEAM</v>
          </cell>
          <cell r="G737" t="str">
            <v>Gestión integral de la biodiversidad</v>
          </cell>
          <cell r="H737">
            <v>4874</v>
          </cell>
          <cell r="I737" t="str">
            <v>Hectáreas deforestadas anualmente</v>
          </cell>
          <cell r="J737" t="str">
            <v>Resultado</v>
          </cell>
          <cell r="K737" t="str">
            <v>Sectorial</v>
          </cell>
          <cell r="L737" t="str">
            <v>SI</v>
          </cell>
          <cell r="M737" t="str">
            <v>SI</v>
          </cell>
          <cell r="N737" t="str">
            <v>NO</v>
          </cell>
          <cell r="O737" t="str">
            <v>SI</v>
          </cell>
          <cell r="P737" t="str">
            <v>Hectáreas</v>
          </cell>
          <cell r="Q737" t="str">
            <v>Anual</v>
          </cell>
          <cell r="R737" t="str">
            <v>Reducción anual</v>
          </cell>
          <cell r="S737">
            <v>140356</v>
          </cell>
          <cell r="T737">
            <v>120000</v>
          </cell>
          <cell r="U737">
            <v>120000</v>
          </cell>
          <cell r="V737">
            <v>120000</v>
          </cell>
          <cell r="W737">
            <v>90000</v>
          </cell>
          <cell r="X737">
            <v>90000</v>
          </cell>
          <cell r="Y737">
            <v>0</v>
          </cell>
          <cell r="Z737">
            <v>0</v>
          </cell>
          <cell r="AA737">
            <v>0</v>
          </cell>
          <cell r="AB737">
            <v>0</v>
          </cell>
          <cell r="AC737">
            <v>0</v>
          </cell>
          <cell r="AD737">
            <v>0</v>
          </cell>
          <cell r="AE737" t="str">
            <v>Se continuó con la descarga de imágenes MOD09A1 y MOD09Q1 ya que el número de estas es alrededor de 1000, para garantizar la cobertura y la no existencia de nubes. Preparación de los compuestos de la mediana del primer y segundo semestre de 2015 usando la</v>
          </cell>
          <cell r="AF737">
            <v>42429.208333333299</v>
          </cell>
          <cell r="AG737">
            <v>42439.7513954514</v>
          </cell>
          <cell r="AH737" t="str">
            <v>Omar Franco</v>
          </cell>
          <cell r="AI737" t="str">
            <v>ofranco@ideam.gov.co</v>
          </cell>
          <cell r="AJ737">
            <v>30</v>
          </cell>
          <cell r="AK737">
            <v>0</v>
          </cell>
          <cell r="AL737">
            <v>0</v>
          </cell>
        </row>
        <row r="738">
          <cell r="A738">
            <v>4898</v>
          </cell>
          <cell r="B738" t="str">
            <v>Todos por un Nuevo País</v>
          </cell>
          <cell r="C738" t="str">
            <v>Crecimiento verde</v>
          </cell>
          <cell r="D738" t="str">
            <v>Proteger y asegurar el uso sostenible del capital natural y mejorar la calidad y la gobernanza ambiental</v>
          </cell>
          <cell r="E738" t="str">
            <v>Ambiente</v>
          </cell>
          <cell r="F738" t="str">
            <v>IDEAM</v>
          </cell>
          <cell r="G738" t="str">
            <v>Prevención, mitigación y adaptación de los efectos del cambio climático</v>
          </cell>
          <cell r="H738">
            <v>4898</v>
          </cell>
          <cell r="I738" t="str">
            <v>Estaciones de monitoreo del IDEAM</v>
          </cell>
          <cell r="J738" t="str">
            <v>Producto</v>
          </cell>
          <cell r="K738" t="str">
            <v>Sectorial</v>
          </cell>
          <cell r="L738" t="str">
            <v>SI</v>
          </cell>
          <cell r="M738" t="str">
            <v>SI</v>
          </cell>
          <cell r="N738" t="str">
            <v>NO</v>
          </cell>
          <cell r="O738" t="str">
            <v>SI</v>
          </cell>
          <cell r="P738" t="str">
            <v>Estaciones</v>
          </cell>
          <cell r="Q738" t="str">
            <v>Semestral</v>
          </cell>
          <cell r="R738" t="str">
            <v>Flujo</v>
          </cell>
          <cell r="S738">
            <v>170</v>
          </cell>
          <cell r="T738">
            <v>170</v>
          </cell>
          <cell r="U738">
            <v>170</v>
          </cell>
          <cell r="V738">
            <v>270</v>
          </cell>
          <cell r="W738">
            <v>700</v>
          </cell>
          <cell r="X738">
            <v>700</v>
          </cell>
          <cell r="Y738">
            <v>0</v>
          </cell>
          <cell r="Z738">
            <v>0</v>
          </cell>
          <cell r="AA738">
            <v>0</v>
          </cell>
          <cell r="AB738">
            <v>0</v>
          </cell>
          <cell r="AC738">
            <v>0</v>
          </cell>
          <cell r="AD738">
            <v>0</v>
          </cell>
          <cell r="AE738" t="str">
            <v xml:space="preserve">El IDEAM se encuentra adelantando los siguientes proyectos: FONDO DE ADAPTACIÓN – FA, se van a incorporar 457 estaciones en dos años. De las cuales 210 son nuevas y 247 repotenciadas. El proyecto se encuentra en ejecución en la etapa de la visita técnica </v>
          </cell>
          <cell r="AF738">
            <v>42490.208333333299</v>
          </cell>
          <cell r="AG738">
            <v>42506.765913738403</v>
          </cell>
          <cell r="AH738" t="str">
            <v>Gabriel de Jesús Saldarriaga</v>
          </cell>
          <cell r="AI738" t="str">
            <v>gsaldarriaga@ideam.gov.co</v>
          </cell>
          <cell r="AJ738">
            <v>15</v>
          </cell>
          <cell r="AK738">
            <v>0</v>
          </cell>
          <cell r="AL738">
            <v>0</v>
          </cell>
        </row>
        <row r="739">
          <cell r="A739">
            <v>4899</v>
          </cell>
          <cell r="B739" t="str">
            <v>Todos por un Nuevo País</v>
          </cell>
          <cell r="C739" t="str">
            <v>Crecimiento verde</v>
          </cell>
          <cell r="D739" t="str">
            <v>Proteger y asegurar el uso sostenible del capital natural y mejorar la calidad y la gobernanza ambiental</v>
          </cell>
          <cell r="E739" t="str">
            <v>Ambiente</v>
          </cell>
          <cell r="F739" t="str">
            <v>IDEAM</v>
          </cell>
          <cell r="G739" t="str">
            <v>Prevención, mitigación y adaptación de los efectos del cambio climático</v>
          </cell>
          <cell r="H739">
            <v>4899</v>
          </cell>
          <cell r="I739" t="str">
            <v>Mapas de amenaza por inundación a escala 1:5.000 (IDEAM)</v>
          </cell>
          <cell r="J739" t="str">
            <v>Producto</v>
          </cell>
          <cell r="K739" t="str">
            <v>Sectorial</v>
          </cell>
          <cell r="L739" t="str">
            <v>SI</v>
          </cell>
          <cell r="M739" t="str">
            <v>SI</v>
          </cell>
          <cell r="N739" t="str">
            <v>NO</v>
          </cell>
          <cell r="O739" t="str">
            <v>SI</v>
          </cell>
          <cell r="P739" t="str">
            <v>Mapas</v>
          </cell>
          <cell r="Q739" t="str">
            <v>Semestral</v>
          </cell>
          <cell r="R739" t="str">
            <v>Capacidad</v>
          </cell>
          <cell r="S739">
            <v>34</v>
          </cell>
          <cell r="T739">
            <v>34</v>
          </cell>
          <cell r="U739">
            <v>37</v>
          </cell>
          <cell r="V739">
            <v>40</v>
          </cell>
          <cell r="W739">
            <v>40</v>
          </cell>
          <cell r="X739">
            <v>40</v>
          </cell>
          <cell r="Y739">
            <v>0</v>
          </cell>
          <cell r="Z739">
            <v>0</v>
          </cell>
          <cell r="AA739">
            <v>0</v>
          </cell>
          <cell r="AB739">
            <v>0</v>
          </cell>
          <cell r="AC739">
            <v>0</v>
          </cell>
          <cell r="AD739">
            <v>0</v>
          </cell>
          <cell r="AE739" t="str">
            <v>TÉRMINOS DE REFERENCIA Y ESTUDIOS PREVIOS PARA LA CONTRATACIÓN DEL PERSONAL QUE DESARROLLARÁ LAS ACTIVIDADES INHERENTES A LA ELABORACIÓN DE LOS MAPAS DE INUNDACIÓN.</v>
          </cell>
          <cell r="AF739">
            <v>42400.208333333299</v>
          </cell>
          <cell r="AG739">
            <v>42471.636949918997</v>
          </cell>
          <cell r="AH739" t="str">
            <v>Nelson Omar Vargas</v>
          </cell>
          <cell r="AI739" t="str">
            <v>nvargas@ideam.gov.co</v>
          </cell>
          <cell r="AJ739">
            <v>15</v>
          </cell>
          <cell r="AK739">
            <v>0</v>
          </cell>
          <cell r="AL739">
            <v>0</v>
          </cell>
        </row>
        <row r="740">
          <cell r="A740">
            <v>4900</v>
          </cell>
          <cell r="B740" t="str">
            <v>Todos por un Nuevo País</v>
          </cell>
          <cell r="C740" t="str">
            <v>Crecimiento verde</v>
          </cell>
          <cell r="D740" t="str">
            <v>Proteger y asegurar el uso sostenible del capital natural y mejorar la calidad y la gobernanza ambiental</v>
          </cell>
          <cell r="E740" t="str">
            <v>Ambiente</v>
          </cell>
          <cell r="F740" t="str">
            <v>IDEAM</v>
          </cell>
          <cell r="G740" t="str">
            <v>Prevención, mitigación y adaptación de los efectos del cambio climático</v>
          </cell>
          <cell r="H740">
            <v>4900</v>
          </cell>
          <cell r="I740" t="str">
            <v>Mapas por crecientes súbitas a escala 1:5.000 (IDEAM)</v>
          </cell>
          <cell r="J740" t="str">
            <v>Producto</v>
          </cell>
          <cell r="K740" t="str">
            <v>Sectorial</v>
          </cell>
          <cell r="L740" t="str">
            <v>SI</v>
          </cell>
          <cell r="M740" t="str">
            <v>SI</v>
          </cell>
          <cell r="N740" t="str">
            <v>NO</v>
          </cell>
          <cell r="O740" t="str">
            <v>SI</v>
          </cell>
          <cell r="P740" t="str">
            <v>Mapas</v>
          </cell>
          <cell r="Q740" t="str">
            <v>Semestral</v>
          </cell>
          <cell r="R740" t="str">
            <v>Capacidad</v>
          </cell>
          <cell r="S740">
            <v>20</v>
          </cell>
          <cell r="T740">
            <v>20</v>
          </cell>
          <cell r="U740">
            <v>22</v>
          </cell>
          <cell r="V740">
            <v>26</v>
          </cell>
          <cell r="W740">
            <v>30</v>
          </cell>
          <cell r="X740">
            <v>30</v>
          </cell>
          <cell r="Y740">
            <v>0</v>
          </cell>
          <cell r="Z740">
            <v>0</v>
          </cell>
          <cell r="AA740">
            <v>0</v>
          </cell>
          <cell r="AB740">
            <v>0</v>
          </cell>
          <cell r="AC740">
            <v>0</v>
          </cell>
          <cell r="AD740">
            <v>0</v>
          </cell>
          <cell r="AE740" t="str">
            <v>TÉRMINOS DE REFERENCIA Y ESTUDIOS PREVIOS PARA LA CONTRATACIÓN DEL PERSONAL QUE DESARROLLARÁ LAS ACTIVIDADES INHERENTES A LA ELABORACIÓN DE LOS MAPAS DE CORRIENTES SÚBITAS.</v>
          </cell>
          <cell r="AF740">
            <v>42400.208333333299</v>
          </cell>
          <cell r="AG740">
            <v>42471.638139780101</v>
          </cell>
          <cell r="AH740" t="str">
            <v>Nelson Omar Vargas</v>
          </cell>
          <cell r="AI740" t="str">
            <v>nvargas@ideam.gov.co</v>
          </cell>
          <cell r="AJ740">
            <v>15</v>
          </cell>
          <cell r="AK740">
            <v>0</v>
          </cell>
          <cell r="AL740">
            <v>0</v>
          </cell>
        </row>
        <row r="741">
          <cell r="A741">
            <v>5226</v>
          </cell>
          <cell r="B741" t="str">
            <v>Todos por un Nuevo País</v>
          </cell>
          <cell r="C741" t="str">
            <v>Crecimiento verde</v>
          </cell>
          <cell r="D741" t="str">
            <v>Proteger y asegurar el uso sostenible del capital natural y mejorar la calidad y la gobernanza ambiental</v>
          </cell>
          <cell r="E741" t="str">
            <v>Ambiente</v>
          </cell>
          <cell r="F741" t="str">
            <v>MinAmbiente</v>
          </cell>
          <cell r="G741" t="str">
            <v>Grupos Étnicos - Ambiente</v>
          </cell>
          <cell r="H741">
            <v>5226</v>
          </cell>
          <cell r="I741" t="str">
            <v>Programas de Gestión Ambiental Local implementados en las Kumpañy del pueblo Rrom por parte de la Autoridades Ambientales Regionales y Municipales</v>
          </cell>
          <cell r="J741" t="str">
            <v>Producto</v>
          </cell>
          <cell r="K741" t="str">
            <v>Transversal</v>
          </cell>
          <cell r="L741" t="str">
            <v>SI</v>
          </cell>
          <cell r="M741" t="str">
            <v>NO</v>
          </cell>
          <cell r="N741" t="str">
            <v>NO</v>
          </cell>
          <cell r="O741" t="str">
            <v>SI</v>
          </cell>
          <cell r="P741" t="str">
            <v>Programa</v>
          </cell>
          <cell r="Q741" t="str">
            <v>Semestral</v>
          </cell>
          <cell r="R741" t="str">
            <v>Acumulado</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30</v>
          </cell>
          <cell r="AK741">
            <v>0</v>
          </cell>
          <cell r="AL741">
            <v>0</v>
          </cell>
        </row>
        <row r="742">
          <cell r="A742">
            <v>4884</v>
          </cell>
          <cell r="B742" t="str">
            <v>Todos por un Nuevo País</v>
          </cell>
          <cell r="C742" t="str">
            <v>Crecimiento verde</v>
          </cell>
          <cell r="D742" t="str">
            <v>Proteger y asegurar el uso sostenible del capital natural y mejorar la calidad y la gobernanza ambiental</v>
          </cell>
          <cell r="E742" t="str">
            <v>Ambiente</v>
          </cell>
          <cell r="F742" t="str">
            <v>MinAmbiente</v>
          </cell>
          <cell r="G742" t="str">
            <v xml:space="preserve">Promoción y apoyo de la gestión ambiental </v>
          </cell>
          <cell r="H742">
            <v>4884</v>
          </cell>
          <cell r="I742" t="str">
            <v>Sectores económicos que implementan programas que generan beneficios ambientales</v>
          </cell>
          <cell r="J742" t="str">
            <v>Resultado</v>
          </cell>
          <cell r="K742" t="str">
            <v>Sectorial</v>
          </cell>
          <cell r="L742" t="str">
            <v>SI</v>
          </cell>
          <cell r="M742" t="str">
            <v>NO</v>
          </cell>
          <cell r="N742" t="str">
            <v>NO</v>
          </cell>
          <cell r="O742" t="str">
            <v>SI</v>
          </cell>
          <cell r="P742" t="str">
            <v xml:space="preserve">Sectores Económicos </v>
          </cell>
          <cell r="Q742" t="str">
            <v>Anual</v>
          </cell>
          <cell r="R742" t="str">
            <v>Capacidad</v>
          </cell>
          <cell r="S742">
            <v>0</v>
          </cell>
          <cell r="T742">
            <v>0</v>
          </cell>
          <cell r="U742">
            <v>2</v>
          </cell>
          <cell r="V742">
            <v>4</v>
          </cell>
          <cell r="W742">
            <v>6</v>
          </cell>
          <cell r="X742">
            <v>6</v>
          </cell>
          <cell r="Y742">
            <v>0</v>
          </cell>
          <cell r="Z742">
            <v>0</v>
          </cell>
          <cell r="AA742">
            <v>0</v>
          </cell>
          <cell r="AB742">
            <v>0</v>
          </cell>
          <cell r="AC742">
            <v>0</v>
          </cell>
          <cell r="AD742">
            <v>0</v>
          </cell>
          <cell r="AE742" t="str">
            <v xml:space="preserve">Se realizaron ajustes finales a los Programas de gestión ambiental Sectorial formulados por la universidad Nacional. El proceso de contratación para el programa que se formulará en el año 2016, se inicia en Marzo Se continua avanzando en el ajuste de los </v>
          </cell>
          <cell r="AF742">
            <v>42400.208333333299</v>
          </cell>
          <cell r="AG742">
            <v>42496.791045833299</v>
          </cell>
          <cell r="AH742" t="str">
            <v>Francisco José Gómez Montes</v>
          </cell>
          <cell r="AI742" t="str">
            <v>fjgomez@minambiente.gov.co</v>
          </cell>
          <cell r="AJ742">
            <v>30</v>
          </cell>
          <cell r="AK742">
            <v>0</v>
          </cell>
          <cell r="AL742">
            <v>0</v>
          </cell>
        </row>
        <row r="743">
          <cell r="A743">
            <v>4885</v>
          </cell>
          <cell r="B743" t="str">
            <v>Todos por un Nuevo País</v>
          </cell>
          <cell r="C743" t="str">
            <v>Crecimiento verde</v>
          </cell>
          <cell r="D743" t="str">
            <v>Proteger y asegurar el uso sostenible del capital natural y mejorar la calidad y la gobernanza ambiental</v>
          </cell>
          <cell r="E743" t="str">
            <v>Ambiente</v>
          </cell>
          <cell r="F743" t="str">
            <v>MinAmbiente</v>
          </cell>
          <cell r="G743" t="str">
            <v xml:space="preserve">Promoción y apoyo de la gestión ambiental </v>
          </cell>
          <cell r="H743">
            <v>4885</v>
          </cell>
          <cell r="I743" t="str">
            <v>Programas implementados para reducir el consumo y promover la responsabilidad posconsumo</v>
          </cell>
          <cell r="J743" t="str">
            <v>Producto</v>
          </cell>
          <cell r="K743" t="str">
            <v>Sectorial</v>
          </cell>
          <cell r="L743" t="str">
            <v>SI</v>
          </cell>
          <cell r="M743" t="str">
            <v>NO</v>
          </cell>
          <cell r="N743" t="str">
            <v>NO</v>
          </cell>
          <cell r="O743" t="str">
            <v>SI</v>
          </cell>
          <cell r="P743" t="str">
            <v>Programas</v>
          </cell>
          <cell r="Q743" t="str">
            <v>Semestral</v>
          </cell>
          <cell r="R743" t="str">
            <v>Capacidad</v>
          </cell>
          <cell r="S743">
            <v>7</v>
          </cell>
          <cell r="T743">
            <v>7</v>
          </cell>
          <cell r="U743">
            <v>9</v>
          </cell>
          <cell r="V743">
            <v>10</v>
          </cell>
          <cell r="W743">
            <v>10</v>
          </cell>
          <cell r="X743">
            <v>10</v>
          </cell>
          <cell r="Y743">
            <v>0</v>
          </cell>
          <cell r="Z743">
            <v>0</v>
          </cell>
          <cell r="AA743">
            <v>0</v>
          </cell>
          <cell r="AB743">
            <v>0</v>
          </cell>
          <cell r="AC743">
            <v>0</v>
          </cell>
          <cell r="AD743">
            <v>0</v>
          </cell>
          <cell r="AE743" t="str">
            <v>Se formularon los estudios previos para la contratación de servicios profesionales q para apoyar la construcción de la norma que incorpora el principio de responsabilidad extendida del productor para los residuos de envases y empaques, entre otros. Se con</v>
          </cell>
          <cell r="AF743">
            <v>42429.208333333299</v>
          </cell>
          <cell r="AG743">
            <v>42496.788852118101</v>
          </cell>
          <cell r="AH743" t="str">
            <v>Francisco José Gómez Montes</v>
          </cell>
          <cell r="AI743" t="str">
            <v>fjgomez@minambiente.gov.co</v>
          </cell>
          <cell r="AJ743">
            <v>30</v>
          </cell>
          <cell r="AK743">
            <v>0</v>
          </cell>
          <cell r="AL743">
            <v>0</v>
          </cell>
        </row>
        <row r="744">
          <cell r="A744">
            <v>4886</v>
          </cell>
          <cell r="B744" t="str">
            <v>Todos por un Nuevo País</v>
          </cell>
          <cell r="C744" t="str">
            <v>Crecimiento verde</v>
          </cell>
          <cell r="D744" t="str">
            <v>Proteger y asegurar el uso sostenible del capital natural y mejorar la calidad y la gobernanza ambiental</v>
          </cell>
          <cell r="E744" t="str">
            <v>Ambiente</v>
          </cell>
          <cell r="F744" t="str">
            <v>MinAmbiente</v>
          </cell>
          <cell r="G744" t="str">
            <v xml:space="preserve">Promoción y apoyo de la gestión ambiental </v>
          </cell>
          <cell r="H744">
            <v>4886</v>
          </cell>
          <cell r="I744" t="str">
            <v>Programas regionales de negocios verdes implementados para el aumento de la competitividad del país</v>
          </cell>
          <cell r="J744" t="str">
            <v>Producto</v>
          </cell>
          <cell r="K744" t="str">
            <v>Sectorial</v>
          </cell>
          <cell r="L744" t="str">
            <v>SI</v>
          </cell>
          <cell r="M744" t="str">
            <v>SI</v>
          </cell>
          <cell r="N744" t="str">
            <v>NO</v>
          </cell>
          <cell r="O744" t="str">
            <v>SI</v>
          </cell>
          <cell r="P744" t="str">
            <v>Programas</v>
          </cell>
          <cell r="Q744" t="str">
            <v>Trimestral</v>
          </cell>
          <cell r="R744" t="str">
            <v>Capacidad</v>
          </cell>
          <cell r="S744">
            <v>0</v>
          </cell>
          <cell r="T744">
            <v>1</v>
          </cell>
          <cell r="U744">
            <v>2</v>
          </cell>
          <cell r="V744">
            <v>4</v>
          </cell>
          <cell r="W744">
            <v>5</v>
          </cell>
          <cell r="X744">
            <v>5</v>
          </cell>
          <cell r="Y744">
            <v>0</v>
          </cell>
          <cell r="Z744">
            <v>0</v>
          </cell>
          <cell r="AA744">
            <v>0</v>
          </cell>
          <cell r="AB744">
            <v>0</v>
          </cell>
          <cell r="AC744">
            <v>0</v>
          </cell>
          <cell r="AD744">
            <v>0</v>
          </cell>
          <cell r="AE744" t="str">
            <v xml:space="preserve">Se firmó el 1 de marzo de 2016 el Convenio de Asociación N°288 de 2016 entre el MADS y el Fondo Biocomercio, dentro del cual se definió el Plan Operativo de trabajo con su respectivo cronograma de actividades desagregadas y el plan de inversiones para la </v>
          </cell>
          <cell r="AF744">
            <v>42460.208333333299</v>
          </cell>
          <cell r="AG744">
            <v>42496.790024768503</v>
          </cell>
          <cell r="AH744" t="str">
            <v>Mauricio Mira Ponton</v>
          </cell>
          <cell r="AI744" t="str">
            <v>mmira@minambiente.gov.co</v>
          </cell>
          <cell r="AJ744">
            <v>30</v>
          </cell>
          <cell r="AK744">
            <v>0</v>
          </cell>
          <cell r="AL744">
            <v>0</v>
          </cell>
        </row>
        <row r="745">
          <cell r="A745">
            <v>4887</v>
          </cell>
          <cell r="B745" t="str">
            <v>Todos por un Nuevo País</v>
          </cell>
          <cell r="C745" t="str">
            <v>Crecimiento verde</v>
          </cell>
          <cell r="D745" t="str">
            <v>Proteger y asegurar el uso sostenible del capital natural y mejorar la calidad y la gobernanza ambiental</v>
          </cell>
          <cell r="E745" t="str">
            <v>Ambiente</v>
          </cell>
          <cell r="F745" t="str">
            <v>MinAmbiente</v>
          </cell>
          <cell r="G745" t="str">
            <v xml:space="preserve">Promoción y apoyo de la gestión ambiental </v>
          </cell>
          <cell r="H745">
            <v>4887</v>
          </cell>
          <cell r="I745" t="str">
            <v>Programas de gestión ambiental sectorial formulados</v>
          </cell>
          <cell r="J745" t="str">
            <v>Producto</v>
          </cell>
          <cell r="K745" t="str">
            <v>Sectorial</v>
          </cell>
          <cell r="L745" t="str">
            <v>SI</v>
          </cell>
          <cell r="M745" t="str">
            <v>NO</v>
          </cell>
          <cell r="N745" t="str">
            <v>NO</v>
          </cell>
          <cell r="O745" t="str">
            <v>SI</v>
          </cell>
          <cell r="P745" t="str">
            <v>Programas</v>
          </cell>
          <cell r="Q745" t="str">
            <v>Semestral</v>
          </cell>
          <cell r="R745" t="str">
            <v>Capacidad</v>
          </cell>
          <cell r="S745">
            <v>0</v>
          </cell>
          <cell r="T745">
            <v>0</v>
          </cell>
          <cell r="U745">
            <v>1</v>
          </cell>
          <cell r="V745">
            <v>3</v>
          </cell>
          <cell r="W745">
            <v>5</v>
          </cell>
          <cell r="X745">
            <v>5</v>
          </cell>
          <cell r="Y745">
            <v>0</v>
          </cell>
          <cell r="Z745">
            <v>0</v>
          </cell>
          <cell r="AA745">
            <v>0</v>
          </cell>
          <cell r="AB745">
            <v>0</v>
          </cell>
          <cell r="AC745">
            <v>0</v>
          </cell>
          <cell r="AD745">
            <v>0</v>
          </cell>
          <cell r="AE745" t="str">
            <v xml:space="preserve">Se inició la formulación de los estudios previos para la evaluación de la política Nacional de Producción y Consumo, escenario en el cual se formulara un Programa de Gestión Ambiental Sectorial. </v>
          </cell>
          <cell r="AF745">
            <v>42429.208333333299</v>
          </cell>
          <cell r="AG745">
            <v>42496.788455324102</v>
          </cell>
          <cell r="AH745" t="str">
            <v>Francisco José Gómez Montes</v>
          </cell>
          <cell r="AI745" t="str">
            <v>fjgomez@minambiente.gov.co</v>
          </cell>
          <cell r="AJ745">
            <v>30</v>
          </cell>
          <cell r="AK745">
            <v>0</v>
          </cell>
          <cell r="AL745">
            <v>0</v>
          </cell>
        </row>
        <row r="746">
          <cell r="A746">
            <v>4888</v>
          </cell>
          <cell r="B746" t="str">
            <v>Todos por un Nuevo País</v>
          </cell>
          <cell r="C746" t="str">
            <v>Crecimiento verde</v>
          </cell>
          <cell r="D746" t="str">
            <v>Proteger y asegurar el uso sostenible del capital natural y mejorar la calidad y la gobernanza ambiental</v>
          </cell>
          <cell r="E746" t="str">
            <v>Ambiente</v>
          </cell>
          <cell r="F746" t="str">
            <v>MinAmbiente</v>
          </cell>
          <cell r="G746" t="str">
            <v xml:space="preserve">Promoción y apoyo de la gestión ambiental </v>
          </cell>
          <cell r="H746">
            <v>4888</v>
          </cell>
          <cell r="I746" t="str">
            <v>Acuerdos para el desarrollo de proyectos de biotecnología y bioprospección establecidos</v>
          </cell>
          <cell r="J746" t="str">
            <v>Producto</v>
          </cell>
          <cell r="K746" t="str">
            <v>Sectorial</v>
          </cell>
          <cell r="L746" t="str">
            <v>SI</v>
          </cell>
          <cell r="M746" t="str">
            <v>NO</v>
          </cell>
          <cell r="N746" t="str">
            <v>NO</v>
          </cell>
          <cell r="O746" t="str">
            <v>SI</v>
          </cell>
          <cell r="P746" t="str">
            <v>Acuerdos</v>
          </cell>
          <cell r="Q746" t="str">
            <v>Semestral</v>
          </cell>
          <cell r="R746" t="str">
            <v>Capacidad</v>
          </cell>
          <cell r="S746">
            <v>0</v>
          </cell>
          <cell r="T746">
            <v>0</v>
          </cell>
          <cell r="U746">
            <v>2</v>
          </cell>
          <cell r="V746">
            <v>3</v>
          </cell>
          <cell r="W746">
            <v>4</v>
          </cell>
          <cell r="X746">
            <v>4</v>
          </cell>
          <cell r="Y746">
            <v>0</v>
          </cell>
          <cell r="Z746">
            <v>0</v>
          </cell>
          <cell r="AA746">
            <v>0</v>
          </cell>
          <cell r="AB746">
            <v>0</v>
          </cell>
          <cell r="AC746">
            <v>0</v>
          </cell>
          <cell r="AD746">
            <v>0</v>
          </cell>
          <cell r="AE746" t="str">
            <v>En el mes de marzo se realizaron 3 reuniones de formulación de la convocatoria de Bioprospección con la cual se pretende constituir el segundo acuerdo de Bioprospección y Biotecnología; Primera Reunión. Contextualizar a la oficina de jurídica sobre la fun</v>
          </cell>
          <cell r="AF746">
            <v>42460.208333333299</v>
          </cell>
          <cell r="AG746">
            <v>42496.697772881897</v>
          </cell>
          <cell r="AH746" t="str">
            <v>María Claudia García Dávila</v>
          </cell>
          <cell r="AI746" t="str">
            <v>Mcgarcia@minambiente.gov.co</v>
          </cell>
          <cell r="AJ746">
            <v>30</v>
          </cell>
          <cell r="AK746">
            <v>0</v>
          </cell>
          <cell r="AL746">
            <v>0</v>
          </cell>
        </row>
        <row r="747">
          <cell r="A747">
            <v>4876</v>
          </cell>
          <cell r="B747" t="str">
            <v>Todos por un Nuevo País</v>
          </cell>
          <cell r="C747" t="str">
            <v>Crecimiento verde</v>
          </cell>
          <cell r="D747" t="str">
            <v>Proteger y asegurar el uso sostenible del capital natural y mejorar la calidad y la gobernanza ambiental</v>
          </cell>
          <cell r="E747" t="str">
            <v>Ambiente</v>
          </cell>
          <cell r="F747" t="str">
            <v>MinAmbiente</v>
          </cell>
          <cell r="G747" t="str">
            <v>Gestión integral de la biodiversidad</v>
          </cell>
          <cell r="H747">
            <v>4876</v>
          </cell>
          <cell r="I747" t="str">
            <v>Hectáreas en proceso de restauración</v>
          </cell>
          <cell r="J747" t="str">
            <v>Producto</v>
          </cell>
          <cell r="K747" t="str">
            <v>Sectorial</v>
          </cell>
          <cell r="L747" t="str">
            <v>SI</v>
          </cell>
          <cell r="M747" t="str">
            <v>SI</v>
          </cell>
          <cell r="N747" t="str">
            <v>NO</v>
          </cell>
          <cell r="O747" t="str">
            <v>SI</v>
          </cell>
          <cell r="P747" t="str">
            <v>Pendiente</v>
          </cell>
          <cell r="Q747" t="str">
            <v>Semestral</v>
          </cell>
          <cell r="R747" t="str">
            <v>Capacidad</v>
          </cell>
          <cell r="S747">
            <v>400021</v>
          </cell>
          <cell r="T747">
            <v>420021</v>
          </cell>
          <cell r="U747">
            <v>460021</v>
          </cell>
          <cell r="V747">
            <v>530021</v>
          </cell>
          <cell r="W747">
            <v>610000</v>
          </cell>
          <cell r="X747">
            <v>610000</v>
          </cell>
          <cell r="Y747">
            <v>0</v>
          </cell>
          <cell r="Z747">
            <v>0</v>
          </cell>
          <cell r="AA747">
            <v>0</v>
          </cell>
          <cell r="AB747">
            <v>0</v>
          </cell>
          <cell r="AC747">
            <v>0</v>
          </cell>
          <cell r="AD747">
            <v>0</v>
          </cell>
          <cell r="AE747" t="str">
            <v>No hay nuevos reportes de la meta por parte de las autoridades ambientales. 11 Corporaciones Autónomas Regionales han reportado información sobre las hectáreas que proyectan restaurar en sus planes de acción para la vigencia del PND 2014-2018, la superfic</v>
          </cell>
          <cell r="AF747">
            <v>42490.208333333299</v>
          </cell>
          <cell r="AG747">
            <v>42496.776531134303</v>
          </cell>
          <cell r="AH747" t="str">
            <v>María Claudia García Dávila</v>
          </cell>
          <cell r="AI747" t="str">
            <v>Mcgarcia@minambiente.gov.co</v>
          </cell>
          <cell r="AJ747">
            <v>30</v>
          </cell>
          <cell r="AK747">
            <v>0</v>
          </cell>
          <cell r="AL747">
            <v>0</v>
          </cell>
        </row>
        <row r="748">
          <cell r="A748">
            <v>4889</v>
          </cell>
          <cell r="B748" t="str">
            <v>Todos por un Nuevo País</v>
          </cell>
          <cell r="C748" t="str">
            <v>Crecimiento verde</v>
          </cell>
          <cell r="D748" t="str">
            <v>Proteger y asegurar el uso sostenible del capital natural y mejorar la calidad y la gobernanza ambiental</v>
          </cell>
          <cell r="E748" t="str">
            <v>Ambiente</v>
          </cell>
          <cell r="F748" t="str">
            <v>MinAmbiente</v>
          </cell>
          <cell r="G748" t="str">
            <v>Prevención, mitigación y adaptación de los efectos del cambio climático</v>
          </cell>
          <cell r="H748">
            <v>4889</v>
          </cell>
          <cell r="I748" t="str">
            <v>Entidades territoriales que incorporan en los instrumentos de planificación criterios de cambio climático</v>
          </cell>
          <cell r="J748" t="str">
            <v>Resultado</v>
          </cell>
          <cell r="K748" t="str">
            <v>Sectorial</v>
          </cell>
          <cell r="L748" t="str">
            <v>SI</v>
          </cell>
          <cell r="M748" t="str">
            <v>SI</v>
          </cell>
          <cell r="N748" t="str">
            <v>NO</v>
          </cell>
          <cell r="O748" t="str">
            <v>SI</v>
          </cell>
          <cell r="P748" t="str">
            <v>Entidades territoriales</v>
          </cell>
          <cell r="Q748" t="str">
            <v>Semestral</v>
          </cell>
          <cell r="R748" t="str">
            <v>Flujo</v>
          </cell>
          <cell r="S748">
            <v>2</v>
          </cell>
          <cell r="T748">
            <v>2</v>
          </cell>
          <cell r="U748">
            <v>23</v>
          </cell>
          <cell r="V748">
            <v>27</v>
          </cell>
          <cell r="W748">
            <v>27</v>
          </cell>
          <cell r="X748">
            <v>27</v>
          </cell>
          <cell r="Y748">
            <v>0</v>
          </cell>
          <cell r="Z748">
            <v>0</v>
          </cell>
          <cell r="AA748">
            <v>0</v>
          </cell>
          <cell r="AB748">
            <v>0</v>
          </cell>
          <cell r="AC748">
            <v>0</v>
          </cell>
          <cell r="AD748">
            <v>0</v>
          </cell>
          <cell r="AE748" t="str">
            <v>Se continúa con la asesoría a los municipios y departamentos que así lo solicitan. En este mes se asesoró al municipio de Montelibano - Córdoba, personalmente en las instalaciones del MADS. También se está desarrollando revisión de aproximadamente 24 plan</v>
          </cell>
          <cell r="AF748">
            <v>42490.208333333299</v>
          </cell>
          <cell r="AG748">
            <v>42496.717980289402</v>
          </cell>
          <cell r="AH748" t="str">
            <v>Rodrigo Suárez Castaño</v>
          </cell>
          <cell r="AI748" t="str">
            <v>rsuarez@minambiente.gov.co</v>
          </cell>
          <cell r="AJ748">
            <v>30</v>
          </cell>
          <cell r="AK748">
            <v>0</v>
          </cell>
          <cell r="AL748">
            <v>0</v>
          </cell>
        </row>
        <row r="749">
          <cell r="A749">
            <v>4890</v>
          </cell>
          <cell r="B749" t="str">
            <v>Todos por un Nuevo País</v>
          </cell>
          <cell r="C749" t="str">
            <v>Crecimiento verde</v>
          </cell>
          <cell r="D749" t="str">
            <v>Proteger y asegurar el uso sostenible del capital natural y mejorar la calidad y la gobernanza ambiental</v>
          </cell>
          <cell r="E749" t="str">
            <v>Ambiente</v>
          </cell>
          <cell r="F749" t="str">
            <v>MinAmbiente</v>
          </cell>
          <cell r="G749" t="str">
            <v>Prevención, mitigación y adaptación de los efectos del cambio climático</v>
          </cell>
          <cell r="H749">
            <v>4890</v>
          </cell>
          <cell r="I749" t="str">
            <v>Planes formulados de cambio climático</v>
          </cell>
          <cell r="J749" t="str">
            <v>Producto</v>
          </cell>
          <cell r="K749" t="str">
            <v>Sectorial</v>
          </cell>
          <cell r="L749" t="str">
            <v>SI</v>
          </cell>
          <cell r="M749" t="str">
            <v>SI</v>
          </cell>
          <cell r="N749" t="str">
            <v>NO</v>
          </cell>
          <cell r="O749" t="str">
            <v>SI</v>
          </cell>
          <cell r="P749" t="str">
            <v>Planes</v>
          </cell>
          <cell r="Q749" t="str">
            <v>Semestral</v>
          </cell>
          <cell r="R749" t="str">
            <v>Capacidad</v>
          </cell>
          <cell r="S749">
            <v>11</v>
          </cell>
          <cell r="T749">
            <v>12</v>
          </cell>
          <cell r="U749">
            <v>12</v>
          </cell>
          <cell r="V749">
            <v>18</v>
          </cell>
          <cell r="W749">
            <v>18</v>
          </cell>
          <cell r="X749">
            <v>18</v>
          </cell>
          <cell r="Y749">
            <v>0</v>
          </cell>
          <cell r="Z749">
            <v>0</v>
          </cell>
          <cell r="AA749">
            <v>0</v>
          </cell>
          <cell r="AB749">
            <v>0</v>
          </cell>
          <cell r="AC749">
            <v>0</v>
          </cell>
          <cell r="AD749">
            <v>0</v>
          </cell>
          <cell r="AE749" t="str">
            <v>Durante el mes de Abril se recibió el producto 5 correspondiente a la segunda etapa de recolección de información. En este entregable se recopila información sobre el análisis de vulnerabilidad y de inventario de gases efecto invernadero, así como la reco</v>
          </cell>
          <cell r="AF749">
            <v>42490.208333333299</v>
          </cell>
          <cell r="AG749">
            <v>42496.786928935202</v>
          </cell>
          <cell r="AH749" t="str">
            <v>Rodrigo Suárez Castaño</v>
          </cell>
          <cell r="AI749" t="str">
            <v>rsuarez@minambiente.gov.co</v>
          </cell>
          <cell r="AJ749">
            <v>0</v>
          </cell>
          <cell r="AK749">
            <v>0</v>
          </cell>
          <cell r="AL749">
            <v>0</v>
          </cell>
        </row>
        <row r="750">
          <cell r="A750">
            <v>4891</v>
          </cell>
          <cell r="B750" t="str">
            <v>Todos por un Nuevo País</v>
          </cell>
          <cell r="C750" t="str">
            <v>Crecimiento verde</v>
          </cell>
          <cell r="D750" t="str">
            <v>Proteger y asegurar el uso sostenible del capital natural y mejorar la calidad y la gobernanza ambiental</v>
          </cell>
          <cell r="E750" t="str">
            <v>Ambiente</v>
          </cell>
          <cell r="F750" t="str">
            <v>MinAmbiente</v>
          </cell>
          <cell r="G750" t="str">
            <v>Prevención, mitigación y adaptación de los efectos del cambio climático</v>
          </cell>
          <cell r="H750">
            <v>4891</v>
          </cell>
          <cell r="I750" t="str">
            <v>Herramientas de comunicación, divulgación y educación para la toma de decisiones y la promoción de cultura compatible con el clima, disponibles</v>
          </cell>
          <cell r="J750" t="str">
            <v>Producto</v>
          </cell>
          <cell r="K750" t="str">
            <v>Sectorial</v>
          </cell>
          <cell r="L750" t="str">
            <v>SI</v>
          </cell>
          <cell r="M750" t="str">
            <v>NO</v>
          </cell>
          <cell r="N750" t="str">
            <v>NO</v>
          </cell>
          <cell r="O750" t="str">
            <v>SI</v>
          </cell>
          <cell r="P750" t="str">
            <v>Herramientas</v>
          </cell>
          <cell r="Q750" t="str">
            <v>Trimestral</v>
          </cell>
          <cell r="R750" t="str">
            <v>Flujo</v>
          </cell>
          <cell r="S750">
            <v>4</v>
          </cell>
          <cell r="T750">
            <v>8</v>
          </cell>
          <cell r="U750">
            <v>9</v>
          </cell>
          <cell r="V750">
            <v>9</v>
          </cell>
          <cell r="W750">
            <v>9</v>
          </cell>
          <cell r="X750">
            <v>9</v>
          </cell>
          <cell r="Y750">
            <v>0</v>
          </cell>
          <cell r="Z750">
            <v>0</v>
          </cell>
          <cell r="AA750">
            <v>0</v>
          </cell>
          <cell r="AB750">
            <v>0</v>
          </cell>
          <cell r="AC750">
            <v>0</v>
          </cell>
          <cell r="AD750">
            <v>0</v>
          </cell>
          <cell r="AE750" t="str">
            <v>A la fecha la entidad se encuentra en el proceso de contratación para dar cumplimiento con este indicador</v>
          </cell>
          <cell r="AF750">
            <v>42429.208333333299</v>
          </cell>
          <cell r="AG750">
            <v>42496.776964618097</v>
          </cell>
          <cell r="AH750" t="str">
            <v>Rodrigo Suárez Castaño</v>
          </cell>
          <cell r="AI750" t="str">
            <v>rsuarez@minambiente.gov.co</v>
          </cell>
          <cell r="AJ750">
            <v>0</v>
          </cell>
          <cell r="AK750">
            <v>0</v>
          </cell>
          <cell r="AL750">
            <v>0</v>
          </cell>
        </row>
        <row r="751">
          <cell r="A751">
            <v>4878</v>
          </cell>
          <cell r="B751" t="str">
            <v>Todos por un Nuevo País</v>
          </cell>
          <cell r="C751" t="str">
            <v>Crecimiento verde</v>
          </cell>
          <cell r="D751" t="str">
            <v>Proteger y asegurar el uso sostenible del capital natural y mejorar la calidad y la gobernanza ambiental</v>
          </cell>
          <cell r="E751" t="str">
            <v>Ambiente</v>
          </cell>
          <cell r="F751" t="str">
            <v>MinAmbiente</v>
          </cell>
          <cell r="G751" t="str">
            <v>Gestión integral de la biodiversidad</v>
          </cell>
          <cell r="H751">
            <v>4878</v>
          </cell>
          <cell r="I751" t="str">
            <v>Programas que reducen la desforestación, las emisiones de gases de Efecto Invernadero y la degradación ambiental en implementación</v>
          </cell>
          <cell r="J751" t="str">
            <v>Producto</v>
          </cell>
          <cell r="K751" t="str">
            <v>Sectorial</v>
          </cell>
          <cell r="L751" t="str">
            <v>SI</v>
          </cell>
          <cell r="M751" t="str">
            <v>NO</v>
          </cell>
          <cell r="N751" t="str">
            <v>NO</v>
          </cell>
          <cell r="O751" t="str">
            <v>SI</v>
          </cell>
          <cell r="P751" t="str">
            <v>Programas</v>
          </cell>
          <cell r="Q751" t="str">
            <v>Anual</v>
          </cell>
          <cell r="R751" t="str">
            <v>Capacidad</v>
          </cell>
          <cell r="S751">
            <v>0</v>
          </cell>
          <cell r="T751">
            <v>2</v>
          </cell>
          <cell r="U751">
            <v>5</v>
          </cell>
          <cell r="V751">
            <v>8</v>
          </cell>
          <cell r="W751">
            <v>9</v>
          </cell>
          <cell r="X751">
            <v>9</v>
          </cell>
          <cell r="Y751">
            <v>0</v>
          </cell>
          <cell r="Z751">
            <v>0</v>
          </cell>
          <cell r="AA751">
            <v>0</v>
          </cell>
          <cell r="AB751">
            <v>0</v>
          </cell>
          <cell r="AC751">
            <v>0</v>
          </cell>
          <cell r="AD751">
            <v>0</v>
          </cell>
          <cell r="AE751">
            <v>0</v>
          </cell>
          <cell r="AF751">
            <v>0</v>
          </cell>
          <cell r="AG751">
            <v>0</v>
          </cell>
          <cell r="AH751" t="str">
            <v>Raul Jimenez Garcia</v>
          </cell>
          <cell r="AI751" t="str">
            <v>RJimenez@minambiente.gov.co</v>
          </cell>
          <cell r="AJ751">
            <v>30</v>
          </cell>
          <cell r="AK751">
            <v>0</v>
          </cell>
          <cell r="AL751">
            <v>0</v>
          </cell>
        </row>
        <row r="752">
          <cell r="A752">
            <v>4879</v>
          </cell>
          <cell r="B752" t="str">
            <v>Todos por un Nuevo País</v>
          </cell>
          <cell r="C752" t="str">
            <v>Crecimiento verde</v>
          </cell>
          <cell r="D752" t="str">
            <v>Proteger y asegurar el uso sostenible del capital natural y mejorar la calidad y la gobernanza ambiental</v>
          </cell>
          <cell r="E752" t="str">
            <v>Ambiente</v>
          </cell>
          <cell r="F752" t="str">
            <v>MinAmbiente</v>
          </cell>
          <cell r="G752" t="str">
            <v>Gestión integral de la biodiversidad</v>
          </cell>
          <cell r="H752">
            <v>4879</v>
          </cell>
          <cell r="I752" t="str">
            <v>Sectores que implementan acciones en el marco de la Estrategia Nacional REDD+</v>
          </cell>
          <cell r="J752" t="str">
            <v>Producto</v>
          </cell>
          <cell r="K752" t="str">
            <v>Sectorial</v>
          </cell>
          <cell r="L752" t="str">
            <v>SI</v>
          </cell>
          <cell r="M752" t="str">
            <v>NO</v>
          </cell>
          <cell r="N752" t="str">
            <v>NO</v>
          </cell>
          <cell r="O752" t="str">
            <v>SI</v>
          </cell>
          <cell r="P752" t="str">
            <v xml:space="preserve">  Sectores</v>
          </cell>
          <cell r="Q752" t="str">
            <v>Semestral</v>
          </cell>
          <cell r="R752" t="str">
            <v>Capacidad</v>
          </cell>
          <cell r="S752">
            <v>0</v>
          </cell>
          <cell r="T752">
            <v>0</v>
          </cell>
          <cell r="U752">
            <v>1</v>
          </cell>
          <cell r="V752">
            <v>2</v>
          </cell>
          <cell r="W752">
            <v>3</v>
          </cell>
          <cell r="X752">
            <v>3</v>
          </cell>
          <cell r="Y752">
            <v>0</v>
          </cell>
          <cell r="Z752">
            <v>0</v>
          </cell>
          <cell r="AA752">
            <v>0</v>
          </cell>
          <cell r="AB752">
            <v>0</v>
          </cell>
          <cell r="AC752">
            <v>0</v>
          </cell>
          <cell r="AD752">
            <v>0</v>
          </cell>
          <cell r="AE752" t="str">
            <v>En el marco de la Preparación de la Estrategia Nacional REDD+, se adelantó con el Programa ONU REDD una reunión con CRC para identificar la forma como se está abordando la inclusión de acciones REDD+ dentro del Plan de Acción Institucional de la Corporaci</v>
          </cell>
          <cell r="AF752">
            <v>42490.208333333299</v>
          </cell>
          <cell r="AG752">
            <v>42496.791318136602</v>
          </cell>
          <cell r="AH752" t="str">
            <v>María Claudia García Dávila</v>
          </cell>
          <cell r="AI752" t="str">
            <v>Mcgarcia@minambiente.gov.co</v>
          </cell>
          <cell r="AJ752">
            <v>30</v>
          </cell>
          <cell r="AK752">
            <v>0</v>
          </cell>
          <cell r="AL752">
            <v>0</v>
          </cell>
        </row>
        <row r="753">
          <cell r="A753">
            <v>4901</v>
          </cell>
          <cell r="B753" t="str">
            <v>Todos por un Nuevo País</v>
          </cell>
          <cell r="C753" t="str">
            <v>Crecimiento verde</v>
          </cell>
          <cell r="D753" t="str">
            <v>Proteger y asegurar el uso sostenible del capital natural y mejorar la calidad y la gobernanza ambiental</v>
          </cell>
          <cell r="E753" t="str">
            <v>Ambiente</v>
          </cell>
          <cell r="F753" t="str">
            <v>MinAmbiente</v>
          </cell>
          <cell r="G753" t="str">
            <v>Gestión integral de la biodiversidad</v>
          </cell>
          <cell r="H753">
            <v>4901</v>
          </cell>
          <cell r="I753" t="str">
            <v>Complejo de Páramos delimitados a escala 1:25.000.</v>
          </cell>
          <cell r="J753" t="str">
            <v>Producto</v>
          </cell>
          <cell r="K753" t="str">
            <v>Sectorial</v>
          </cell>
          <cell r="L753" t="str">
            <v>NO</v>
          </cell>
          <cell r="M753" t="str">
            <v>SI</v>
          </cell>
          <cell r="N753" t="str">
            <v>NO</v>
          </cell>
          <cell r="O753" t="str">
            <v>SI</v>
          </cell>
          <cell r="P753" t="str">
            <v>complejos de páramos</v>
          </cell>
          <cell r="Q753" t="str">
            <v>Anual</v>
          </cell>
          <cell r="R753" t="str">
            <v>Capacidad</v>
          </cell>
          <cell r="S753">
            <v>1</v>
          </cell>
          <cell r="T753">
            <v>26</v>
          </cell>
          <cell r="U753">
            <v>36</v>
          </cell>
          <cell r="V753">
            <v>36</v>
          </cell>
          <cell r="W753">
            <v>36</v>
          </cell>
          <cell r="X753">
            <v>36</v>
          </cell>
          <cell r="Y753">
            <v>0</v>
          </cell>
          <cell r="Z753">
            <v>0</v>
          </cell>
          <cell r="AA753">
            <v>0</v>
          </cell>
          <cell r="AB753">
            <v>0</v>
          </cell>
          <cell r="AC753">
            <v>0</v>
          </cell>
          <cell r="AD753">
            <v>0</v>
          </cell>
          <cell r="AE753" t="str">
            <v xml:space="preserve">En el marco de lo dispuesto por la Ley 1753 de 2015 y la sentencia C-035 de la Corte Constitucional, y con base en los ETESA que venían elaborando las CAR, el área de referencia elaborada por el IAvH y algunos documentos de recomendaciones elaborados por </v>
          </cell>
          <cell r="AF753">
            <v>42460.208333333299</v>
          </cell>
          <cell r="AG753">
            <v>42496.717507372698</v>
          </cell>
          <cell r="AH753" t="str">
            <v>María Claudia García Dávila</v>
          </cell>
          <cell r="AI753" t="str">
            <v>Mcgarcia@minambiente.gov.co</v>
          </cell>
          <cell r="AJ753">
            <v>30</v>
          </cell>
          <cell r="AK753">
            <v>0</v>
          </cell>
          <cell r="AL753">
            <v>0</v>
          </cell>
        </row>
        <row r="754">
          <cell r="A754">
            <v>4902</v>
          </cell>
          <cell r="B754" t="str">
            <v>Todos por un Nuevo País</v>
          </cell>
          <cell r="C754" t="str">
            <v>Crecimiento verde</v>
          </cell>
          <cell r="D754" t="str">
            <v>Proteger y asegurar el uso sostenible del capital natural y mejorar la calidad y la gobernanza ambiental</v>
          </cell>
          <cell r="E754" t="str">
            <v>Ambiente</v>
          </cell>
          <cell r="F754" t="str">
            <v>MinAmbiente</v>
          </cell>
          <cell r="G754" t="str">
            <v>Gestión integral de la biodiversidad</v>
          </cell>
          <cell r="H754">
            <v>4902</v>
          </cell>
          <cell r="I754" t="str">
            <v>Sitios designados como humedal de importancia internacional Ramsar</v>
          </cell>
          <cell r="J754" t="str">
            <v>Gestión</v>
          </cell>
          <cell r="K754" t="str">
            <v>Sectorial</v>
          </cell>
          <cell r="L754" t="str">
            <v>NO</v>
          </cell>
          <cell r="M754" t="str">
            <v>SI</v>
          </cell>
          <cell r="N754" t="str">
            <v>NO</v>
          </cell>
          <cell r="O754" t="str">
            <v>SI</v>
          </cell>
          <cell r="P754" t="str">
            <v>Sitios Ramsar</v>
          </cell>
          <cell r="Q754" t="str">
            <v>Anual</v>
          </cell>
          <cell r="R754" t="str">
            <v>Capacidad</v>
          </cell>
          <cell r="S754">
            <v>6</v>
          </cell>
          <cell r="T754">
            <v>6</v>
          </cell>
          <cell r="U754">
            <v>8</v>
          </cell>
          <cell r="V754">
            <v>9</v>
          </cell>
          <cell r="W754">
            <v>9</v>
          </cell>
          <cell r="X754">
            <v>9</v>
          </cell>
          <cell r="Y754">
            <v>0</v>
          </cell>
          <cell r="Z754">
            <v>0</v>
          </cell>
          <cell r="AA754">
            <v>0</v>
          </cell>
          <cell r="AB754">
            <v>0</v>
          </cell>
          <cell r="AC754">
            <v>0</v>
          </cell>
          <cell r="AD754">
            <v>0</v>
          </cell>
          <cell r="AE754" t="str">
            <v>Laguna de Sonso: Se proyectó el acto administrativo (Decreto) por la DBBSE y se inició la construcción de carpeta (Documento técnico, memoria justificativa y lista de chequeo) para envío a la Oficina Jurídica. Tarapoto: Se proyectaron los estudios previos</v>
          </cell>
          <cell r="AF754">
            <v>42490.208333333299</v>
          </cell>
          <cell r="AG754">
            <v>42496.791573761599</v>
          </cell>
          <cell r="AH754" t="str">
            <v>María Claudia García Dávila</v>
          </cell>
          <cell r="AI754" t="str">
            <v>Mcgarcia@minambiente.gov.co</v>
          </cell>
          <cell r="AJ754">
            <v>30</v>
          </cell>
          <cell r="AK754">
            <v>0</v>
          </cell>
          <cell r="AL754">
            <v>0</v>
          </cell>
        </row>
        <row r="755">
          <cell r="A755">
            <v>4880</v>
          </cell>
          <cell r="B755" t="str">
            <v>Todos por un Nuevo País</v>
          </cell>
          <cell r="C755" t="str">
            <v>Crecimiento verde</v>
          </cell>
          <cell r="D755" t="str">
            <v>Proteger y asegurar el uso sostenible del capital natural y mejorar la calidad y la gobernanza ambiental</v>
          </cell>
          <cell r="E755" t="str">
            <v>Ambiente</v>
          </cell>
          <cell r="F755" t="str">
            <v>MinAmbiente</v>
          </cell>
          <cell r="G755" t="str">
            <v>Planificación y definición del ordenamiento ambiental</v>
          </cell>
          <cell r="H755">
            <v>4880</v>
          </cell>
          <cell r="I755" t="str">
            <v>Autoridades Ambientales que formulan, actualizan y adoptan sus determinantes ambientales para el ordenamiento territorial municipal, de acuerdo con los Lineamientos del Gobierno Nacional.</v>
          </cell>
          <cell r="J755" t="str">
            <v>Gestión</v>
          </cell>
          <cell r="K755" t="str">
            <v>Sectorial</v>
          </cell>
          <cell r="L755" t="str">
            <v>SI</v>
          </cell>
          <cell r="M755" t="str">
            <v>SI</v>
          </cell>
          <cell r="N755" t="str">
            <v>NO</v>
          </cell>
          <cell r="O755" t="str">
            <v>SI</v>
          </cell>
          <cell r="P755" t="str">
            <v>Autoridades Ambientales</v>
          </cell>
          <cell r="Q755" t="str">
            <v>Semestral</v>
          </cell>
          <cell r="R755" t="str">
            <v>Capacidad</v>
          </cell>
          <cell r="S755">
            <v>0</v>
          </cell>
          <cell r="T755">
            <v>3</v>
          </cell>
          <cell r="U755">
            <v>7</v>
          </cell>
          <cell r="V755">
            <v>11</v>
          </cell>
          <cell r="W755">
            <v>15</v>
          </cell>
          <cell r="X755">
            <v>15</v>
          </cell>
          <cell r="Y755">
            <v>0</v>
          </cell>
          <cell r="Z755">
            <v>0</v>
          </cell>
          <cell r="AA755">
            <v>0</v>
          </cell>
          <cell r="AB755">
            <v>0</v>
          </cell>
          <cell r="AC755">
            <v>0</v>
          </cell>
          <cell r="AD755">
            <v>0</v>
          </cell>
          <cell r="AE755" t="str">
            <v>Se inicia la consolidación de "Base de datos con la información del estado de las determinantes ambientales de las CAR con jurisdicción en las regiones Caribe y Llanos". Adicionalmente, se realizó asistencia técnica a la CVS en la ciudad de Montería y a l</v>
          </cell>
          <cell r="AF755">
            <v>42429.208333333299</v>
          </cell>
          <cell r="AG755">
            <v>42468.720972766198</v>
          </cell>
          <cell r="AH755" t="str">
            <v>Luis Alberto Giraldo Fernandez</v>
          </cell>
          <cell r="AI755" t="str">
            <v>lgiraldo@minambiente.gov.co</v>
          </cell>
          <cell r="AJ755">
            <v>30</v>
          </cell>
          <cell r="AK755">
            <v>0</v>
          </cell>
          <cell r="AL755">
            <v>0</v>
          </cell>
        </row>
        <row r="756">
          <cell r="A756">
            <v>4881</v>
          </cell>
          <cell r="B756" t="str">
            <v>Todos por un Nuevo País</v>
          </cell>
          <cell r="C756" t="str">
            <v>Crecimiento verde</v>
          </cell>
          <cell r="D756" t="str">
            <v>Proteger y asegurar el uso sostenible del capital natural y mejorar la calidad y la gobernanza ambiental</v>
          </cell>
          <cell r="E756" t="str">
            <v>Ambiente</v>
          </cell>
          <cell r="F756" t="str">
            <v>MinAmbiente</v>
          </cell>
          <cell r="G756" t="str">
            <v>Planificación y definición del ordenamiento ambiental</v>
          </cell>
          <cell r="H756">
            <v>4881</v>
          </cell>
          <cell r="I756" t="str">
            <v>POMCA  formulados</v>
          </cell>
          <cell r="J756" t="str">
            <v>Producto</v>
          </cell>
          <cell r="K756" t="str">
            <v>Sectorial</v>
          </cell>
          <cell r="L756" t="str">
            <v>SI</v>
          </cell>
          <cell r="M756" t="str">
            <v>SI</v>
          </cell>
          <cell r="N756" t="str">
            <v>NO</v>
          </cell>
          <cell r="O756" t="str">
            <v>SI</v>
          </cell>
          <cell r="P756" t="str">
            <v>Planes</v>
          </cell>
          <cell r="Q756" t="str">
            <v>Semestral</v>
          </cell>
          <cell r="R756" t="str">
            <v>Flujo</v>
          </cell>
          <cell r="S756">
            <v>2</v>
          </cell>
          <cell r="T756">
            <v>2</v>
          </cell>
          <cell r="U756">
            <v>5</v>
          </cell>
          <cell r="V756">
            <v>23</v>
          </cell>
          <cell r="W756">
            <v>27</v>
          </cell>
          <cell r="X756">
            <v>27</v>
          </cell>
          <cell r="Y756">
            <v>0</v>
          </cell>
          <cell r="Z756">
            <v>0</v>
          </cell>
          <cell r="AA756">
            <v>0</v>
          </cell>
          <cell r="AB756">
            <v>0</v>
          </cell>
          <cell r="AC756">
            <v>0</v>
          </cell>
          <cell r="AD756">
            <v>0</v>
          </cell>
          <cell r="AE756" t="str">
            <v>• 100% de Comisiones Conjuntas conformadas para abordar procesos de ordenación de Cuencas priorizadas(11 Comisiones Conjuntas) •Declaradas en ordenación 25 cuencas objeto de elaboración y/o ajuste de POMCAS. • 23 Consultorías contratadas para abordar la e</v>
          </cell>
          <cell r="AF756">
            <v>42460.208333333299</v>
          </cell>
          <cell r="AG756">
            <v>42506.823948842597</v>
          </cell>
          <cell r="AH756" t="str">
            <v>Ricardo Arnold Baduin Ricardo</v>
          </cell>
          <cell r="AI756" t="str">
            <v>RBaduin@minambiente.gov.co</v>
          </cell>
          <cell r="AJ756">
            <v>30</v>
          </cell>
          <cell r="AK756">
            <v>0</v>
          </cell>
          <cell r="AL756">
            <v>0</v>
          </cell>
        </row>
        <row r="757">
          <cell r="A757">
            <v>4882</v>
          </cell>
          <cell r="B757" t="str">
            <v>Todos por un Nuevo País</v>
          </cell>
          <cell r="C757" t="str">
            <v>Crecimiento verde</v>
          </cell>
          <cell r="D757" t="str">
            <v>Proteger y asegurar el uso sostenible del capital natural y mejorar la calidad y la gobernanza ambiental</v>
          </cell>
          <cell r="E757" t="str">
            <v>Ambiente</v>
          </cell>
          <cell r="F757" t="str">
            <v>MinAmbiente</v>
          </cell>
          <cell r="G757" t="str">
            <v>Planificación y definición del ordenamiento ambiental</v>
          </cell>
          <cell r="H757">
            <v>4882</v>
          </cell>
          <cell r="I757" t="str">
            <v>POMIUAC formulados</v>
          </cell>
          <cell r="J757" t="str">
            <v>Producto</v>
          </cell>
          <cell r="K757" t="str">
            <v>Sectorial</v>
          </cell>
          <cell r="L757" t="str">
            <v>SI</v>
          </cell>
          <cell r="M757" t="str">
            <v>SI</v>
          </cell>
          <cell r="N757" t="str">
            <v>NO</v>
          </cell>
          <cell r="O757" t="str">
            <v>SI</v>
          </cell>
          <cell r="P757" t="str">
            <v>planes</v>
          </cell>
          <cell r="Q757" t="str">
            <v>Semestral</v>
          </cell>
          <cell r="R757" t="str">
            <v>Acumulado</v>
          </cell>
          <cell r="S757">
            <v>0</v>
          </cell>
          <cell r="T757">
            <v>0</v>
          </cell>
          <cell r="U757">
            <v>0</v>
          </cell>
          <cell r="V757">
            <v>0</v>
          </cell>
          <cell r="W757">
            <v>10</v>
          </cell>
          <cell r="X757">
            <v>10</v>
          </cell>
          <cell r="Y757">
            <v>0</v>
          </cell>
          <cell r="Z757">
            <v>0</v>
          </cell>
          <cell r="AA757">
            <v>0</v>
          </cell>
          <cell r="AB757">
            <v>0</v>
          </cell>
          <cell r="AC757">
            <v>0</v>
          </cell>
          <cell r="AD757">
            <v>0</v>
          </cell>
          <cell r="AE757" t="str">
            <v>En el marco de la transferencia a INVEMAR a través de la resolución 478 de 2016, se realizaron reuniones para socializar y presentar Plan de Trabajo UAC LLanura Aluvial del Sur - LLAS y UAC Alta Guajira se recibe plan de acción por parte del INVEMAR el di</v>
          </cell>
          <cell r="AF757">
            <v>42490.208333333299</v>
          </cell>
          <cell r="AG757">
            <v>42496.785090161997</v>
          </cell>
          <cell r="AH757" t="str">
            <v>Andrea  Ramírez</v>
          </cell>
          <cell r="AI757" t="str">
            <v>ARamirez@minambiente.gov.co</v>
          </cell>
          <cell r="AJ757">
            <v>30</v>
          </cell>
          <cell r="AK757">
            <v>0</v>
          </cell>
          <cell r="AL757">
            <v>0</v>
          </cell>
        </row>
        <row r="758">
          <cell r="A758">
            <v>4883</v>
          </cell>
          <cell r="B758" t="str">
            <v>Todos por un Nuevo País</v>
          </cell>
          <cell r="C758" t="str">
            <v>Crecimiento verde</v>
          </cell>
          <cell r="D758" t="str">
            <v>Proteger y asegurar el uso sostenible del capital natural y mejorar la calidad y la gobernanza ambiental</v>
          </cell>
          <cell r="E758" t="str">
            <v>Ambiente</v>
          </cell>
          <cell r="F758" t="str">
            <v>MinAmbiente</v>
          </cell>
          <cell r="G758" t="str">
            <v>Planificación y definición del ordenamiento ambiental</v>
          </cell>
          <cell r="H758">
            <v>4883</v>
          </cell>
          <cell r="I758" t="str">
            <v>Planes Estratégicos de Macrocuenca, POMCA y PMA acuíferos en implementación</v>
          </cell>
          <cell r="J758" t="str">
            <v>Producto</v>
          </cell>
          <cell r="K758" t="str">
            <v>Sectorial</v>
          </cell>
          <cell r="L758" t="str">
            <v>SI</v>
          </cell>
          <cell r="M758" t="str">
            <v>NO</v>
          </cell>
          <cell r="N758" t="str">
            <v>NO</v>
          </cell>
          <cell r="O758" t="str">
            <v>SI</v>
          </cell>
          <cell r="P758" t="str">
            <v>Planes</v>
          </cell>
          <cell r="Q758" t="str">
            <v>Semestral</v>
          </cell>
          <cell r="R758" t="str">
            <v>Capacidad</v>
          </cell>
          <cell r="S758">
            <v>2</v>
          </cell>
          <cell r="T758">
            <v>2</v>
          </cell>
          <cell r="U758">
            <v>3</v>
          </cell>
          <cell r="V758">
            <v>8</v>
          </cell>
          <cell r="W758">
            <v>31</v>
          </cell>
          <cell r="X758">
            <v>31</v>
          </cell>
          <cell r="Y758">
            <v>0</v>
          </cell>
          <cell r="Z758">
            <v>0</v>
          </cell>
          <cell r="AA758">
            <v>0</v>
          </cell>
          <cell r="AB758">
            <v>0</v>
          </cell>
          <cell r="AC758">
            <v>0</v>
          </cell>
          <cell r="AD758">
            <v>0</v>
          </cell>
          <cell r="AE758" t="str">
            <v xml:space="preserve">PEM en implementación: Se realizan reuniones con Min Minas estructurando y definiendo las acciones que hacen parte de plan de acción que implementa el Plan Estratégico de la Macrocuenca Magdalena Cauca. POMCAs en Implementación: Se adelantan la ejecución </v>
          </cell>
          <cell r="AF758">
            <v>42490.208333333299</v>
          </cell>
          <cell r="AG758">
            <v>42506.826274884297</v>
          </cell>
          <cell r="AH758" t="str">
            <v>Ricardo Arnold Baduin Ricardo</v>
          </cell>
          <cell r="AI758" t="str">
            <v>RBaduin@minambiente.gov.co</v>
          </cell>
          <cell r="AJ758">
            <v>30</v>
          </cell>
          <cell r="AK758">
            <v>0</v>
          </cell>
          <cell r="AL758">
            <v>0</v>
          </cell>
        </row>
        <row r="759">
          <cell r="A759">
            <v>4895</v>
          </cell>
          <cell r="B759" t="str">
            <v>Todos por un Nuevo País</v>
          </cell>
          <cell r="C759" t="str">
            <v>Crecimiento verde</v>
          </cell>
          <cell r="D759" t="str">
            <v>Proteger y asegurar el uso sostenible del capital natural y mejorar la calidad y la gobernanza ambiental</v>
          </cell>
          <cell r="E759" t="str">
            <v>Ambiente</v>
          </cell>
          <cell r="F759" t="str">
            <v>MinAmbiente</v>
          </cell>
          <cell r="G759" t="str">
            <v>Formulacion y seguimiento a la Política Ambiental</v>
          </cell>
          <cell r="H759">
            <v>4895</v>
          </cell>
          <cell r="I759" t="str">
            <v>CAR con calificación superior al 80 % en su evaluación de desempeño</v>
          </cell>
          <cell r="J759" t="str">
            <v>Producto</v>
          </cell>
          <cell r="K759" t="str">
            <v>Sectorial</v>
          </cell>
          <cell r="L759" t="str">
            <v>SI</v>
          </cell>
          <cell r="M759" t="str">
            <v>SI</v>
          </cell>
          <cell r="N759" t="str">
            <v>NO</v>
          </cell>
          <cell r="O759" t="str">
            <v>SI</v>
          </cell>
          <cell r="P759" t="str">
            <v>Corporaciones</v>
          </cell>
          <cell r="Q759" t="str">
            <v>Anual</v>
          </cell>
          <cell r="R759" t="str">
            <v>Capacidad</v>
          </cell>
          <cell r="S759">
            <v>0</v>
          </cell>
          <cell r="T759">
            <v>0</v>
          </cell>
          <cell r="U759">
            <v>5</v>
          </cell>
          <cell r="V759">
            <v>10</v>
          </cell>
          <cell r="W759">
            <v>20</v>
          </cell>
          <cell r="X759">
            <v>20</v>
          </cell>
          <cell r="Y759">
            <v>0</v>
          </cell>
          <cell r="Z759">
            <v>0</v>
          </cell>
          <cell r="AA759">
            <v>0</v>
          </cell>
          <cell r="AB759">
            <v>0</v>
          </cell>
          <cell r="AC759">
            <v>0</v>
          </cell>
          <cell r="AD759">
            <v>0</v>
          </cell>
          <cell r="AE759" t="str">
            <v xml:space="preserve">El día 27 de abril se expidió la Resolución 0667, por la cual se establecen los indicadores mínimos de gestión. Con este acto administrativo se prevé la inclusión de los indicadores en los instrumentos de planificación de las Corporaciones y se formaliza </v>
          </cell>
          <cell r="AF759">
            <v>42490.208333333299</v>
          </cell>
          <cell r="AG759">
            <v>42496.699098229197</v>
          </cell>
          <cell r="AH759" t="str">
            <v>Luis Alberto Giraldo Fernandez</v>
          </cell>
          <cell r="AI759" t="str">
            <v>lgiraldo@minambiente.gov.co</v>
          </cell>
          <cell r="AJ759">
            <v>60</v>
          </cell>
          <cell r="AK759">
            <v>0</v>
          </cell>
          <cell r="AL759">
            <v>0</v>
          </cell>
        </row>
        <row r="760">
          <cell r="A760">
            <v>4896</v>
          </cell>
          <cell r="B760" t="str">
            <v>Todos por un Nuevo País</v>
          </cell>
          <cell r="C760" t="str">
            <v>Crecimiento verde</v>
          </cell>
          <cell r="D760" t="str">
            <v>Proteger y asegurar el uso sostenible del capital natural y mejorar la calidad y la gobernanza ambiental</v>
          </cell>
          <cell r="E760" t="str">
            <v>Ambiente</v>
          </cell>
          <cell r="F760" t="str">
            <v>MinAmbiente</v>
          </cell>
          <cell r="G760" t="str">
            <v>Formulacion y seguimiento a la Política Ambiental</v>
          </cell>
          <cell r="H760">
            <v>4896</v>
          </cell>
          <cell r="I760" t="str">
            <v>Estrategias aplicadas de transformación institucional y social que mejoran la eficiencia y la satisfacción de la gestión ambiental del SINA</v>
          </cell>
          <cell r="J760" t="str">
            <v>Producto</v>
          </cell>
          <cell r="K760" t="str">
            <v>Sectorial</v>
          </cell>
          <cell r="L760" t="str">
            <v>SI</v>
          </cell>
          <cell r="M760" t="str">
            <v>NO</v>
          </cell>
          <cell r="N760" t="str">
            <v>NO</v>
          </cell>
          <cell r="O760" t="str">
            <v>SI</v>
          </cell>
          <cell r="P760" t="str">
            <v>Estrategias</v>
          </cell>
          <cell r="Q760" t="str">
            <v>Semestral</v>
          </cell>
          <cell r="R760" t="str">
            <v>Capacidad</v>
          </cell>
          <cell r="S760">
            <v>0</v>
          </cell>
          <cell r="T760">
            <v>0</v>
          </cell>
          <cell r="U760">
            <v>1</v>
          </cell>
          <cell r="V760">
            <v>2</v>
          </cell>
          <cell r="W760">
            <v>4</v>
          </cell>
          <cell r="X760">
            <v>4</v>
          </cell>
          <cell r="Y760">
            <v>0</v>
          </cell>
          <cell r="Z760">
            <v>0</v>
          </cell>
          <cell r="AA760">
            <v>0</v>
          </cell>
          <cell r="AB760">
            <v>0</v>
          </cell>
          <cell r="AC760">
            <v>0</v>
          </cell>
          <cell r="AD760">
            <v>0</v>
          </cell>
          <cell r="AE760">
            <v>0</v>
          </cell>
          <cell r="AF760">
            <v>0</v>
          </cell>
          <cell r="AG760">
            <v>0</v>
          </cell>
          <cell r="AH760" t="str">
            <v>Luis Alberto Giraldo Fernandez</v>
          </cell>
          <cell r="AI760" t="str">
            <v>lgiraldo@minambiente.gov.co</v>
          </cell>
          <cell r="AJ760">
            <v>30</v>
          </cell>
          <cell r="AK760">
            <v>0</v>
          </cell>
          <cell r="AL760">
            <v>0</v>
          </cell>
        </row>
        <row r="761">
          <cell r="A761">
            <v>4897</v>
          </cell>
          <cell r="B761" t="str">
            <v>Todos por un Nuevo País</v>
          </cell>
          <cell r="C761" t="str">
            <v>Crecimiento verde</v>
          </cell>
          <cell r="D761" t="str">
            <v>Proteger y asegurar el uso sostenible del capital natural y mejorar la calidad y la gobernanza ambiental</v>
          </cell>
          <cell r="E761" t="str">
            <v>Ambiente</v>
          </cell>
          <cell r="F761" t="str">
            <v>MinAmbiente</v>
          </cell>
          <cell r="G761" t="str">
            <v>Formulacion y seguimiento a la Política Ambiental</v>
          </cell>
          <cell r="H761">
            <v>4897</v>
          </cell>
          <cell r="I761" t="str">
            <v>Alianzas nacionales, sectoriales y territoriales que desarrollan la Política Nacional de Educación Ambiental, a través de procesos que fortalecen la gobernanza en la gestión ambiental</v>
          </cell>
          <cell r="J761" t="str">
            <v>Producto</v>
          </cell>
          <cell r="K761" t="str">
            <v>Sectorial</v>
          </cell>
          <cell r="L761" t="str">
            <v>SI</v>
          </cell>
          <cell r="M761" t="str">
            <v>SI</v>
          </cell>
          <cell r="N761" t="str">
            <v>NO</v>
          </cell>
          <cell r="O761" t="str">
            <v>SI</v>
          </cell>
          <cell r="P761" t="str">
            <v>Alianzas</v>
          </cell>
          <cell r="Q761" t="str">
            <v>Trimestral</v>
          </cell>
          <cell r="R761" t="str">
            <v>Capacidad</v>
          </cell>
          <cell r="S761">
            <v>18</v>
          </cell>
          <cell r="T761">
            <v>20</v>
          </cell>
          <cell r="U761">
            <v>29</v>
          </cell>
          <cell r="V761">
            <v>38</v>
          </cell>
          <cell r="W761">
            <v>56</v>
          </cell>
          <cell r="X761">
            <v>56</v>
          </cell>
          <cell r="Y761">
            <v>0</v>
          </cell>
          <cell r="Z761">
            <v>0</v>
          </cell>
          <cell r="AA761">
            <v>0</v>
          </cell>
          <cell r="AB761">
            <v>0</v>
          </cell>
          <cell r="AC761">
            <v>0</v>
          </cell>
          <cell r="AD761">
            <v>0</v>
          </cell>
          <cell r="AE761" t="str">
            <v>1. Configuración de un equipo de trabajo, responsable de iniciar la implementación del plan operativo de la Alianza Nacional por la Educación Ambiental MADS-MEN (acuerdo 407 de 2015). 2. Preparación de los insumos técnicos por parte de los equipos de trab</v>
          </cell>
          <cell r="AF761">
            <v>42429.208333333299</v>
          </cell>
          <cell r="AG761">
            <v>42440.359826655098</v>
          </cell>
          <cell r="AH761" t="str">
            <v>Luis Alberto Giraldo Fernandez</v>
          </cell>
          <cell r="AI761" t="str">
            <v>lgiraldo@minambiente.gov.co</v>
          </cell>
          <cell r="AJ761">
            <v>15</v>
          </cell>
          <cell r="AK761">
            <v>0</v>
          </cell>
          <cell r="AL761">
            <v>0</v>
          </cell>
        </row>
        <row r="762">
          <cell r="A762">
            <v>4892</v>
          </cell>
          <cell r="B762" t="str">
            <v>Todos por un Nuevo País</v>
          </cell>
          <cell r="C762" t="str">
            <v>Crecimiento verde</v>
          </cell>
          <cell r="D762" t="str">
            <v>Proteger y asegurar el uso sostenible del capital natural y mejorar la calidad y la gobernanza ambiental</v>
          </cell>
          <cell r="E762" t="str">
            <v>Ambiente</v>
          </cell>
          <cell r="F762" t="str">
            <v>MinAmbiente</v>
          </cell>
          <cell r="G762" t="str">
            <v>Formulacion y seguimiento a la Política Ambiental</v>
          </cell>
          <cell r="H762">
            <v>4892</v>
          </cell>
          <cell r="I762" t="str">
            <v>Porcentaje de la población objetivo satisfecha con la gestión ambiental, que evidencia mejora en el desempeño institucional por parte de la ANLA, MADS y CAR</v>
          </cell>
          <cell r="J762" t="str">
            <v>Resultado</v>
          </cell>
          <cell r="K762" t="str">
            <v>Sectorial</v>
          </cell>
          <cell r="L762" t="str">
            <v>SI</v>
          </cell>
          <cell r="M762" t="str">
            <v>NO</v>
          </cell>
          <cell r="N762" t="str">
            <v>NO</v>
          </cell>
          <cell r="O762" t="str">
            <v>SI</v>
          </cell>
          <cell r="P762" t="str">
            <v>Porcentaje</v>
          </cell>
          <cell r="Q762" t="str">
            <v>Anual</v>
          </cell>
          <cell r="R762" t="str">
            <v>Capacidad</v>
          </cell>
          <cell r="S762">
            <v>0</v>
          </cell>
          <cell r="T762">
            <v>60</v>
          </cell>
          <cell r="U762">
            <v>65</v>
          </cell>
          <cell r="V762">
            <v>65</v>
          </cell>
          <cell r="W762">
            <v>70</v>
          </cell>
          <cell r="X762">
            <v>70</v>
          </cell>
          <cell r="Y762">
            <v>0</v>
          </cell>
          <cell r="Z762">
            <v>0</v>
          </cell>
          <cell r="AA762">
            <v>0</v>
          </cell>
          <cell r="AB762">
            <v>0</v>
          </cell>
          <cell r="AC762">
            <v>0</v>
          </cell>
          <cell r="AD762">
            <v>0</v>
          </cell>
          <cell r="AE762">
            <v>0</v>
          </cell>
          <cell r="AF762">
            <v>0</v>
          </cell>
          <cell r="AG762">
            <v>0</v>
          </cell>
          <cell r="AH762" t="str">
            <v>Raul Jimenez Garcia</v>
          </cell>
          <cell r="AI762" t="str">
            <v>RJimenez@minambiente.gov.co</v>
          </cell>
          <cell r="AJ762">
            <v>30</v>
          </cell>
          <cell r="AK762">
            <v>0</v>
          </cell>
          <cell r="AL762">
            <v>0</v>
          </cell>
        </row>
        <row r="763">
          <cell r="A763">
            <v>4875</v>
          </cell>
          <cell r="B763" t="str">
            <v>Todos por un Nuevo País</v>
          </cell>
          <cell r="C763" t="str">
            <v>Crecimiento verde</v>
          </cell>
          <cell r="D763" t="str">
            <v>Proteger y asegurar el uso sostenible del capital natural y mejorar la calidad y la gobernanza ambiental</v>
          </cell>
          <cell r="E763" t="str">
            <v>Ambiente</v>
          </cell>
          <cell r="F763" t="str">
            <v>Parques Nacionales</v>
          </cell>
          <cell r="G763" t="str">
            <v>Gestión integral de la biodiversidad</v>
          </cell>
          <cell r="H763">
            <v>4875</v>
          </cell>
          <cell r="I763" t="str">
            <v>Hectáreas de Áreas Protegidas declaradas en el SINAP</v>
          </cell>
          <cell r="J763" t="str">
            <v>Producto</v>
          </cell>
          <cell r="K763" t="str">
            <v>Sectorial</v>
          </cell>
          <cell r="L763" t="str">
            <v>SI</v>
          </cell>
          <cell r="M763" t="str">
            <v>SI</v>
          </cell>
          <cell r="N763" t="str">
            <v>NO</v>
          </cell>
          <cell r="O763" t="str">
            <v>SI</v>
          </cell>
          <cell r="P763" t="str">
            <v>Hectáreas</v>
          </cell>
          <cell r="Q763" t="str">
            <v>Trimestral</v>
          </cell>
          <cell r="R763" t="str">
            <v>Capacidad</v>
          </cell>
          <cell r="S763">
            <v>23413908</v>
          </cell>
          <cell r="T763">
            <v>23449613</v>
          </cell>
          <cell r="U763">
            <v>24443968</v>
          </cell>
          <cell r="V763">
            <v>25195999</v>
          </cell>
          <cell r="W763">
            <v>25913908</v>
          </cell>
          <cell r="X763">
            <v>25913908</v>
          </cell>
          <cell r="Y763">
            <v>23672609.27</v>
          </cell>
          <cell r="Z763">
            <v>25.12</v>
          </cell>
          <cell r="AA763">
            <v>23672609.27</v>
          </cell>
          <cell r="AB763">
            <v>10.35</v>
          </cell>
          <cell r="AC763">
            <v>42460.208333333299</v>
          </cell>
          <cell r="AD763">
            <v>42471.604448611099</v>
          </cell>
          <cell r="AE763" t="str">
            <v>Se avanza en las siguientes áreas regionales: Región Pacifico: Cortolima para Predios Meridiano y la corporación CVC en cuanto a la Laguna de Sonso. Región Centro Sur: Cortolima para Cerro DMI y para Los Limones. Región Centro Oriente: La corporación Corp</v>
          </cell>
          <cell r="AF763">
            <v>42490.208333333299</v>
          </cell>
          <cell r="AG763">
            <v>42506.7776773148</v>
          </cell>
          <cell r="AH763" t="str">
            <v>Julia Miranda Londoño</v>
          </cell>
          <cell r="AI763" t="str">
            <v>julia.miranda@parquesnacionales.gov.co</v>
          </cell>
          <cell r="AJ763">
            <v>15</v>
          </cell>
          <cell r="AK763">
            <v>42551.208333333299</v>
          </cell>
          <cell r="AL763">
            <v>-58</v>
          </cell>
        </row>
        <row r="764">
          <cell r="A764">
            <v>4877</v>
          </cell>
          <cell r="B764" t="str">
            <v>Todos por un Nuevo País</v>
          </cell>
          <cell r="C764" t="str">
            <v>Crecimiento verde</v>
          </cell>
          <cell r="D764" t="str">
            <v>Proteger y asegurar el uso sostenible del capital natural y mejorar la calidad y la gobernanza ambiental</v>
          </cell>
          <cell r="E764" t="str">
            <v>Ambiente</v>
          </cell>
          <cell r="F764" t="str">
            <v>Parques Nacionales</v>
          </cell>
          <cell r="G764" t="str">
            <v>Gestión integral de la biodiversidad</v>
          </cell>
          <cell r="H764">
            <v>4877</v>
          </cell>
          <cell r="I764" t="str">
            <v>Áreas del SPNN con estrategias en implementación para la solución de conflictos por uso, ocupación o tenencia</v>
          </cell>
          <cell r="J764" t="str">
            <v>Producto</v>
          </cell>
          <cell r="K764" t="str">
            <v>Sectorial</v>
          </cell>
          <cell r="L764" t="str">
            <v>SI</v>
          </cell>
          <cell r="M764" t="str">
            <v>SI</v>
          </cell>
          <cell r="N764" t="str">
            <v>NO</v>
          </cell>
          <cell r="O764" t="str">
            <v>SI</v>
          </cell>
          <cell r="P764" t="str">
            <v>Áreas del SPNN</v>
          </cell>
          <cell r="Q764" t="str">
            <v>Semestral</v>
          </cell>
          <cell r="R764" t="str">
            <v>Capacidad</v>
          </cell>
          <cell r="S764">
            <v>29</v>
          </cell>
          <cell r="T764">
            <v>31</v>
          </cell>
          <cell r="U764">
            <v>33</v>
          </cell>
          <cell r="V764">
            <v>35</v>
          </cell>
          <cell r="W764">
            <v>37</v>
          </cell>
          <cell r="X764">
            <v>37</v>
          </cell>
          <cell r="Y764">
            <v>0</v>
          </cell>
          <cell r="Z764">
            <v>0</v>
          </cell>
          <cell r="AA764">
            <v>0</v>
          </cell>
          <cell r="AB764">
            <v>0</v>
          </cell>
          <cell r="AC764">
            <v>0</v>
          </cell>
          <cell r="AD764">
            <v>0</v>
          </cell>
          <cell r="AE764" t="str">
            <v xml:space="preserve">La mesa Nacional de los delegados campesinos en la fecha del 25 y 26 de febrero de manera autonoma considera que no existe garantias y se levantan de la mesa de concertacion, sin embargo se define que los delegados de las mesas locales y regionales tiene </v>
          </cell>
          <cell r="AF764">
            <v>42460.208333333299</v>
          </cell>
          <cell r="AG764">
            <v>42471.686821909701</v>
          </cell>
          <cell r="AH764" t="str">
            <v>Julia Miranda Londoño</v>
          </cell>
          <cell r="AI764" t="str">
            <v>julia.miranda@parquesnacionales.gov.co</v>
          </cell>
          <cell r="AJ764">
            <v>30</v>
          </cell>
          <cell r="AK764">
            <v>0</v>
          </cell>
          <cell r="AL764">
            <v>0</v>
          </cell>
        </row>
        <row r="765">
          <cell r="A765">
            <v>4570</v>
          </cell>
          <cell r="B765" t="str">
            <v>Todos por un Nuevo País</v>
          </cell>
          <cell r="C765" t="str">
            <v>Crecimiento verde</v>
          </cell>
          <cell r="D765" t="str">
            <v>Lograr un crecimiento resiliente y reducir la vulnerabilidad frente a los riesgos de desastres y al cambio climático</v>
          </cell>
          <cell r="E765" t="str">
            <v>Defensa</v>
          </cell>
          <cell r="F765" t="str">
            <v>MINDEFENSA</v>
          </cell>
          <cell r="G765" t="str">
            <v>Desarrollo marítimo</v>
          </cell>
          <cell r="H765">
            <v>4570</v>
          </cell>
          <cell r="I765" t="str">
            <v>Estaciones de monitoreo de la DIMAR </v>
          </cell>
          <cell r="J765" t="str">
            <v>Gestión</v>
          </cell>
          <cell r="K765" t="str">
            <v>Sectorial</v>
          </cell>
          <cell r="L765" t="str">
            <v>SI</v>
          </cell>
          <cell r="M765" t="str">
            <v>NO</v>
          </cell>
          <cell r="N765" t="str">
            <v>NO</v>
          </cell>
          <cell r="O765" t="str">
            <v>SI</v>
          </cell>
          <cell r="P765" t="str">
            <v>Estaciones</v>
          </cell>
          <cell r="Q765" t="str">
            <v>Semestral</v>
          </cell>
          <cell r="R765" t="str">
            <v>Capacidad</v>
          </cell>
          <cell r="S765">
            <v>26</v>
          </cell>
          <cell r="T765">
            <v>26</v>
          </cell>
          <cell r="U765">
            <v>27</v>
          </cell>
          <cell r="V765">
            <v>28</v>
          </cell>
          <cell r="W765">
            <v>28</v>
          </cell>
          <cell r="X765">
            <v>28</v>
          </cell>
          <cell r="Y765">
            <v>0</v>
          </cell>
          <cell r="Z765">
            <v>0</v>
          </cell>
          <cell r="AA765">
            <v>0</v>
          </cell>
          <cell r="AB765">
            <v>0</v>
          </cell>
          <cell r="AC765">
            <v>0</v>
          </cell>
          <cell r="AD765">
            <v>0</v>
          </cell>
          <cell r="AE765" t="str">
            <v>Se reportan 26 estaciones de monitoreo de amenazas de origen marino instaladas que hacen parte del Centro Nacional de Monitoreo Multiamenazas de Origen Marino, de las cuales 7 presentan novedades por siniestro natural (1), sin comunicación (5) y reconstru</v>
          </cell>
          <cell r="AF765">
            <v>42490.208333333299</v>
          </cell>
          <cell r="AG765">
            <v>42500.622940937501</v>
          </cell>
          <cell r="AH765" t="str">
            <v>Diana Contreras</v>
          </cell>
          <cell r="AI765" t="str">
            <v>dcontreras@dimar.mil.co</v>
          </cell>
          <cell r="AJ765">
            <v>30</v>
          </cell>
          <cell r="AK765">
            <v>0</v>
          </cell>
          <cell r="AL765">
            <v>0</v>
          </cell>
        </row>
        <row r="766">
          <cell r="A766">
            <v>4388</v>
          </cell>
          <cell r="B766" t="str">
            <v>Todos por un Nuevo País</v>
          </cell>
          <cell r="C766" t="str">
            <v>Crecimiento verde</v>
          </cell>
          <cell r="D766" t="str">
            <v>Lograr un crecimiento resiliente y reducir la vulnerabilidad frente a los riesgos de desastres y al cambio climático</v>
          </cell>
          <cell r="E766" t="str">
            <v>Hacienda</v>
          </cell>
          <cell r="F766" t="str">
            <v>Fondo de Adaptación</v>
          </cell>
          <cell r="G766" t="str">
            <v xml:space="preserve">Gestión y atención de desastres </v>
          </cell>
          <cell r="H766">
            <v>4388</v>
          </cell>
          <cell r="I766" t="str">
            <v>Personas beneficiadas con la restauración de los ecosistemas degradados en el área de influencia del Canal del Dique</v>
          </cell>
          <cell r="J766" t="str">
            <v>Gestión</v>
          </cell>
          <cell r="K766" t="str">
            <v>Sectorial</v>
          </cell>
          <cell r="L766" t="str">
            <v>SI</v>
          </cell>
          <cell r="M766" t="str">
            <v>NO</v>
          </cell>
          <cell r="N766" t="str">
            <v>NO</v>
          </cell>
          <cell r="O766" t="str">
            <v>SI</v>
          </cell>
          <cell r="P766" t="str">
            <v>Personas</v>
          </cell>
          <cell r="Q766" t="str">
            <v>Anual</v>
          </cell>
          <cell r="R766" t="str">
            <v>Capacidad</v>
          </cell>
          <cell r="S766">
            <v>0</v>
          </cell>
          <cell r="T766">
            <v>50000</v>
          </cell>
          <cell r="U766">
            <v>200000</v>
          </cell>
          <cell r="V766">
            <v>250000</v>
          </cell>
          <cell r="W766">
            <v>1500000</v>
          </cell>
          <cell r="X766">
            <v>1500000</v>
          </cell>
          <cell r="Y766">
            <v>0</v>
          </cell>
          <cell r="Z766">
            <v>0</v>
          </cell>
          <cell r="AA766">
            <v>0</v>
          </cell>
          <cell r="AB766">
            <v>0</v>
          </cell>
          <cell r="AC766">
            <v>0</v>
          </cell>
          <cell r="AD766">
            <v>0</v>
          </cell>
          <cell r="AE766" t="str">
            <v>Los Beneficiarios del Macroproyecto a corte de 30 de abril son 25 familias que corresponden a los predios intervenidos mediante las Obras de control de inundación entre Puente Calamar y Santa Lucía (K2+190 al K8+419) en los departamentos de Atlántico y Bo</v>
          </cell>
          <cell r="AF766">
            <v>42490.208333333299</v>
          </cell>
          <cell r="AG766">
            <v>42501.795787002302</v>
          </cell>
          <cell r="AH766" t="str">
            <v>Gustavo Andrés Martínez Tello</v>
          </cell>
          <cell r="AI766" t="str">
            <v>gustavomartinez@fondoadaptacion.gov.co</v>
          </cell>
          <cell r="AJ766">
            <v>0</v>
          </cell>
          <cell r="AK766">
            <v>0</v>
          </cell>
          <cell r="AL766">
            <v>0</v>
          </cell>
        </row>
        <row r="767">
          <cell r="A767">
            <v>4389</v>
          </cell>
          <cell r="B767" t="str">
            <v>Todos por un Nuevo País</v>
          </cell>
          <cell r="C767" t="str">
            <v>Crecimiento verde</v>
          </cell>
          <cell r="D767" t="str">
            <v>Lograr un crecimiento resiliente y reducir la vulnerabilidad frente a los riesgos de desastres y al cambio climático</v>
          </cell>
          <cell r="E767" t="str">
            <v>Hacienda</v>
          </cell>
          <cell r="F767" t="str">
            <v>Fondo de Adaptación</v>
          </cell>
          <cell r="G767" t="str">
            <v xml:space="preserve">Gestión y atención de desastres </v>
          </cell>
          <cell r="H767">
            <v>4389</v>
          </cell>
          <cell r="I767" t="str">
            <v>Personas beneficiadas con el plan de reasentamiento de Gramalote</v>
          </cell>
          <cell r="J767" t="str">
            <v>Producto</v>
          </cell>
          <cell r="K767" t="str">
            <v>Sectorial</v>
          </cell>
          <cell r="L767" t="str">
            <v>SI</v>
          </cell>
          <cell r="M767" t="str">
            <v>NO</v>
          </cell>
          <cell r="N767" t="str">
            <v>NO</v>
          </cell>
          <cell r="O767" t="str">
            <v>SI</v>
          </cell>
          <cell r="P767" t="str">
            <v>Personas</v>
          </cell>
          <cell r="Q767" t="str">
            <v>Anual</v>
          </cell>
          <cell r="R767" t="str">
            <v>Acumulado</v>
          </cell>
          <cell r="S767">
            <v>0</v>
          </cell>
          <cell r="T767">
            <v>0</v>
          </cell>
          <cell r="U767">
            <v>2404</v>
          </cell>
          <cell r="V767">
            <v>1646</v>
          </cell>
          <cell r="W767">
            <v>0</v>
          </cell>
          <cell r="X767">
            <v>4050</v>
          </cell>
          <cell r="Y767">
            <v>0</v>
          </cell>
          <cell r="Z767">
            <v>0</v>
          </cell>
          <cell r="AA767">
            <v>0</v>
          </cell>
          <cell r="AB767">
            <v>0</v>
          </cell>
          <cell r="AC767">
            <v>0</v>
          </cell>
          <cell r="AD767">
            <v>0</v>
          </cell>
          <cell r="AE767" t="str">
            <v>Para beneficiar a la población gramalotera, se ha avanzado en las obras que permiten ver la ejecución en el plan de reasentamiento: Después de adelantar gestiones con el contratista de urbanismo, se logó cuantificar los avances físicos que afectaban el re</v>
          </cell>
          <cell r="AF767">
            <v>42490.208333333299</v>
          </cell>
          <cell r="AG767">
            <v>42501.795480983797</v>
          </cell>
          <cell r="AH767" t="str">
            <v>Roberto Zapata</v>
          </cell>
          <cell r="AI767" t="str">
            <v>coordinadorgramalote@fondoadaptacion.gov.co</v>
          </cell>
          <cell r="AJ767">
            <v>0</v>
          </cell>
          <cell r="AK767">
            <v>0</v>
          </cell>
          <cell r="AL767">
            <v>0</v>
          </cell>
        </row>
        <row r="768">
          <cell r="A768">
            <v>4390</v>
          </cell>
          <cell r="B768" t="str">
            <v>Todos por un Nuevo País</v>
          </cell>
          <cell r="C768" t="str">
            <v>Crecimiento verde</v>
          </cell>
          <cell r="D768" t="str">
            <v>Lograr un crecimiento resiliente y reducir la vulnerabilidad frente a los riesgos de desastres y al cambio climático</v>
          </cell>
          <cell r="E768" t="str">
            <v>Hacienda</v>
          </cell>
          <cell r="F768" t="str">
            <v>Fondo de Adaptación</v>
          </cell>
          <cell r="G768" t="str">
            <v xml:space="preserve">Gestión y atención de desastres </v>
          </cell>
          <cell r="H768">
            <v>4390</v>
          </cell>
          <cell r="I768" t="str">
            <v>Personas beneficiadas con reducción del riesgo de inundación en El Jarillón del río Cali</v>
          </cell>
          <cell r="J768" t="str">
            <v>Producto</v>
          </cell>
          <cell r="K768" t="str">
            <v>Sectorial</v>
          </cell>
          <cell r="L768" t="str">
            <v>SI</v>
          </cell>
          <cell r="M768" t="str">
            <v>NO</v>
          </cell>
          <cell r="N768" t="str">
            <v>NO</v>
          </cell>
          <cell r="O768" t="str">
            <v>SI</v>
          </cell>
          <cell r="P768" t="str">
            <v>Personas</v>
          </cell>
          <cell r="Q768" t="str">
            <v>Anual</v>
          </cell>
          <cell r="R768" t="str">
            <v>Acumulado</v>
          </cell>
          <cell r="S768">
            <v>0</v>
          </cell>
          <cell r="T768">
            <v>3010</v>
          </cell>
          <cell r="U768">
            <v>27898</v>
          </cell>
          <cell r="V768">
            <v>769451</v>
          </cell>
          <cell r="W768">
            <v>95707</v>
          </cell>
          <cell r="X768">
            <v>896066</v>
          </cell>
          <cell r="Y768">
            <v>0</v>
          </cell>
          <cell r="Z768">
            <v>0</v>
          </cell>
          <cell r="AA768">
            <v>0</v>
          </cell>
          <cell r="AB768">
            <v>0</v>
          </cell>
          <cell r="AC768">
            <v>0</v>
          </cell>
          <cell r="AD768">
            <v>0</v>
          </cell>
          <cell r="AE768" t="str">
            <v>Se sigue avanzando en la ejecución de las obras de Estación de Bombeo Paso El Comercio y en la recuperación de la capacidad hidráulica de la laguna del Pondaje (Fase II), manteniendo una reducción del riesgo de inundación por deficiencia del drenaje inter</v>
          </cell>
          <cell r="AF768">
            <v>42490.208333333299</v>
          </cell>
          <cell r="AG768">
            <v>42496.774792939803</v>
          </cell>
          <cell r="AH768" t="str">
            <v>Alfredo Martinez Delgadillo</v>
          </cell>
          <cell r="AI768" t="str">
            <v>alfredomartinez@fondoadaptacion.gov.co</v>
          </cell>
          <cell r="AJ768">
            <v>30</v>
          </cell>
          <cell r="AK768">
            <v>0</v>
          </cell>
          <cell r="AL768">
            <v>0</v>
          </cell>
        </row>
        <row r="769">
          <cell r="A769">
            <v>4391</v>
          </cell>
          <cell r="B769" t="str">
            <v>Todos por un Nuevo País</v>
          </cell>
          <cell r="C769" t="str">
            <v>Crecimiento verde</v>
          </cell>
          <cell r="D769" t="str">
            <v>Lograr un crecimiento resiliente y reducir la vulnerabilidad frente a los riesgos de desastres y al cambio climático</v>
          </cell>
          <cell r="E769" t="str">
            <v>Hacienda</v>
          </cell>
          <cell r="F769" t="str">
            <v>Fondo de Adaptación</v>
          </cell>
          <cell r="G769" t="str">
            <v xml:space="preserve">Gestión y atención de desastres </v>
          </cell>
          <cell r="H769">
            <v>4391</v>
          </cell>
          <cell r="I769" t="str">
            <v>Personas beneficiadas por el plan integral de intervención para reducir el riesgo de inundación en la región de La Mojana</v>
          </cell>
          <cell r="J769" t="str">
            <v>Gestión</v>
          </cell>
          <cell r="K769" t="str">
            <v>Sectorial</v>
          </cell>
          <cell r="L769" t="str">
            <v>SI</v>
          </cell>
          <cell r="M769" t="str">
            <v>NO</v>
          </cell>
          <cell r="N769" t="str">
            <v>NO</v>
          </cell>
          <cell r="O769" t="str">
            <v>NO</v>
          </cell>
          <cell r="P769" t="str">
            <v>Personas</v>
          </cell>
          <cell r="Q769" t="str">
            <v>Anual</v>
          </cell>
          <cell r="R769" t="str">
            <v>Acumulado</v>
          </cell>
          <cell r="S769">
            <v>0</v>
          </cell>
          <cell r="T769">
            <v>0</v>
          </cell>
          <cell r="U769">
            <v>0</v>
          </cell>
          <cell r="V769">
            <v>0</v>
          </cell>
          <cell r="W769">
            <v>380000</v>
          </cell>
          <cell r="X769">
            <v>380000</v>
          </cell>
          <cell r="Y769">
            <v>0</v>
          </cell>
          <cell r="Z769">
            <v>0</v>
          </cell>
          <cell r="AA769">
            <v>0</v>
          </cell>
          <cell r="AB769">
            <v>0</v>
          </cell>
          <cell r="AC769">
            <v>0</v>
          </cell>
          <cell r="AD769">
            <v>0</v>
          </cell>
          <cell r="AE769" t="str">
            <v>Se culminó la fase de estructuración del plan de acción y el trabajo de la Coordinación Técnica para La Mojana. El FA reporta con satisfacción la implementación de una estrategia y el diseño de una herramienta tecnológica que le ha permitido al país tomar</v>
          </cell>
          <cell r="AF769">
            <v>42429.208333333299</v>
          </cell>
          <cell r="AG769">
            <v>42438.452066435202</v>
          </cell>
          <cell r="AH769" t="str">
            <v>Aníbal José Pérez García</v>
          </cell>
          <cell r="AI769" t="str">
            <v>anibalperez@fondoadaptacion.gov.co</v>
          </cell>
          <cell r="AJ769">
            <v>30</v>
          </cell>
          <cell r="AK769">
            <v>0</v>
          </cell>
          <cell r="AL769">
            <v>0</v>
          </cell>
        </row>
        <row r="770">
          <cell r="A770">
            <v>4408</v>
          </cell>
          <cell r="B770" t="str">
            <v>Todos por un Nuevo País</v>
          </cell>
          <cell r="C770" t="str">
            <v>Crecimiento verde</v>
          </cell>
          <cell r="D770" t="str">
            <v>Lograr un crecimiento resiliente y reducir la vulnerabilidad frente a los riesgos de desastres y al cambio climático</v>
          </cell>
          <cell r="E770" t="str">
            <v>Hacienda</v>
          </cell>
          <cell r="F770" t="str">
            <v>Fondo de Adaptación</v>
          </cell>
          <cell r="G770" t="str">
            <v xml:space="preserve">Gestión y atención de desastres </v>
          </cell>
          <cell r="H770">
            <v>4408</v>
          </cell>
          <cell r="I770" t="str">
            <v>Soluciones de vivienda entregadas por el Fondo Adaptación (urbanas)</v>
          </cell>
          <cell r="J770" t="str">
            <v>Producto</v>
          </cell>
          <cell r="K770" t="str">
            <v>Sectorial</v>
          </cell>
          <cell r="L770" t="str">
            <v>SI</v>
          </cell>
          <cell r="M770" t="str">
            <v>NO</v>
          </cell>
          <cell r="N770" t="str">
            <v>NO</v>
          </cell>
          <cell r="O770" t="str">
            <v>SI</v>
          </cell>
          <cell r="P770" t="str">
            <v>Viviendas</v>
          </cell>
          <cell r="Q770" t="str">
            <v>Anual</v>
          </cell>
          <cell r="R770" t="str">
            <v>Acumulado</v>
          </cell>
          <cell r="S770">
            <v>2932</v>
          </cell>
          <cell r="T770">
            <v>5319</v>
          </cell>
          <cell r="U770">
            <v>7213</v>
          </cell>
          <cell r="V770">
            <v>9044</v>
          </cell>
          <cell r="W770">
            <v>2677</v>
          </cell>
          <cell r="X770">
            <v>24253</v>
          </cell>
          <cell r="Y770">
            <v>0</v>
          </cell>
          <cell r="Z770">
            <v>0</v>
          </cell>
          <cell r="AA770">
            <v>0</v>
          </cell>
          <cell r="AB770">
            <v>0</v>
          </cell>
          <cell r="AC770">
            <v>0</v>
          </cell>
          <cell r="AD770">
            <v>0</v>
          </cell>
          <cell r="AE770" t="str">
            <v>En el mes de abril de 2016 se contrataron 434 soluciones de vivienda, llegando a un total acumulado de 1.092 viviendas contratadas en lo que va corrido del año por parte del programa nacional de vivienda. el programa Jarillon de Cali reporó un total de vi</v>
          </cell>
          <cell r="AF770">
            <v>42490.208333333299</v>
          </cell>
          <cell r="AG770">
            <v>42501.797900463003</v>
          </cell>
          <cell r="AH770" t="str">
            <v>Jorge Alexander Vargas Meza</v>
          </cell>
          <cell r="AI770" t="str">
            <v>alexandervargas@fondoadaptacion.gov.co</v>
          </cell>
          <cell r="AJ770">
            <v>30</v>
          </cell>
          <cell r="AK770">
            <v>0</v>
          </cell>
          <cell r="AL770">
            <v>0</v>
          </cell>
        </row>
        <row r="771">
          <cell r="A771">
            <v>4963</v>
          </cell>
          <cell r="B771" t="str">
            <v>Todos por un Nuevo País</v>
          </cell>
          <cell r="C771" t="str">
            <v>Crecimiento verde</v>
          </cell>
          <cell r="D771" t="str">
            <v>Lograr un crecimiento resiliente y reducir la vulnerabilidad frente a los riesgos de desastres y al cambio climático</v>
          </cell>
          <cell r="E771" t="str">
            <v>Minas y Energía</v>
          </cell>
          <cell r="F771" t="str">
            <v>SGC</v>
          </cell>
          <cell r="G771" t="str">
            <v>Gestión de la información para la toma de decisiones en el sector minero energético</v>
          </cell>
          <cell r="H771">
            <v>4963</v>
          </cell>
          <cell r="I771" t="str">
            <v>Estaciones de monitoreo del SGC</v>
          </cell>
          <cell r="J771" t="str">
            <v>Producto</v>
          </cell>
          <cell r="K771" t="str">
            <v>Sectorial</v>
          </cell>
          <cell r="L771" t="str">
            <v>SI</v>
          </cell>
          <cell r="M771" t="str">
            <v>NO</v>
          </cell>
          <cell r="N771" t="str">
            <v>NO</v>
          </cell>
          <cell r="O771" t="str">
            <v>SI</v>
          </cell>
          <cell r="P771" t="str">
            <v>Estaciones</v>
          </cell>
          <cell r="Q771" t="str">
            <v>Mensual</v>
          </cell>
          <cell r="R771" t="str">
            <v>Capacidad</v>
          </cell>
          <cell r="S771">
            <v>675</v>
          </cell>
          <cell r="T771">
            <v>726</v>
          </cell>
          <cell r="U771">
            <v>751</v>
          </cell>
          <cell r="V771">
            <v>766</v>
          </cell>
          <cell r="W771">
            <v>766</v>
          </cell>
          <cell r="X771">
            <v>766</v>
          </cell>
          <cell r="Y771">
            <v>740</v>
          </cell>
          <cell r="Z771">
            <v>85.525999999999996</v>
          </cell>
          <cell r="AA771">
            <v>740</v>
          </cell>
          <cell r="AB771">
            <v>71.429000000000002</v>
          </cell>
          <cell r="AC771">
            <v>42429.208333333299</v>
          </cell>
          <cell r="AD771">
            <v>42496.770170636599</v>
          </cell>
          <cell r="AE771" t="str">
            <v>Continuan las actividades de diseño y adecuación para las nuevas estaciones que se instalaran apartir del mes marzo</v>
          </cell>
          <cell r="AF771">
            <v>42429.208333333299</v>
          </cell>
          <cell r="AG771">
            <v>42496.770170451397</v>
          </cell>
          <cell r="AH771" t="str">
            <v>Marta Lucía Calvache Velasco</v>
          </cell>
          <cell r="AI771" t="str">
            <v>mcalvache@sgc.gov.co</v>
          </cell>
          <cell r="AJ771">
            <v>7</v>
          </cell>
          <cell r="AK771">
            <v>42458.208333333299</v>
          </cell>
          <cell r="AL771">
            <v>41</v>
          </cell>
        </row>
        <row r="772">
          <cell r="A772">
            <v>4964</v>
          </cell>
          <cell r="B772" t="str">
            <v>Todos por un Nuevo País</v>
          </cell>
          <cell r="C772" t="str">
            <v>Crecimiento verde</v>
          </cell>
          <cell r="D772" t="str">
            <v>Lograr un crecimiento resiliente y reducir la vulnerabilidad frente a los riesgos de desastres y al cambio climático</v>
          </cell>
          <cell r="E772" t="str">
            <v>Minas y Energía</v>
          </cell>
          <cell r="F772" t="str">
            <v>SGC</v>
          </cell>
          <cell r="G772" t="str">
            <v>Gestión de la información para la toma de decisiones en el sector minero energético</v>
          </cell>
          <cell r="H772">
            <v>4964</v>
          </cell>
          <cell r="I772" t="str">
            <v>Mapas de amenaza volcánica del país (SGC)</v>
          </cell>
          <cell r="J772" t="str">
            <v>Producto</v>
          </cell>
          <cell r="K772" t="str">
            <v>Sectorial</v>
          </cell>
          <cell r="L772" t="str">
            <v>SI</v>
          </cell>
          <cell r="M772" t="str">
            <v>NO</v>
          </cell>
          <cell r="N772" t="str">
            <v>NO</v>
          </cell>
          <cell r="O772" t="str">
            <v>SI</v>
          </cell>
          <cell r="P772" t="str">
            <v>Mapas</v>
          </cell>
          <cell r="Q772" t="str">
            <v>Anual</v>
          </cell>
          <cell r="R772" t="str">
            <v>Capacidad</v>
          </cell>
          <cell r="S772">
            <v>10</v>
          </cell>
          <cell r="T772">
            <v>10</v>
          </cell>
          <cell r="U772">
            <v>11</v>
          </cell>
          <cell r="V772">
            <v>12</v>
          </cell>
          <cell r="W772">
            <v>13</v>
          </cell>
          <cell r="X772">
            <v>13</v>
          </cell>
          <cell r="Y772">
            <v>0</v>
          </cell>
          <cell r="Z772">
            <v>0</v>
          </cell>
          <cell r="AA772">
            <v>0</v>
          </cell>
          <cell r="AB772">
            <v>0</v>
          </cell>
          <cell r="AC772">
            <v>0</v>
          </cell>
          <cell r="AD772">
            <v>0</v>
          </cell>
          <cell r="AE772" t="str">
            <v>Se realizaron actividades de recopilación y analisis de información sobre el volcán Sotara</v>
          </cell>
          <cell r="AF772">
            <v>42429.208333333299</v>
          </cell>
          <cell r="AG772">
            <v>42496.779790775501</v>
          </cell>
          <cell r="AH772" t="str">
            <v>Marta Lucía Calvache Velasco</v>
          </cell>
          <cell r="AI772" t="str">
            <v>mcalvache@sgc.gov.co</v>
          </cell>
          <cell r="AJ772">
            <v>7</v>
          </cell>
          <cell r="AK772">
            <v>0</v>
          </cell>
          <cell r="AL772">
            <v>0</v>
          </cell>
        </row>
        <row r="773">
          <cell r="A773">
            <v>4262</v>
          </cell>
          <cell r="B773" t="str">
            <v>Todos por un Nuevo País</v>
          </cell>
          <cell r="C773" t="str">
            <v>Crecimiento verde</v>
          </cell>
          <cell r="D773" t="str">
            <v>Lograr un crecimiento resiliente y reducir la vulnerabilidad frente a los riesgos de desastres y al cambio climático</v>
          </cell>
          <cell r="E773" t="str">
            <v>Presidencia</v>
          </cell>
          <cell r="F773" t="str">
            <v>Unidad para la Gestión del Riesgo</v>
          </cell>
          <cell r="G773" t="str">
            <v>Atención de desastres desde la Unidad para la Gestión del Riesgo y Prevención de Desastres</v>
          </cell>
          <cell r="H773">
            <v>4262</v>
          </cell>
          <cell r="I773" t="str">
            <v>Cofinanciación de recursos por parte de las entidades territoriales y sectores beneficiarios del FNGRD</v>
          </cell>
          <cell r="J773" t="str">
            <v>Producto</v>
          </cell>
          <cell r="K773" t="str">
            <v>Sectorial</v>
          </cell>
          <cell r="L773" t="str">
            <v>SI</v>
          </cell>
          <cell r="M773" t="str">
            <v>NO</v>
          </cell>
          <cell r="N773" t="str">
            <v>NO</v>
          </cell>
          <cell r="O773" t="str">
            <v>SI</v>
          </cell>
          <cell r="P773" t="str">
            <v>Porcentaje</v>
          </cell>
          <cell r="Q773" t="str">
            <v>Semestral</v>
          </cell>
          <cell r="R773" t="str">
            <v>Capacidad</v>
          </cell>
          <cell r="S773">
            <v>5</v>
          </cell>
          <cell r="T773">
            <v>5</v>
          </cell>
          <cell r="U773">
            <v>6</v>
          </cell>
          <cell r="V773">
            <v>8</v>
          </cell>
          <cell r="W773">
            <v>10</v>
          </cell>
          <cell r="X773">
            <v>10</v>
          </cell>
          <cell r="Y773">
            <v>0</v>
          </cell>
          <cell r="Z773">
            <v>0</v>
          </cell>
          <cell r="AA773">
            <v>0</v>
          </cell>
          <cell r="AB773">
            <v>0</v>
          </cell>
          <cell r="AC773">
            <v>0</v>
          </cell>
          <cell r="AD773">
            <v>0</v>
          </cell>
          <cell r="AE773" t="str">
            <v xml:space="preserve">Se continúa en la construcción colectiva de la estrategia para incrementar el nivel de cofinanciación por parte de las entidades territoriales y sectoriales en los proyectos que se adelanten con recursos del FNGRD. </v>
          </cell>
          <cell r="AF773">
            <v>42490.208333333299</v>
          </cell>
          <cell r="AG773">
            <v>42502.411830289398</v>
          </cell>
          <cell r="AH773" t="str">
            <v>Ginna Paola Pacheco Lobelo</v>
          </cell>
          <cell r="AI773" t="str">
            <v>ginna.pacheco@gestiondelriesgo.gov.co</v>
          </cell>
          <cell r="AJ773">
            <v>30</v>
          </cell>
          <cell r="AK773">
            <v>0</v>
          </cell>
          <cell r="AL773">
            <v>0</v>
          </cell>
        </row>
        <row r="774">
          <cell r="A774">
            <v>4264</v>
          </cell>
          <cell r="B774" t="str">
            <v>Todos por un Nuevo País</v>
          </cell>
          <cell r="C774" t="str">
            <v>Crecimiento verde</v>
          </cell>
          <cell r="D774" t="str">
            <v>Lograr un crecimiento resiliente y reducir la vulnerabilidad frente a los riesgos de desastres y al cambio climático</v>
          </cell>
          <cell r="E774" t="str">
            <v>Presidencia</v>
          </cell>
          <cell r="F774" t="str">
            <v>Unidad para la Gestión del Riesgo</v>
          </cell>
          <cell r="G774" t="str">
            <v>Atención de desastres desde la Unidad para la Gestión del Riesgo y Prevención de Desastres</v>
          </cell>
          <cell r="H774">
            <v>4264</v>
          </cell>
          <cell r="I774" t="str">
            <v>Sectores estratégicos que involucran la GRD en su planificación</v>
          </cell>
          <cell r="J774" t="str">
            <v>Gestión</v>
          </cell>
          <cell r="K774" t="str">
            <v>Sectorial</v>
          </cell>
          <cell r="L774" t="str">
            <v>SI</v>
          </cell>
          <cell r="M774" t="str">
            <v>NO</v>
          </cell>
          <cell r="N774" t="str">
            <v>NO</v>
          </cell>
          <cell r="O774" t="str">
            <v>SI</v>
          </cell>
          <cell r="P774" t="str">
            <v>Otro (Sectores)</v>
          </cell>
          <cell r="Q774" t="str">
            <v>Semestral</v>
          </cell>
          <cell r="R774" t="str">
            <v>Acumulado</v>
          </cell>
          <cell r="S774">
            <v>0</v>
          </cell>
          <cell r="T774">
            <v>0</v>
          </cell>
          <cell r="U774">
            <v>0</v>
          </cell>
          <cell r="V774">
            <v>1</v>
          </cell>
          <cell r="W774">
            <v>2</v>
          </cell>
          <cell r="X774">
            <v>3</v>
          </cell>
          <cell r="Y774">
            <v>0</v>
          </cell>
          <cell r="Z774">
            <v>0</v>
          </cell>
          <cell r="AA774">
            <v>0</v>
          </cell>
          <cell r="AB774">
            <v>0</v>
          </cell>
          <cell r="AC774">
            <v>0</v>
          </cell>
          <cell r="AD774">
            <v>0</v>
          </cell>
          <cell r="AE774" t="str">
            <v>Se continúa con la preparación de la agenda estratégica con el sector transporte, con base en la información obtenida en las reuniones, con la de taller realizdo por el Sector en el mes de abril. Adicionalmente, se está concertando el apoyo y articulación</v>
          </cell>
          <cell r="AF774">
            <v>42490.208333333299</v>
          </cell>
          <cell r="AG774">
            <v>42502.402184571802</v>
          </cell>
          <cell r="AH774" t="str">
            <v>Natalia Valencia Dávila</v>
          </cell>
          <cell r="AI774" t="str">
            <v>natalia.valencia@gestiondelriesgo.gov.co</v>
          </cell>
          <cell r="AJ774">
            <v>30</v>
          </cell>
          <cell r="AK774">
            <v>0</v>
          </cell>
          <cell r="AL774">
            <v>0</v>
          </cell>
        </row>
        <row r="775">
          <cell r="A775">
            <v>4263</v>
          </cell>
          <cell r="B775" t="str">
            <v>Todos por un Nuevo País</v>
          </cell>
          <cell r="C775" t="str">
            <v>Crecimiento verde</v>
          </cell>
          <cell r="D775" t="str">
            <v>Lograr un crecimiento resiliente y reducir la vulnerabilidad frente a los riesgos de desastres y al cambio climático</v>
          </cell>
          <cell r="E775" t="str">
            <v>Presidencia</v>
          </cell>
          <cell r="F775" t="str">
            <v>Unidad para la Gestión del Riesgo</v>
          </cell>
          <cell r="G775" t="str">
            <v>Prevención y mitigación del riesgo de desastres</v>
          </cell>
          <cell r="H775">
            <v>4263</v>
          </cell>
          <cell r="I775" t="str">
            <v>Proyectos formulados por parte de las entidades territoriales con acompañamiento por parte de la UNGRD</v>
          </cell>
          <cell r="J775" t="str">
            <v>Gestión</v>
          </cell>
          <cell r="K775" t="str">
            <v>Sectorial</v>
          </cell>
          <cell r="L775" t="str">
            <v>SI</v>
          </cell>
          <cell r="M775" t="str">
            <v>SI</v>
          </cell>
          <cell r="N775" t="str">
            <v>NO</v>
          </cell>
          <cell r="O775" t="str">
            <v>SI</v>
          </cell>
          <cell r="P775" t="str">
            <v>Otro (Proyectos)</v>
          </cell>
          <cell r="Q775" t="str">
            <v>Semestral</v>
          </cell>
          <cell r="R775" t="str">
            <v>Acumulado</v>
          </cell>
          <cell r="S775">
            <v>0</v>
          </cell>
          <cell r="T775">
            <v>3</v>
          </cell>
          <cell r="U775">
            <v>23</v>
          </cell>
          <cell r="V775">
            <v>34</v>
          </cell>
          <cell r="W775">
            <v>40</v>
          </cell>
          <cell r="X775">
            <v>100</v>
          </cell>
          <cell r="Y775">
            <v>0</v>
          </cell>
          <cell r="Z775">
            <v>0</v>
          </cell>
          <cell r="AA775">
            <v>0</v>
          </cell>
          <cell r="AB775">
            <v>0</v>
          </cell>
          <cell r="AC775">
            <v>0</v>
          </cell>
          <cell r="AD775">
            <v>0</v>
          </cell>
          <cell r="AE775" t="str">
            <v xml:space="preserve">A la fecha se han asistido a 13 municipios en los departamentos de Valle del Cauca, Cesar, Caldas y Antioquia; teniendo en cuenta que el proceso de formulación de proyectos de inversión contempla la realización de varios talleres de Asistencia Técnica en </v>
          </cell>
          <cell r="AF775">
            <v>42490.208333333299</v>
          </cell>
          <cell r="AG775">
            <v>42502.406267326398</v>
          </cell>
          <cell r="AH775" t="str">
            <v>Beatriz Helena Parra</v>
          </cell>
          <cell r="AI775" t="str">
            <v>beatriz.parra@gestiondelriesgo.gov.co</v>
          </cell>
          <cell r="AJ775">
            <v>15</v>
          </cell>
          <cell r="AK775">
            <v>0</v>
          </cell>
          <cell r="AL775">
            <v>0</v>
          </cell>
        </row>
        <row r="776">
          <cell r="A776">
            <v>4265</v>
          </cell>
          <cell r="B776" t="str">
            <v>Todos por un Nuevo País</v>
          </cell>
          <cell r="C776" t="str">
            <v>Crecimiento verde</v>
          </cell>
          <cell r="D776" t="str">
            <v>Lograr un crecimiento resiliente y reducir la vulnerabilidad frente a los riesgos de desastres y al cambio climático</v>
          </cell>
          <cell r="E776" t="str">
            <v>Presidencia</v>
          </cell>
          <cell r="F776" t="str">
            <v>Unidad para la Gestión del Riesgo</v>
          </cell>
          <cell r="G776" t="str">
            <v>Prevención y mitigación del riesgo de desastres</v>
          </cell>
          <cell r="H776">
            <v>4265</v>
          </cell>
          <cell r="I776" t="str">
            <v>Sectores que han concertado el componente programático del Plan Nacional de Gestión del Riesgo de Desastres, PNGRD</v>
          </cell>
          <cell r="J776" t="str">
            <v>Gestión</v>
          </cell>
          <cell r="K776" t="str">
            <v>Sectorial</v>
          </cell>
          <cell r="L776" t="str">
            <v>SI</v>
          </cell>
          <cell r="M776" t="str">
            <v>NO</v>
          </cell>
          <cell r="N776" t="str">
            <v>NO</v>
          </cell>
          <cell r="O776" t="str">
            <v>SI</v>
          </cell>
          <cell r="P776" t="str">
            <v>Otro (Sectores)</v>
          </cell>
          <cell r="Q776" t="str">
            <v>Semestral</v>
          </cell>
          <cell r="R776" t="str">
            <v>Acumulado</v>
          </cell>
          <cell r="S776">
            <v>0</v>
          </cell>
          <cell r="T776">
            <v>15</v>
          </cell>
          <cell r="U776">
            <v>5</v>
          </cell>
          <cell r="V776">
            <v>0</v>
          </cell>
          <cell r="W776">
            <v>0</v>
          </cell>
          <cell r="X776">
            <v>20</v>
          </cell>
          <cell r="Y776">
            <v>0</v>
          </cell>
          <cell r="Z776">
            <v>0</v>
          </cell>
          <cell r="AA776">
            <v>0</v>
          </cell>
          <cell r="AB776">
            <v>0</v>
          </cell>
          <cell r="AC776">
            <v>0</v>
          </cell>
          <cell r="AD776">
            <v>0</v>
          </cell>
          <cell r="AE776" t="str">
            <v>El Componente programático del PNGRD fue concertado en su totalidad con 20 sectores y sus entidades adscritas. El PNGRD fue adoptado mediante Decreto 308 de 2016.</v>
          </cell>
          <cell r="AF776">
            <v>42490.208333333299</v>
          </cell>
          <cell r="AG776">
            <v>42502.4026574421</v>
          </cell>
          <cell r="AH776" t="str">
            <v>Natalia Valencia Dávila</v>
          </cell>
          <cell r="AI776" t="str">
            <v>natalia.valencia@gestiondelriesgo.gov.co</v>
          </cell>
          <cell r="AJ776">
            <v>15</v>
          </cell>
          <cell r="AK776">
            <v>0</v>
          </cell>
          <cell r="AL776">
            <v>0</v>
          </cell>
        </row>
        <row r="777">
          <cell r="A777">
            <v>4266</v>
          </cell>
          <cell r="B777" t="str">
            <v>Todos por un Nuevo País</v>
          </cell>
          <cell r="C777" t="str">
            <v>Crecimiento verde</v>
          </cell>
          <cell r="D777" t="str">
            <v>Lograr un crecimiento resiliente y reducir la vulnerabilidad frente a los riesgos de desastres y al cambio climático</v>
          </cell>
          <cell r="E777" t="str">
            <v>Presidencia</v>
          </cell>
          <cell r="F777" t="str">
            <v>Unidad para la Gestión del Riesgo</v>
          </cell>
          <cell r="G777" t="str">
            <v>Prevención y mitigación del riesgo de desastres</v>
          </cell>
          <cell r="H777">
            <v>4266</v>
          </cell>
          <cell r="I777" t="str">
            <v>Agendas sectoriales estratégicas del PNGRD en implementación y con seguimiento</v>
          </cell>
          <cell r="J777" t="str">
            <v>Gestión</v>
          </cell>
          <cell r="K777" t="str">
            <v>Sectorial</v>
          </cell>
          <cell r="L777" t="str">
            <v>SI</v>
          </cell>
          <cell r="M777" t="str">
            <v>NO</v>
          </cell>
          <cell r="N777" t="str">
            <v>NO</v>
          </cell>
          <cell r="O777" t="str">
            <v>SI</v>
          </cell>
          <cell r="P777" t="str">
            <v>Otro (Agendas)</v>
          </cell>
          <cell r="Q777" t="str">
            <v>Semestral</v>
          </cell>
          <cell r="R777" t="str">
            <v>Flujo</v>
          </cell>
          <cell r="S777">
            <v>0</v>
          </cell>
          <cell r="T777">
            <v>0</v>
          </cell>
          <cell r="U777">
            <v>1</v>
          </cell>
          <cell r="V777">
            <v>3</v>
          </cell>
          <cell r="W777">
            <v>3</v>
          </cell>
          <cell r="X777">
            <v>3</v>
          </cell>
          <cell r="Y777">
            <v>0</v>
          </cell>
          <cell r="Z777">
            <v>0</v>
          </cell>
          <cell r="AA777">
            <v>0</v>
          </cell>
          <cell r="AB777">
            <v>0</v>
          </cell>
          <cell r="AC777">
            <v>0</v>
          </cell>
          <cell r="AD777">
            <v>0</v>
          </cell>
          <cell r="AE777" t="str">
            <v xml:space="preserve">Se continúan adelantando reuniones internas en la Unidad que permita llegar a acuerdos mediante los cuales se va a concertar la agenda sectorial con Transporte, de tal forma que sea posible apuntar al cumplimiento tanto de metas nacionales del PNGRD y de </v>
          </cell>
          <cell r="AF777">
            <v>42490.208333333299</v>
          </cell>
          <cell r="AG777">
            <v>42501.674301307903</v>
          </cell>
          <cell r="AH777" t="str">
            <v>Natalia Valencia Dávila</v>
          </cell>
          <cell r="AI777" t="str">
            <v>natalia.valencia@gestiondelriesgo.gov.co</v>
          </cell>
          <cell r="AJ777">
            <v>15</v>
          </cell>
          <cell r="AK777">
            <v>0</v>
          </cell>
          <cell r="AL777">
            <v>0</v>
          </cell>
        </row>
        <row r="778">
          <cell r="A778">
            <v>4267</v>
          </cell>
          <cell r="B778" t="str">
            <v>Todos por un Nuevo País</v>
          </cell>
          <cell r="C778" t="str">
            <v>Crecimiento verde</v>
          </cell>
          <cell r="D778" t="str">
            <v>Lograr un crecimiento resiliente y reducir la vulnerabilidad frente a los riesgos de desastres y al cambio climático</v>
          </cell>
          <cell r="E778" t="str">
            <v>Presidencia</v>
          </cell>
          <cell r="F778" t="str">
            <v>Unidad para la Gestión del Riesgo</v>
          </cell>
          <cell r="G778" t="str">
            <v>Prevención y mitigación del riesgo de desastres</v>
          </cell>
          <cell r="H778">
            <v>4267</v>
          </cell>
          <cell r="I778" t="str">
            <v>Entidades del orden nacional que reportan información a la UNGRD para ser integrada al SNIGRD</v>
          </cell>
          <cell r="J778" t="str">
            <v>Gestión</v>
          </cell>
          <cell r="K778" t="str">
            <v>Sectorial</v>
          </cell>
          <cell r="L778" t="str">
            <v>SI</v>
          </cell>
          <cell r="M778" t="str">
            <v>NO</v>
          </cell>
          <cell r="N778" t="str">
            <v>NO</v>
          </cell>
          <cell r="O778" t="str">
            <v>SI</v>
          </cell>
          <cell r="P778" t="str">
            <v>Otro (Entidades)</v>
          </cell>
          <cell r="Q778" t="str">
            <v>Trimestral</v>
          </cell>
          <cell r="R778" t="str">
            <v>Acumulado</v>
          </cell>
          <cell r="S778">
            <v>0</v>
          </cell>
          <cell r="T778">
            <v>1</v>
          </cell>
          <cell r="U778">
            <v>3</v>
          </cell>
          <cell r="V778">
            <v>2</v>
          </cell>
          <cell r="W778">
            <v>2</v>
          </cell>
          <cell r="X778">
            <v>8</v>
          </cell>
          <cell r="Y778">
            <v>0</v>
          </cell>
          <cell r="Z778">
            <v>0</v>
          </cell>
          <cell r="AA778">
            <v>0</v>
          </cell>
          <cell r="AB778">
            <v>0</v>
          </cell>
          <cell r="AC778">
            <v>0</v>
          </cell>
          <cell r="AD778">
            <v>0</v>
          </cell>
          <cell r="AE778" t="str">
            <v>La Unidad se encuentra adelantando las gestiones administrativas pertinentes para el desarrollo de los procesos de integración de información. Se está revisando el último borrador del convenio proyectado entre la UNGRD y la Dirección General Marítima - DI</v>
          </cell>
          <cell r="AF778">
            <v>42460.208333333299</v>
          </cell>
          <cell r="AG778">
            <v>42500.641353391198</v>
          </cell>
          <cell r="AH778" t="str">
            <v>Paula Contreras Murcia</v>
          </cell>
          <cell r="AI778" t="str">
            <v>paula.contreras@gestiondelriesgo.gov.co</v>
          </cell>
          <cell r="AJ778">
            <v>30</v>
          </cell>
          <cell r="AK778">
            <v>0</v>
          </cell>
          <cell r="AL778">
            <v>0</v>
          </cell>
        </row>
        <row r="779">
          <cell r="A779">
            <v>4268</v>
          </cell>
          <cell r="B779" t="str">
            <v>Todos por un Nuevo País</v>
          </cell>
          <cell r="C779" t="str">
            <v>Crecimiento verde</v>
          </cell>
          <cell r="D779" t="str">
            <v>Lograr un crecimiento resiliente y reducir la vulnerabilidad frente a los riesgos de desastres y al cambio climático</v>
          </cell>
          <cell r="E779" t="str">
            <v>Presidencia</v>
          </cell>
          <cell r="F779" t="str">
            <v>Unidad para la Gestión del Riesgo</v>
          </cell>
          <cell r="G779" t="str">
            <v>Prevención y mitigación del riesgo de desastres</v>
          </cell>
          <cell r="H779">
            <v>4268</v>
          </cell>
          <cell r="I779" t="str">
            <v>Municipios que cuentan con el documento de lineamientos para incorporar la gestión del riesgo de desastres en la revisión y ajuste del POT, articulado al plan de inversiones para los municipios</v>
          </cell>
          <cell r="J779" t="str">
            <v>Producto</v>
          </cell>
          <cell r="K779" t="str">
            <v>Sectorial</v>
          </cell>
          <cell r="L779" t="str">
            <v>SI</v>
          </cell>
          <cell r="M779" t="str">
            <v>SI</v>
          </cell>
          <cell r="N779" t="str">
            <v>NO</v>
          </cell>
          <cell r="O779" t="str">
            <v>SI</v>
          </cell>
          <cell r="P779" t="str">
            <v>Otro (Municipios)</v>
          </cell>
          <cell r="Q779" t="str">
            <v>Semestral</v>
          </cell>
          <cell r="R779" t="str">
            <v>Acumulado</v>
          </cell>
          <cell r="S779">
            <v>0</v>
          </cell>
          <cell r="T779">
            <v>5</v>
          </cell>
          <cell r="U779">
            <v>21</v>
          </cell>
          <cell r="V779">
            <v>21</v>
          </cell>
          <cell r="W779">
            <v>21</v>
          </cell>
          <cell r="X779">
            <v>68</v>
          </cell>
          <cell r="Y779">
            <v>0</v>
          </cell>
          <cell r="Z779">
            <v>0</v>
          </cell>
          <cell r="AA779">
            <v>0</v>
          </cell>
          <cell r="AB779">
            <v>0</v>
          </cell>
          <cell r="AC779">
            <v>0</v>
          </cell>
          <cell r="AD779">
            <v>0</v>
          </cell>
          <cell r="AE779" t="str">
            <v>1. Se adelantaron jornadas de acercamiento a los municipios que fueron objeto de asistencia en el año 2015 para presentar el trabajo adelantado a la nueva administración : Villa del Rosario, El Zulia, Los Patios (Norte de Santander), El Retiro, El Santuar</v>
          </cell>
          <cell r="AF779">
            <v>42490.208333333299</v>
          </cell>
          <cell r="AG779">
            <v>42502.405614780102</v>
          </cell>
          <cell r="AH779" t="str">
            <v>Beatriz Helena Parra</v>
          </cell>
          <cell r="AI779" t="str">
            <v>beatriz.parra@gestiondelriesgo.gov.co</v>
          </cell>
          <cell r="AJ779">
            <v>30</v>
          </cell>
          <cell r="AK779">
            <v>0</v>
          </cell>
          <cell r="AL779">
            <v>0</v>
          </cell>
        </row>
        <row r="780">
          <cell r="A780">
            <v>5024</v>
          </cell>
          <cell r="B780" t="str">
            <v>Todos por un Nuevo País</v>
          </cell>
          <cell r="C780" t="str">
            <v>Estrategias regionales</v>
          </cell>
          <cell r="D780" t="str">
            <v>Caribe próspero, equitativo y sin pobreza extrema</v>
          </cell>
          <cell r="E780" t="str">
            <v>Agropecuario</v>
          </cell>
          <cell r="F780" t="str">
            <v>MINAGRICULTURA</v>
          </cell>
          <cell r="G780" t="str">
            <v>Región Caribe - Agricultura</v>
          </cell>
          <cell r="H780">
            <v>5024</v>
          </cell>
          <cell r="I780" t="str">
            <v>Soluciones de vivienda rural entregadas - Caribe</v>
          </cell>
          <cell r="J780" t="str">
            <v>Producto</v>
          </cell>
          <cell r="K780" t="str">
            <v>Sectorial</v>
          </cell>
          <cell r="L780" t="str">
            <v>SI</v>
          </cell>
          <cell r="M780" t="str">
            <v>SI</v>
          </cell>
          <cell r="N780" t="str">
            <v>NO</v>
          </cell>
          <cell r="O780" t="str">
            <v>SI</v>
          </cell>
          <cell r="P780" t="str">
            <v xml:space="preserve">Soluciones de Vivienda Rural </v>
          </cell>
          <cell r="Q780" t="str">
            <v>Mensual</v>
          </cell>
          <cell r="R780" t="str">
            <v>Acumulado</v>
          </cell>
          <cell r="S780">
            <v>22976</v>
          </cell>
          <cell r="T780">
            <v>3035.8</v>
          </cell>
          <cell r="U780">
            <v>3642.96</v>
          </cell>
          <cell r="V780">
            <v>4047.7330000000002</v>
          </cell>
          <cell r="W780">
            <v>4452.5069999999996</v>
          </cell>
          <cell r="X780">
            <v>15179</v>
          </cell>
          <cell r="Y780">
            <v>318</v>
          </cell>
          <cell r="Z780">
            <v>8.7289999999999992</v>
          </cell>
          <cell r="AA780">
            <v>4580</v>
          </cell>
          <cell r="AB780">
            <v>30.172999999999998</v>
          </cell>
          <cell r="AC780">
            <v>42490.208333333299</v>
          </cell>
          <cell r="AD780">
            <v>42501.440052164398</v>
          </cell>
          <cell r="AE780" t="str">
            <v>En lo corrido de 2016, el MADR a través del Banco Agrario, ha logrado entregar un total de 318 soluciones de vivienda de interés social rural en la zona rural dispersa de 6 departamentos de la región caribe (para población campesina y desplazada), a igual</v>
          </cell>
          <cell r="AF780">
            <v>42490.208333333299</v>
          </cell>
          <cell r="AG780">
            <v>42501.440052002297</v>
          </cell>
          <cell r="AH780" t="str">
            <v>Héctor Julio Álvarez Rivero</v>
          </cell>
          <cell r="AI780" t="str">
            <v>hector.alvarez@minagricultura.gov.co</v>
          </cell>
          <cell r="AJ780">
            <v>12</v>
          </cell>
          <cell r="AK780">
            <v>42520.208333333299</v>
          </cell>
          <cell r="AL780">
            <v>-25</v>
          </cell>
        </row>
        <row r="781">
          <cell r="A781">
            <v>5025</v>
          </cell>
          <cell r="B781" t="str">
            <v>Todos por un Nuevo País</v>
          </cell>
          <cell r="C781" t="str">
            <v>Estrategias regionales</v>
          </cell>
          <cell r="D781" t="str">
            <v>Caribe próspero, equitativo y sin pobreza extrema</v>
          </cell>
          <cell r="E781" t="str">
            <v>Agropecuario</v>
          </cell>
          <cell r="F781" t="str">
            <v>MINAGRICULTURA</v>
          </cell>
          <cell r="G781" t="str">
            <v>Región Caribe - Agricultura</v>
          </cell>
          <cell r="H781">
            <v>5025</v>
          </cell>
          <cell r="I781" t="str">
            <v>Productores rurales beneficiados con asistencia técnica integral - Caribe</v>
          </cell>
          <cell r="J781" t="str">
            <v>Producto</v>
          </cell>
          <cell r="K781" t="str">
            <v>Sectorial</v>
          </cell>
          <cell r="L781" t="str">
            <v>SI</v>
          </cell>
          <cell r="M781" t="str">
            <v>SI</v>
          </cell>
          <cell r="N781" t="str">
            <v>NO</v>
          </cell>
          <cell r="O781" t="str">
            <v>SI</v>
          </cell>
          <cell r="P781" t="str">
            <v>Productores rurales</v>
          </cell>
          <cell r="Q781" t="str">
            <v>Semestral</v>
          </cell>
          <cell r="R781" t="str">
            <v>Acumulado</v>
          </cell>
          <cell r="S781">
            <v>32000</v>
          </cell>
          <cell r="T781">
            <v>0</v>
          </cell>
          <cell r="U781">
            <v>0</v>
          </cell>
          <cell r="V781">
            <v>0</v>
          </cell>
          <cell r="W781">
            <v>0</v>
          </cell>
          <cell r="X781">
            <v>66500</v>
          </cell>
          <cell r="Y781">
            <v>0</v>
          </cell>
          <cell r="Z781">
            <v>0</v>
          </cell>
          <cell r="AA781">
            <v>0</v>
          </cell>
          <cell r="AB781">
            <v>0</v>
          </cell>
          <cell r="AC781">
            <v>0</v>
          </cell>
          <cell r="AD781">
            <v>0</v>
          </cell>
          <cell r="AE781" t="str">
            <v>Se reporta el cierre de la convocatoria de Asistencia Técnica Gremial, se recibieron los proyectos y se encuentran en fase de evaluación de acuerdo con los términos de referencia.</v>
          </cell>
          <cell r="AF781">
            <v>42490.208333333299</v>
          </cell>
          <cell r="AG781">
            <v>42495.338746412002</v>
          </cell>
          <cell r="AH781" t="str">
            <v>Claudia Jimena Cuervo Cardona</v>
          </cell>
          <cell r="AI781" t="str">
            <v>claudia.cuervo@minagricultura.gov.co</v>
          </cell>
          <cell r="AJ781">
            <v>15</v>
          </cell>
          <cell r="AK781">
            <v>0</v>
          </cell>
          <cell r="AL781">
            <v>0</v>
          </cell>
        </row>
        <row r="782">
          <cell r="A782">
            <v>5026</v>
          </cell>
          <cell r="B782" t="str">
            <v>Todos por un Nuevo País</v>
          </cell>
          <cell r="C782" t="str">
            <v>Estrategias regionales</v>
          </cell>
          <cell r="D782" t="str">
            <v>Caribe próspero, equitativo y sin pobreza extrema</v>
          </cell>
          <cell r="E782" t="str">
            <v>Agropecuario</v>
          </cell>
          <cell r="F782" t="str">
            <v>MINAGRICULTURA</v>
          </cell>
          <cell r="G782" t="str">
            <v>Región Caribe - Agricultura</v>
          </cell>
          <cell r="H782">
            <v>5026</v>
          </cell>
          <cell r="I782" t="str">
            <v>Ciénagas intervenidas  con repoblamiento pesquero - Caribe</v>
          </cell>
          <cell r="J782" t="str">
            <v>Resultado</v>
          </cell>
          <cell r="K782" t="str">
            <v>Sectorial</v>
          </cell>
          <cell r="L782" t="str">
            <v>SI</v>
          </cell>
          <cell r="M782" t="str">
            <v>SI</v>
          </cell>
          <cell r="N782" t="str">
            <v>NO</v>
          </cell>
          <cell r="O782" t="str">
            <v>SI</v>
          </cell>
          <cell r="P782" t="str">
            <v>Cienagas</v>
          </cell>
          <cell r="Q782" t="str">
            <v>Semestral</v>
          </cell>
          <cell r="R782" t="str">
            <v>Capacidad</v>
          </cell>
          <cell r="S782">
            <v>9</v>
          </cell>
          <cell r="T782">
            <v>12</v>
          </cell>
          <cell r="U782">
            <v>15</v>
          </cell>
          <cell r="V782">
            <v>18</v>
          </cell>
          <cell r="W782">
            <v>20</v>
          </cell>
          <cell r="X782">
            <v>20</v>
          </cell>
          <cell r="Y782">
            <v>0</v>
          </cell>
          <cell r="Z782">
            <v>0</v>
          </cell>
          <cell r="AA782">
            <v>0</v>
          </cell>
          <cell r="AB782">
            <v>0</v>
          </cell>
          <cell r="AC782">
            <v>0</v>
          </cell>
          <cell r="AD782">
            <v>0</v>
          </cell>
          <cell r="AE782">
            <v>0</v>
          </cell>
          <cell r="AF782">
            <v>0</v>
          </cell>
          <cell r="AG782">
            <v>0</v>
          </cell>
          <cell r="AH782" t="str">
            <v>Luis Humberto Guzman Vergara</v>
          </cell>
          <cell r="AI782" t="str">
            <v>luis.guzman@minagricultura.gov.co</v>
          </cell>
          <cell r="AJ782">
            <v>30</v>
          </cell>
          <cell r="AK782">
            <v>0</v>
          </cell>
          <cell r="AL782">
            <v>0</v>
          </cell>
        </row>
        <row r="783">
          <cell r="A783">
            <v>5027</v>
          </cell>
          <cell r="B783" t="str">
            <v>Todos por un Nuevo País</v>
          </cell>
          <cell r="C783" t="str">
            <v>Estrategias regionales</v>
          </cell>
          <cell r="D783" t="str">
            <v>Caribe próspero, equitativo y sin pobreza extrema</v>
          </cell>
          <cell r="E783" t="str">
            <v>Agropecuario</v>
          </cell>
          <cell r="F783" t="str">
            <v>MINAGRICULTURA</v>
          </cell>
          <cell r="G783" t="str">
            <v>Región Caribe - Agricultura</v>
          </cell>
          <cell r="H783">
            <v>5027</v>
          </cell>
          <cell r="I783" t="str">
            <v>Número de alevinos utilizados en actividades de repoblamiento - Caribe</v>
          </cell>
          <cell r="J783" t="str">
            <v>Producto</v>
          </cell>
          <cell r="K783" t="str">
            <v>Sectorial</v>
          </cell>
          <cell r="L783" t="str">
            <v>SI</v>
          </cell>
          <cell r="M783" t="str">
            <v>SI</v>
          </cell>
          <cell r="N783" t="str">
            <v>NO</v>
          </cell>
          <cell r="O783" t="str">
            <v>SI</v>
          </cell>
          <cell r="P783" t="str">
            <v>Alevinos</v>
          </cell>
          <cell r="Q783" t="str">
            <v>Semestral</v>
          </cell>
          <cell r="R783" t="str">
            <v>Flujo</v>
          </cell>
          <cell r="S783">
            <v>6000000</v>
          </cell>
          <cell r="T783">
            <v>6000000</v>
          </cell>
          <cell r="U783">
            <v>12000000</v>
          </cell>
          <cell r="V783">
            <v>16000000</v>
          </cell>
          <cell r="W783">
            <v>20000000</v>
          </cell>
          <cell r="X783">
            <v>20000000</v>
          </cell>
          <cell r="Y783">
            <v>0</v>
          </cell>
          <cell r="Z783">
            <v>0</v>
          </cell>
          <cell r="AA783">
            <v>0</v>
          </cell>
          <cell r="AB783">
            <v>0</v>
          </cell>
          <cell r="AC783">
            <v>0</v>
          </cell>
          <cell r="AD783">
            <v>0</v>
          </cell>
          <cell r="AE783">
            <v>0</v>
          </cell>
          <cell r="AF783">
            <v>0</v>
          </cell>
          <cell r="AG783">
            <v>0</v>
          </cell>
          <cell r="AH783" t="str">
            <v>Luis Humberto Guzman Vergara</v>
          </cell>
          <cell r="AI783" t="str">
            <v>luis.guzman@minagricultura.gov.co</v>
          </cell>
          <cell r="AJ783">
            <v>30</v>
          </cell>
          <cell r="AK783">
            <v>0</v>
          </cell>
          <cell r="AL783">
            <v>0</v>
          </cell>
        </row>
        <row r="784">
          <cell r="A784">
            <v>5028</v>
          </cell>
          <cell r="B784" t="str">
            <v>Todos por un Nuevo País</v>
          </cell>
          <cell r="C784" t="str">
            <v>Estrategias regionales</v>
          </cell>
          <cell r="D784" t="str">
            <v>Caribe próspero, equitativo y sin pobreza extrema</v>
          </cell>
          <cell r="E784" t="str">
            <v>Agropecuario</v>
          </cell>
          <cell r="F784" t="str">
            <v>MINAGRICULTURA</v>
          </cell>
          <cell r="G784" t="str">
            <v>Región Caribe - Agricultura</v>
          </cell>
          <cell r="H784">
            <v>5028</v>
          </cell>
          <cell r="I784" t="str">
            <v>Soluciones de vivienda rural entregadas - San Andrés.</v>
          </cell>
          <cell r="J784" t="str">
            <v>Producto</v>
          </cell>
          <cell r="K784" t="str">
            <v>Sectorial</v>
          </cell>
          <cell r="L784" t="str">
            <v>SI</v>
          </cell>
          <cell r="M784" t="str">
            <v>SI</v>
          </cell>
          <cell r="N784" t="str">
            <v>NO</v>
          </cell>
          <cell r="O784" t="str">
            <v>SI</v>
          </cell>
          <cell r="P784" t="str">
            <v xml:space="preserve">Soluciones de Vivienda Rural </v>
          </cell>
          <cell r="Q784" t="str">
            <v>Mensual</v>
          </cell>
          <cell r="R784" t="str">
            <v>Acumulado</v>
          </cell>
          <cell r="S784">
            <v>0</v>
          </cell>
          <cell r="T784">
            <v>0</v>
          </cell>
          <cell r="U784">
            <v>114</v>
          </cell>
          <cell r="V784">
            <v>70</v>
          </cell>
          <cell r="W784">
            <v>77</v>
          </cell>
          <cell r="X784">
            <v>261</v>
          </cell>
          <cell r="Y784">
            <v>0</v>
          </cell>
          <cell r="Z784">
            <v>0</v>
          </cell>
          <cell r="AA784">
            <v>1</v>
          </cell>
          <cell r="AB784">
            <v>0.38</v>
          </cell>
          <cell r="AC784">
            <v>42460.208333333299</v>
          </cell>
          <cell r="AD784">
            <v>42473.662143171299</v>
          </cell>
          <cell r="AE784" t="str">
            <v>En lo corrido de 2016, el MADR a través del Banco Agrario no ha entregado soluciones de vivienda rural en san Andrés. . Las cifras del indicador presentan un rezago de 30 días respecto al mes de reporte. Los principales riesgos asociados a la ejecución pa</v>
          </cell>
          <cell r="AF784">
            <v>42490.208333333299</v>
          </cell>
          <cell r="AG784">
            <v>42501.4382519676</v>
          </cell>
          <cell r="AH784" t="str">
            <v>Héctor Julio Álvarez Rivero</v>
          </cell>
          <cell r="AI784" t="str">
            <v>hector.alvarez@minagricultura.gov.co</v>
          </cell>
          <cell r="AJ784">
            <v>12</v>
          </cell>
          <cell r="AK784">
            <v>42490.208333333299</v>
          </cell>
          <cell r="AL784">
            <v>5</v>
          </cell>
        </row>
        <row r="785">
          <cell r="A785">
            <v>5072</v>
          </cell>
          <cell r="B785" t="str">
            <v>Todos por un Nuevo País</v>
          </cell>
          <cell r="C785" t="str">
            <v>Estrategias regionales</v>
          </cell>
          <cell r="D785" t="str">
            <v>Caribe próspero, equitativo y sin pobreza extrema</v>
          </cell>
          <cell r="E785" t="str">
            <v>Ambiente</v>
          </cell>
          <cell r="F785" t="str">
            <v>MinAmbiente</v>
          </cell>
          <cell r="G785" t="str">
            <v>Región Caribe - Ambiente</v>
          </cell>
          <cell r="H785">
            <v>5072</v>
          </cell>
          <cell r="I785" t="str">
            <v>Número de municipios asesorados por las Autoridades Ambientales para la revisión y ajuste de los Planes de Ordenamiento Territorial (POT), incorporando las determinantes ambientales incluyendo la temática de riesgo.</v>
          </cell>
          <cell r="J785" t="str">
            <v>Producto</v>
          </cell>
          <cell r="K785" t="str">
            <v>Sectorial</v>
          </cell>
          <cell r="L785" t="str">
            <v>SI</v>
          </cell>
          <cell r="M785" t="str">
            <v>SI</v>
          </cell>
          <cell r="N785" t="str">
            <v>NO</v>
          </cell>
          <cell r="O785" t="str">
            <v>SI</v>
          </cell>
          <cell r="P785" t="str">
            <v>Municipios</v>
          </cell>
          <cell r="Q785" t="str">
            <v>Semestral</v>
          </cell>
          <cell r="R785" t="str">
            <v>Capacidad</v>
          </cell>
          <cell r="S785">
            <v>0</v>
          </cell>
          <cell r="T785">
            <v>10</v>
          </cell>
          <cell r="U785">
            <v>20</v>
          </cell>
          <cell r="V785">
            <v>35</v>
          </cell>
          <cell r="W785">
            <v>50</v>
          </cell>
          <cell r="X785">
            <v>50</v>
          </cell>
          <cell r="Y785">
            <v>0</v>
          </cell>
          <cell r="Z785">
            <v>0</v>
          </cell>
          <cell r="AA785">
            <v>0</v>
          </cell>
          <cell r="AB785">
            <v>0</v>
          </cell>
          <cell r="AC785">
            <v>0</v>
          </cell>
          <cell r="AD785">
            <v>0</v>
          </cell>
          <cell r="AE785">
            <v>0</v>
          </cell>
          <cell r="AF785">
            <v>0</v>
          </cell>
          <cell r="AG785">
            <v>0</v>
          </cell>
          <cell r="AH785" t="str">
            <v>Luis Alberto Giraldo Fernandez</v>
          </cell>
          <cell r="AI785" t="str">
            <v>lgiraldo@minambiente.gov.co</v>
          </cell>
          <cell r="AJ785">
            <v>30</v>
          </cell>
          <cell r="AK785">
            <v>0</v>
          </cell>
          <cell r="AL785">
            <v>0</v>
          </cell>
        </row>
        <row r="786">
          <cell r="A786">
            <v>5073</v>
          </cell>
          <cell r="B786" t="str">
            <v>Todos por un Nuevo País</v>
          </cell>
          <cell r="C786" t="str">
            <v>Estrategias regionales</v>
          </cell>
          <cell r="D786" t="str">
            <v>Caribe próspero, equitativo y sin pobreza extrema</v>
          </cell>
          <cell r="E786" t="str">
            <v>Ambiente</v>
          </cell>
          <cell r="F786" t="str">
            <v>MinAmbiente</v>
          </cell>
          <cell r="G786" t="str">
            <v>Región Caribe - Ambiente</v>
          </cell>
          <cell r="H786">
            <v>5073</v>
          </cell>
          <cell r="I786" t="str">
            <v>Planes de Cambio Climático departamentales formulados</v>
          </cell>
          <cell r="J786" t="str">
            <v>Producto</v>
          </cell>
          <cell r="K786" t="str">
            <v>Sectorial</v>
          </cell>
          <cell r="L786" t="str">
            <v>SI</v>
          </cell>
          <cell r="M786" t="str">
            <v>SI</v>
          </cell>
          <cell r="N786" t="str">
            <v>NO</v>
          </cell>
          <cell r="O786" t="str">
            <v>SI</v>
          </cell>
          <cell r="P786" t="str">
            <v>planes</v>
          </cell>
          <cell r="Q786" t="str">
            <v>Semestral</v>
          </cell>
          <cell r="R786" t="str">
            <v>Stock</v>
          </cell>
          <cell r="S786">
            <v>0</v>
          </cell>
          <cell r="T786">
            <v>0</v>
          </cell>
          <cell r="U786">
            <v>0</v>
          </cell>
          <cell r="V786">
            <v>2</v>
          </cell>
          <cell r="W786">
            <v>2</v>
          </cell>
          <cell r="X786">
            <v>2</v>
          </cell>
          <cell r="Y786">
            <v>0</v>
          </cell>
          <cell r="Z786">
            <v>0</v>
          </cell>
          <cell r="AA786">
            <v>0</v>
          </cell>
          <cell r="AB786">
            <v>0</v>
          </cell>
          <cell r="AC786">
            <v>0</v>
          </cell>
          <cell r="AD786">
            <v>0</v>
          </cell>
          <cell r="AE786" t="str">
            <v xml:space="preserve">Mesas de trabajo sectoriales (desarrollo económico, ordenamiento territorial, gestión de riesgos y sostenibilidad ambiental) plan de cambio climático del Magdalena Taller en Corpocesar </v>
          </cell>
          <cell r="AF786">
            <v>42490.208333333299</v>
          </cell>
          <cell r="AG786">
            <v>42506.828666122703</v>
          </cell>
          <cell r="AH786" t="str">
            <v>Rodrigo Suárez Castaño</v>
          </cell>
          <cell r="AI786" t="str">
            <v>rsuarez@minambiente.gov.co</v>
          </cell>
          <cell r="AJ786">
            <v>0</v>
          </cell>
          <cell r="AK786">
            <v>0</v>
          </cell>
          <cell r="AL786">
            <v>0</v>
          </cell>
        </row>
        <row r="787">
          <cell r="A787">
            <v>5076</v>
          </cell>
          <cell r="B787" t="str">
            <v>Todos por un Nuevo País</v>
          </cell>
          <cell r="C787" t="str">
            <v>Estrategias regionales</v>
          </cell>
          <cell r="D787" t="str">
            <v>Caribe próspero, equitativo y sin pobreza extrema</v>
          </cell>
          <cell r="E787" t="str">
            <v>Ambiente</v>
          </cell>
          <cell r="F787" t="str">
            <v>MinAmbiente</v>
          </cell>
          <cell r="G787" t="str">
            <v>Región Caribe - Ambiente</v>
          </cell>
          <cell r="H787">
            <v>5076</v>
          </cell>
          <cell r="I787" t="str">
            <v>Planes de Ordenación y Manejo Integrado de las Unidades Ambientales Costeras POMIUAC, formulados</v>
          </cell>
          <cell r="J787" t="str">
            <v>Producto</v>
          </cell>
          <cell r="K787" t="str">
            <v>Sectorial</v>
          </cell>
          <cell r="L787" t="str">
            <v>SI</v>
          </cell>
          <cell r="M787" t="str">
            <v>SI</v>
          </cell>
          <cell r="N787" t="str">
            <v>NO</v>
          </cell>
          <cell r="O787" t="str">
            <v>SI</v>
          </cell>
          <cell r="P787" t="str">
            <v>planes</v>
          </cell>
          <cell r="Q787" t="str">
            <v>Semestral</v>
          </cell>
          <cell r="R787" t="str">
            <v>Acumulado</v>
          </cell>
          <cell r="S787">
            <v>0</v>
          </cell>
          <cell r="T787">
            <v>0</v>
          </cell>
          <cell r="U787">
            <v>0</v>
          </cell>
          <cell r="V787">
            <v>0</v>
          </cell>
          <cell r="W787">
            <v>6</v>
          </cell>
          <cell r="X787">
            <v>6</v>
          </cell>
          <cell r="Y787">
            <v>0</v>
          </cell>
          <cell r="Z787">
            <v>0</v>
          </cell>
          <cell r="AA787">
            <v>0</v>
          </cell>
          <cell r="AB787">
            <v>0</v>
          </cell>
          <cell r="AC787">
            <v>0</v>
          </cell>
          <cell r="AD787">
            <v>0</v>
          </cell>
          <cell r="AE787" t="str">
            <v>En el marco de la transferencia a INVEMAR a través de la resolución 478 de 2016, se realizaron reuniones para socializar y presentar Plan de Trabajo UAC Alta Guajira se recibe plan de acción por parte del INVEMAR el dia 29 de abril para ser revisado por s</v>
          </cell>
          <cell r="AF787">
            <v>42490.208333333299</v>
          </cell>
          <cell r="AG787">
            <v>42496.7863524653</v>
          </cell>
          <cell r="AH787" t="str">
            <v>Andrea  Ramírez</v>
          </cell>
          <cell r="AI787" t="str">
            <v>ARamirez@minambiente.gov.co</v>
          </cell>
          <cell r="AJ787">
            <v>30</v>
          </cell>
          <cell r="AK787">
            <v>0</v>
          </cell>
          <cell r="AL787">
            <v>0</v>
          </cell>
        </row>
        <row r="788">
          <cell r="A788">
            <v>5077</v>
          </cell>
          <cell r="B788" t="str">
            <v>Todos por un Nuevo País</v>
          </cell>
          <cell r="C788" t="str">
            <v>Estrategias regionales</v>
          </cell>
          <cell r="D788" t="str">
            <v>Caribe próspero, equitativo y sin pobreza extrema</v>
          </cell>
          <cell r="E788" t="str">
            <v>Ambiente</v>
          </cell>
          <cell r="F788" t="str">
            <v>MinAmbiente</v>
          </cell>
          <cell r="G788" t="str">
            <v>Región Caribe - Ambiente</v>
          </cell>
          <cell r="H788">
            <v>5077</v>
          </cell>
          <cell r="I788" t="str">
            <v>Estudios regionales de erosión costera realizados</v>
          </cell>
          <cell r="J788" t="str">
            <v>Producto</v>
          </cell>
          <cell r="K788" t="str">
            <v>Sectorial</v>
          </cell>
          <cell r="L788" t="str">
            <v>SI</v>
          </cell>
          <cell r="M788" t="str">
            <v>SI</v>
          </cell>
          <cell r="N788" t="str">
            <v>NO</v>
          </cell>
          <cell r="O788" t="str">
            <v>SI</v>
          </cell>
          <cell r="P788" t="str">
            <v>Estudios</v>
          </cell>
          <cell r="Q788" t="str">
            <v>Anual</v>
          </cell>
          <cell r="R788" t="str">
            <v>Acumulado</v>
          </cell>
          <cell r="S788">
            <v>0</v>
          </cell>
          <cell r="T788">
            <v>0</v>
          </cell>
          <cell r="U788">
            <v>0</v>
          </cell>
          <cell r="V788">
            <v>0</v>
          </cell>
          <cell r="W788">
            <v>2</v>
          </cell>
          <cell r="X788">
            <v>2</v>
          </cell>
          <cell r="Y788">
            <v>0</v>
          </cell>
          <cell r="Z788">
            <v>0</v>
          </cell>
          <cell r="AA788">
            <v>0</v>
          </cell>
          <cell r="AB788">
            <v>0</v>
          </cell>
          <cell r="AC788">
            <v>0</v>
          </cell>
          <cell r="AD788">
            <v>0</v>
          </cell>
          <cell r="AE788">
            <v>0</v>
          </cell>
          <cell r="AF788">
            <v>0</v>
          </cell>
          <cell r="AG788">
            <v>0</v>
          </cell>
          <cell r="AH788" t="str">
            <v>Andrea  Ramírez</v>
          </cell>
          <cell r="AI788" t="str">
            <v>ARamirez@minambiente.gov.co</v>
          </cell>
          <cell r="AJ788">
            <v>0</v>
          </cell>
          <cell r="AK788">
            <v>0</v>
          </cell>
          <cell r="AL788">
            <v>0</v>
          </cell>
        </row>
        <row r="789">
          <cell r="A789">
            <v>5089</v>
          </cell>
          <cell r="B789" t="str">
            <v>Todos por un Nuevo País</v>
          </cell>
          <cell r="C789" t="str">
            <v>Estrategias regionales</v>
          </cell>
          <cell r="D789" t="str">
            <v>Caribe próspero, equitativo y sin pobreza extrema</v>
          </cell>
          <cell r="E789" t="str">
            <v>Ambiente</v>
          </cell>
          <cell r="F789" t="str">
            <v>MinAmbiente</v>
          </cell>
          <cell r="G789" t="str">
            <v>Región Caribe - Ambiente</v>
          </cell>
          <cell r="H789">
            <v>5089</v>
          </cell>
          <cell r="I789" t="str">
            <v>Hectáreas que cuentan con planes de ordenación y manejo de cuenca elaborados y/o ajustados. (Caribe)</v>
          </cell>
          <cell r="J789" t="str">
            <v>Gestión</v>
          </cell>
          <cell r="K789" t="str">
            <v>Sectorial</v>
          </cell>
          <cell r="L789" t="str">
            <v>SI</v>
          </cell>
          <cell r="M789" t="str">
            <v>SI</v>
          </cell>
          <cell r="N789" t="str">
            <v>NO</v>
          </cell>
          <cell r="O789" t="str">
            <v>SI</v>
          </cell>
          <cell r="P789" t="str">
            <v>Hectáreas</v>
          </cell>
          <cell r="Q789" t="str">
            <v>Semestral</v>
          </cell>
          <cell r="R789" t="str">
            <v>Capacidad</v>
          </cell>
          <cell r="S789">
            <v>0</v>
          </cell>
          <cell r="T789">
            <v>0</v>
          </cell>
          <cell r="U789">
            <v>89447</v>
          </cell>
          <cell r="V789">
            <v>963746</v>
          </cell>
          <cell r="W789">
            <v>963746</v>
          </cell>
          <cell r="X789">
            <v>963746</v>
          </cell>
          <cell r="Y789">
            <v>0</v>
          </cell>
          <cell r="Z789">
            <v>0</v>
          </cell>
          <cell r="AA789">
            <v>0</v>
          </cell>
          <cell r="AB789">
            <v>0</v>
          </cell>
          <cell r="AC789">
            <v>0</v>
          </cell>
          <cell r="AD789">
            <v>0</v>
          </cell>
          <cell r="AE789" t="str">
            <v>• Conformado el 100% de Comisiones Conjuntas para abordar los procesos de ordenamiento de Cuencas priorizadas (1 Comisión Conjunta) • Declarado en ordenación las 6 cuencas objeto de elaboración y/o ajuste de POMCAS. • Contratadas las 6 Consultorías para a</v>
          </cell>
          <cell r="AF789">
            <v>42490.208333333299</v>
          </cell>
          <cell r="AG789">
            <v>42506.785204664397</v>
          </cell>
          <cell r="AH789" t="str">
            <v>Ricardo Arnold Baduin Ricardo</v>
          </cell>
          <cell r="AI789" t="str">
            <v>RBaduin@minambiente.gov.co</v>
          </cell>
          <cell r="AJ789">
            <v>30</v>
          </cell>
          <cell r="AK789">
            <v>0</v>
          </cell>
          <cell r="AL789">
            <v>0</v>
          </cell>
        </row>
        <row r="790">
          <cell r="A790">
            <v>5074</v>
          </cell>
          <cell r="B790" t="str">
            <v>Todos por un Nuevo País</v>
          </cell>
          <cell r="C790" t="str">
            <v>Estrategias regionales</v>
          </cell>
          <cell r="D790" t="str">
            <v>Caribe próspero, equitativo y sin pobreza extrema</v>
          </cell>
          <cell r="E790" t="str">
            <v>Ambiente</v>
          </cell>
          <cell r="F790" t="str">
            <v>Parques Nacionales</v>
          </cell>
          <cell r="G790" t="str">
            <v>Región Caribe - Ambiente</v>
          </cell>
          <cell r="H790">
            <v>5074</v>
          </cell>
          <cell r="I790" t="str">
            <v>Hectáreas de áreas protegidas de la región Caribe incorporadas en SINAP</v>
          </cell>
          <cell r="J790" t="str">
            <v>Gestión</v>
          </cell>
          <cell r="K790" t="str">
            <v>Sectorial</v>
          </cell>
          <cell r="L790" t="str">
            <v>SI</v>
          </cell>
          <cell r="M790" t="str">
            <v>SI</v>
          </cell>
          <cell r="N790" t="str">
            <v>NO</v>
          </cell>
          <cell r="O790" t="str">
            <v>SI</v>
          </cell>
          <cell r="P790" t="str">
            <v>Hectáreas</v>
          </cell>
          <cell r="Q790" t="str">
            <v>Trimestral</v>
          </cell>
          <cell r="R790" t="str">
            <v>Flujo</v>
          </cell>
          <cell r="S790">
            <v>385982</v>
          </cell>
          <cell r="T790">
            <v>385989.59499999997</v>
          </cell>
          <cell r="U790">
            <v>386256.696</v>
          </cell>
          <cell r="V790">
            <v>389297.63</v>
          </cell>
          <cell r="W790">
            <v>414924.99300000002</v>
          </cell>
          <cell r="X790">
            <v>414925</v>
          </cell>
          <cell r="Y790">
            <v>387247.3</v>
          </cell>
          <cell r="Z790">
            <v>100</v>
          </cell>
          <cell r="AA790">
            <v>385981.1</v>
          </cell>
          <cell r="AB790">
            <v>93.02</v>
          </cell>
          <cell r="AC790">
            <v>42460.208333333299</v>
          </cell>
          <cell r="AD790">
            <v>42471.608784108801</v>
          </cell>
          <cell r="AE790" t="str">
            <v>Corpouraba en cuanto a las DMRI Zona Norte continua proceso de reuniones con comunidades y entidades, asi como recopilacion de informacion secundaria -Se incluye en el diagnóstico para la actualizacion del PGAR y su inclusion en el PAI</v>
          </cell>
          <cell r="AF790">
            <v>42490.208333333299</v>
          </cell>
          <cell r="AG790">
            <v>42496.775040509303</v>
          </cell>
          <cell r="AH790" t="str">
            <v>Julia Miranda Londoño</v>
          </cell>
          <cell r="AI790" t="str">
            <v>julia.miranda@parquesnacionales.gov.co</v>
          </cell>
          <cell r="AJ790">
            <v>30</v>
          </cell>
          <cell r="AK790">
            <v>42551.208333333299</v>
          </cell>
          <cell r="AL790">
            <v>-73</v>
          </cell>
        </row>
        <row r="791">
          <cell r="A791">
            <v>5075</v>
          </cell>
          <cell r="B791" t="str">
            <v>Todos por un Nuevo País</v>
          </cell>
          <cell r="C791" t="str">
            <v>Estrategias regionales</v>
          </cell>
          <cell r="D791" t="str">
            <v>Caribe próspero, equitativo y sin pobreza extrema</v>
          </cell>
          <cell r="E791" t="str">
            <v>Ambiente</v>
          </cell>
          <cell r="F791" t="str">
            <v>Parques Nacionales</v>
          </cell>
          <cell r="G791" t="str">
            <v>Región Caribe - Ambiente</v>
          </cell>
          <cell r="H791">
            <v>5075</v>
          </cell>
          <cell r="I791" t="str">
            <v>Áreas protegidas del SPNN de la Región Caribe adelantando estrategias de solución de conflictos por uso, ocupación y tenencia</v>
          </cell>
          <cell r="J791" t="str">
            <v>Producto</v>
          </cell>
          <cell r="K791" t="str">
            <v>Sectorial</v>
          </cell>
          <cell r="L791" t="str">
            <v>SI</v>
          </cell>
          <cell r="M791" t="str">
            <v>SI</v>
          </cell>
          <cell r="N791" t="str">
            <v>NO</v>
          </cell>
          <cell r="O791" t="str">
            <v>SI</v>
          </cell>
          <cell r="P791" t="str">
            <v>Áreas del SPNN</v>
          </cell>
          <cell r="Q791" t="str">
            <v>Semestral</v>
          </cell>
          <cell r="R791" t="str">
            <v>Capacidad</v>
          </cell>
          <cell r="S791">
            <v>7</v>
          </cell>
          <cell r="T791">
            <v>7</v>
          </cell>
          <cell r="U791">
            <v>7</v>
          </cell>
          <cell r="V791">
            <v>8</v>
          </cell>
          <cell r="W791">
            <v>8</v>
          </cell>
          <cell r="X791">
            <v>8</v>
          </cell>
          <cell r="Y791">
            <v>0</v>
          </cell>
          <cell r="Z791">
            <v>0</v>
          </cell>
          <cell r="AA791">
            <v>0</v>
          </cell>
          <cell r="AB791">
            <v>0</v>
          </cell>
          <cell r="AC791">
            <v>0</v>
          </cell>
          <cell r="AD791">
            <v>0</v>
          </cell>
          <cell r="AE791" t="str">
            <v>SNSM sector salida al mar JAC don diego, JAC los achiotes, JAC perico agiado, JAC Marquetalia, , ASOCOCAM , NACIONES UNIDAS, DEFESORIA DEL PUEBLO, Direccion de PNN, delegados de Ministerio de ambiente , Presidencia firman un acuerdo de Voluntades con camp</v>
          </cell>
          <cell r="AF791">
            <v>42460.208333333299</v>
          </cell>
          <cell r="AG791">
            <v>42468.726932905098</v>
          </cell>
          <cell r="AH791" t="str">
            <v>Julia Miranda Londoño</v>
          </cell>
          <cell r="AI791" t="str">
            <v>julia.miranda@parquesnacionales.gov.co</v>
          </cell>
          <cell r="AJ791">
            <v>30</v>
          </cell>
          <cell r="AK791">
            <v>0</v>
          </cell>
          <cell r="AL791">
            <v>0</v>
          </cell>
        </row>
        <row r="792">
          <cell r="A792">
            <v>5099</v>
          </cell>
          <cell r="B792" t="str">
            <v>Todos por un Nuevo País</v>
          </cell>
          <cell r="C792" t="str">
            <v>Estrategias regionales</v>
          </cell>
          <cell r="D792" t="str">
            <v>Caribe próspero, equitativo y sin pobreza extrema</v>
          </cell>
          <cell r="E792" t="str">
            <v>Comercio</v>
          </cell>
          <cell r="F792" t="str">
            <v>MINCOMERCIO</v>
          </cell>
          <cell r="G792" t="str">
            <v>Región Caribe - Comercio</v>
          </cell>
          <cell r="H792">
            <v>5099</v>
          </cell>
          <cell r="I792" t="str">
            <v>Procesos de innovación implementados en los sectores priorizados con Rutas Competitivas - Región Caribe</v>
          </cell>
          <cell r="J792" t="str">
            <v>Producto</v>
          </cell>
          <cell r="K792" t="str">
            <v>Sectorial</v>
          </cell>
          <cell r="L792" t="str">
            <v>SI</v>
          </cell>
          <cell r="M792" t="str">
            <v>NO</v>
          </cell>
          <cell r="N792" t="str">
            <v>NO</v>
          </cell>
          <cell r="O792" t="str">
            <v>SI</v>
          </cell>
          <cell r="P792" t="str">
            <v>Procesos</v>
          </cell>
          <cell r="Q792" t="str">
            <v>Trimestral</v>
          </cell>
          <cell r="R792" t="str">
            <v>Acumulado</v>
          </cell>
          <cell r="S792">
            <v>0</v>
          </cell>
          <cell r="T792">
            <v>2</v>
          </cell>
          <cell r="U792">
            <v>2</v>
          </cell>
          <cell r="V792">
            <v>2</v>
          </cell>
          <cell r="W792">
            <v>2</v>
          </cell>
          <cell r="X792">
            <v>8</v>
          </cell>
          <cell r="Y792">
            <v>0</v>
          </cell>
          <cell r="Z792">
            <v>0</v>
          </cell>
          <cell r="AA792">
            <v>0</v>
          </cell>
          <cell r="AB792">
            <v>0</v>
          </cell>
          <cell r="AC792">
            <v>0</v>
          </cell>
          <cell r="AD792">
            <v>0</v>
          </cell>
          <cell r="AE792" t="str">
            <v>Logro: Los proyectos: "Complejo industrial y logístico del Atlántico para el mobiliario -CILAM-", "Desarrollo e internacionalización de productos turístico de la Media y la Alta Guajira" e "Innova turismo natural en el Magdalena" fueron aprobados en la co</v>
          </cell>
          <cell r="AF792">
            <v>42490.208333333299</v>
          </cell>
          <cell r="AG792">
            <v>42496.591457754599</v>
          </cell>
          <cell r="AH792" t="str">
            <v>Daniel Arango</v>
          </cell>
          <cell r="AI792" t="str">
            <v>darango@mincit.gov.co</v>
          </cell>
          <cell r="AJ792">
            <v>90</v>
          </cell>
          <cell r="AK792">
            <v>0</v>
          </cell>
          <cell r="AL792">
            <v>0</v>
          </cell>
        </row>
        <row r="793">
          <cell r="A793">
            <v>5100</v>
          </cell>
          <cell r="B793" t="str">
            <v>Todos por un Nuevo País</v>
          </cell>
          <cell r="C793" t="str">
            <v>Estrategias regionales</v>
          </cell>
          <cell r="D793" t="str">
            <v>Caribe próspero, equitativo y sin pobreza extrema</v>
          </cell>
          <cell r="E793" t="str">
            <v>Comercio</v>
          </cell>
          <cell r="F793" t="str">
            <v>MINCOMERCIO</v>
          </cell>
          <cell r="G793" t="str">
            <v>Región Caribe - Comercio</v>
          </cell>
          <cell r="H793">
            <v>5100</v>
          </cell>
          <cell r="I793" t="str">
            <v>Rutas competitivas acompañadas en su implementación - Región Caribe</v>
          </cell>
          <cell r="J793" t="str">
            <v>Producto</v>
          </cell>
          <cell r="K793" t="str">
            <v>Sectorial</v>
          </cell>
          <cell r="L793" t="str">
            <v>SI</v>
          </cell>
          <cell r="M793" t="str">
            <v>NO</v>
          </cell>
          <cell r="N793" t="str">
            <v>NO</v>
          </cell>
          <cell r="O793" t="str">
            <v>SI</v>
          </cell>
          <cell r="P793" t="str">
            <v>Rutas</v>
          </cell>
          <cell r="Q793" t="str">
            <v>Trimestral</v>
          </cell>
          <cell r="R793" t="str">
            <v>Acumulado</v>
          </cell>
          <cell r="S793">
            <v>4</v>
          </cell>
          <cell r="T793">
            <v>2</v>
          </cell>
          <cell r="U793">
            <v>3</v>
          </cell>
          <cell r="V793">
            <v>2</v>
          </cell>
          <cell r="W793">
            <v>3</v>
          </cell>
          <cell r="X793">
            <v>10</v>
          </cell>
          <cell r="Y793">
            <v>0</v>
          </cell>
          <cell r="Z793">
            <v>0</v>
          </cell>
          <cell r="AA793">
            <v>0</v>
          </cell>
          <cell r="AB793">
            <v>0</v>
          </cell>
          <cell r="AC793">
            <v>0</v>
          </cell>
          <cell r="AD793">
            <v>0</v>
          </cell>
          <cell r="AE793"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793">
            <v>42490.208333333299</v>
          </cell>
          <cell r="AG793">
            <v>42496.705973414399</v>
          </cell>
          <cell r="AH793" t="str">
            <v>Daniel Arango</v>
          </cell>
          <cell r="AI793" t="str">
            <v>darango@mincit.gov.co</v>
          </cell>
          <cell r="AJ793">
            <v>90</v>
          </cell>
          <cell r="AK793">
            <v>0</v>
          </cell>
          <cell r="AL793">
            <v>0</v>
          </cell>
        </row>
        <row r="794">
          <cell r="A794">
            <v>5101</v>
          </cell>
          <cell r="B794" t="str">
            <v>Todos por un Nuevo País</v>
          </cell>
          <cell r="C794" t="str">
            <v>Estrategias regionales</v>
          </cell>
          <cell r="D794" t="str">
            <v>Caribe próspero, equitativo y sin pobreza extrema</v>
          </cell>
          <cell r="E794" t="str">
            <v>Comercio</v>
          </cell>
          <cell r="F794" t="str">
            <v>MINCOMERCIO</v>
          </cell>
          <cell r="G794" t="str">
            <v>Región Caribe - Comercio</v>
          </cell>
          <cell r="H794">
            <v>5101</v>
          </cell>
          <cell r="I794" t="str">
            <v>Planes de acción (Hojas de Ruta) formulados para sectores estratégicos - Región Caribe</v>
          </cell>
          <cell r="J794" t="str">
            <v>Producto</v>
          </cell>
          <cell r="K794" t="str">
            <v>Sectorial</v>
          </cell>
          <cell r="L794" t="str">
            <v>SI</v>
          </cell>
          <cell r="M794" t="str">
            <v>NO</v>
          </cell>
          <cell r="N794" t="str">
            <v>NO</v>
          </cell>
          <cell r="O794" t="str">
            <v>SI</v>
          </cell>
          <cell r="P794" t="str">
            <v>Planes</v>
          </cell>
          <cell r="Q794" t="str">
            <v>Trimestral</v>
          </cell>
          <cell r="R794" t="str">
            <v>Acumulado</v>
          </cell>
          <cell r="S794">
            <v>10</v>
          </cell>
          <cell r="T794">
            <v>7</v>
          </cell>
          <cell r="U794">
            <v>0</v>
          </cell>
          <cell r="V794">
            <v>0</v>
          </cell>
          <cell r="W794">
            <v>0</v>
          </cell>
          <cell r="X794">
            <v>7</v>
          </cell>
          <cell r="Y794">
            <v>0</v>
          </cell>
          <cell r="Z794">
            <v>0</v>
          </cell>
          <cell r="AA794">
            <v>0</v>
          </cell>
          <cell r="AB794">
            <v>0</v>
          </cell>
          <cell r="AC794">
            <v>0</v>
          </cell>
          <cell r="AD794">
            <v>0</v>
          </cell>
          <cell r="AE794" t="str">
            <v xml:space="preserve">Para el año 2016 no se fijó una meta al respecto. </v>
          </cell>
          <cell r="AF794">
            <v>42490.208333333299</v>
          </cell>
          <cell r="AG794">
            <v>42496.7067129282</v>
          </cell>
          <cell r="AH794" t="str">
            <v>Daniel Arango</v>
          </cell>
          <cell r="AI794" t="str">
            <v>darango@mincit.gov.co</v>
          </cell>
          <cell r="AJ794">
            <v>90</v>
          </cell>
          <cell r="AK794">
            <v>0</v>
          </cell>
          <cell r="AL794">
            <v>0</v>
          </cell>
        </row>
        <row r="795">
          <cell r="A795">
            <v>5102</v>
          </cell>
          <cell r="B795" t="str">
            <v>Todos por un Nuevo País</v>
          </cell>
          <cell r="C795" t="str">
            <v>Estrategias regionales</v>
          </cell>
          <cell r="D795" t="str">
            <v>Caribe próspero, equitativo y sin pobreza extrema</v>
          </cell>
          <cell r="E795" t="str">
            <v>Comercio</v>
          </cell>
          <cell r="F795" t="str">
            <v>MINCOMERCIO</v>
          </cell>
          <cell r="G795" t="str">
            <v>Región Caribe - Comercio</v>
          </cell>
          <cell r="H795">
            <v>5102</v>
          </cell>
          <cell r="I795" t="str">
            <v>Productos ecoturísticos región Caribe</v>
          </cell>
          <cell r="J795" t="str">
            <v>Gestión</v>
          </cell>
          <cell r="K795" t="str">
            <v>Sectorial</v>
          </cell>
          <cell r="L795" t="str">
            <v>SI</v>
          </cell>
          <cell r="M795" t="str">
            <v>NO</v>
          </cell>
          <cell r="N795" t="str">
            <v>NO</v>
          </cell>
          <cell r="O795" t="str">
            <v>NO</v>
          </cell>
          <cell r="P795" t="str">
            <v>Productos</v>
          </cell>
          <cell r="Q795" t="str">
            <v>Anual</v>
          </cell>
          <cell r="R795" t="str">
            <v>Acumulado</v>
          </cell>
          <cell r="S795">
            <v>0</v>
          </cell>
          <cell r="T795">
            <v>0</v>
          </cell>
          <cell r="U795">
            <v>0</v>
          </cell>
          <cell r="V795">
            <v>0</v>
          </cell>
          <cell r="W795">
            <v>3</v>
          </cell>
          <cell r="X795">
            <v>3</v>
          </cell>
          <cell r="Y795">
            <v>0</v>
          </cell>
          <cell r="Z795">
            <v>0</v>
          </cell>
          <cell r="AA795">
            <v>0</v>
          </cell>
          <cell r="AB795">
            <v>0</v>
          </cell>
          <cell r="AC795">
            <v>0</v>
          </cell>
          <cell r="AD795">
            <v>0</v>
          </cell>
          <cell r="AE795">
            <v>0</v>
          </cell>
          <cell r="AF795">
            <v>0</v>
          </cell>
          <cell r="AG795">
            <v>0</v>
          </cell>
          <cell r="AH795" t="str">
            <v>Mary Amalia Vásquez Murillo</v>
          </cell>
          <cell r="AI795" t="str">
            <v>mvasquez@mincomercio.gov.co</v>
          </cell>
          <cell r="AJ795">
            <v>30</v>
          </cell>
          <cell r="AK795">
            <v>0</v>
          </cell>
          <cell r="AL795">
            <v>0</v>
          </cell>
        </row>
        <row r="796">
          <cell r="A796">
            <v>4998</v>
          </cell>
          <cell r="B796" t="str">
            <v>Todos por un Nuevo País</v>
          </cell>
          <cell r="C796" t="str">
            <v>Estrategias regionales</v>
          </cell>
          <cell r="D796" t="str">
            <v>Caribe próspero, equitativo y sin pobreza extrema</v>
          </cell>
          <cell r="E796" t="str">
            <v>Educación</v>
          </cell>
          <cell r="F796" t="str">
            <v>MINEDUCACION</v>
          </cell>
          <cell r="G796" t="str">
            <v>Región Caribe - Educación</v>
          </cell>
          <cell r="H796">
            <v>4998</v>
          </cell>
          <cell r="I796" t="str">
            <v>Tasa de cobertura bruta en educación media - Caribe</v>
          </cell>
          <cell r="J796" t="str">
            <v>Resultado</v>
          </cell>
          <cell r="K796" t="str">
            <v>Sectorial</v>
          </cell>
          <cell r="L796" t="str">
            <v>SI</v>
          </cell>
          <cell r="M796" t="str">
            <v>SI</v>
          </cell>
          <cell r="N796" t="str">
            <v>NO</v>
          </cell>
          <cell r="O796" t="str">
            <v>SI</v>
          </cell>
          <cell r="P796" t="str">
            <v>Tasa</v>
          </cell>
          <cell r="Q796" t="str">
            <v>Anual</v>
          </cell>
          <cell r="R796" t="str">
            <v>Capacidad</v>
          </cell>
          <cell r="S796">
            <v>72.86</v>
          </cell>
          <cell r="T796">
            <v>74.319999999999993</v>
          </cell>
          <cell r="U796">
            <v>74.989999999999995</v>
          </cell>
          <cell r="V796">
            <v>76.14</v>
          </cell>
          <cell r="W796">
            <v>77.09</v>
          </cell>
          <cell r="X796">
            <v>77.09</v>
          </cell>
          <cell r="Y796">
            <v>0</v>
          </cell>
          <cell r="Z796">
            <v>0</v>
          </cell>
          <cell r="AA796">
            <v>0</v>
          </cell>
          <cell r="AB796">
            <v>0</v>
          </cell>
          <cell r="AC796">
            <v>0</v>
          </cell>
          <cell r="AD796">
            <v>0</v>
          </cell>
          <cell r="AE796" t="str">
            <v>Está programado un encuentro regionale en la ciudad de Barranquilla con el fin de fortalecer a los equipos de las secretarías de educación de las ETC de la Región Caribe, en la implementación de estrategias y acciones de acceso y permanencia escolar, trab</v>
          </cell>
          <cell r="AF796">
            <v>42490.208333333299</v>
          </cell>
          <cell r="AG796">
            <v>42496.499769444403</v>
          </cell>
          <cell r="AH796" t="str">
            <v>Hector Julio Flechas</v>
          </cell>
          <cell r="AI796" t="str">
            <v>HFlechas@mineducacion.gov.co</v>
          </cell>
          <cell r="AJ796">
            <v>150</v>
          </cell>
          <cell r="AK796">
            <v>0</v>
          </cell>
          <cell r="AL796">
            <v>0</v>
          </cell>
        </row>
        <row r="797">
          <cell r="A797">
            <v>4999</v>
          </cell>
          <cell r="B797" t="str">
            <v>Todos por un Nuevo País</v>
          </cell>
          <cell r="C797" t="str">
            <v>Estrategias regionales</v>
          </cell>
          <cell r="D797" t="str">
            <v>Caribe próspero, equitativo y sin pobreza extrema</v>
          </cell>
          <cell r="E797" t="str">
            <v>Educación</v>
          </cell>
          <cell r="F797" t="str">
            <v>MINEDUCACION</v>
          </cell>
          <cell r="G797" t="str">
            <v>Región Caribe - Educación</v>
          </cell>
          <cell r="H797">
            <v>4999</v>
          </cell>
          <cell r="I797" t="str">
            <v>Estudiantes matriculados en programas de educación flexible en la región - Caribe</v>
          </cell>
          <cell r="J797" t="str">
            <v>Producto</v>
          </cell>
          <cell r="K797" t="str">
            <v>Sectorial</v>
          </cell>
          <cell r="L797" t="str">
            <v>SI</v>
          </cell>
          <cell r="M797" t="str">
            <v>SI</v>
          </cell>
          <cell r="N797" t="str">
            <v>NO</v>
          </cell>
          <cell r="O797" t="str">
            <v>SI</v>
          </cell>
          <cell r="P797" t="str">
            <v>Estudiantes</v>
          </cell>
          <cell r="Q797" t="str">
            <v>Anual</v>
          </cell>
          <cell r="R797" t="str">
            <v>Capacidad</v>
          </cell>
          <cell r="S797">
            <v>492798</v>
          </cell>
          <cell r="T797">
            <v>494798</v>
          </cell>
          <cell r="U797">
            <v>496798</v>
          </cell>
          <cell r="V797">
            <v>498798</v>
          </cell>
          <cell r="W797">
            <v>582001</v>
          </cell>
          <cell r="X797">
            <v>582001</v>
          </cell>
          <cell r="Y797">
            <v>0</v>
          </cell>
          <cell r="Z797">
            <v>0</v>
          </cell>
          <cell r="AA797">
            <v>0</v>
          </cell>
          <cell r="AB797">
            <v>0</v>
          </cell>
          <cell r="AC797">
            <v>0</v>
          </cell>
          <cell r="AD797">
            <v>0</v>
          </cell>
          <cell r="AE797" t="str">
            <v>En el mes de abril se suscribió el convenio 818 de 2016 con la Fundación Escuela Nueva - Volvamos a la Gente, para la formación de docentes, directivos docentes y funcionarios de las secretarías de educación certificadas focalizadas.</v>
          </cell>
          <cell r="AF797">
            <v>42490.208333333299</v>
          </cell>
          <cell r="AG797">
            <v>42496.499340243099</v>
          </cell>
          <cell r="AH797" t="str">
            <v>Hector Julio Flechas</v>
          </cell>
          <cell r="AI797" t="str">
            <v>HFlechas@mineducacion.gov.co</v>
          </cell>
          <cell r="AJ797">
            <v>150</v>
          </cell>
          <cell r="AK797">
            <v>0</v>
          </cell>
          <cell r="AL797">
            <v>0</v>
          </cell>
        </row>
        <row r="798">
          <cell r="A798">
            <v>5000</v>
          </cell>
          <cell r="B798" t="str">
            <v>Todos por un Nuevo País</v>
          </cell>
          <cell r="C798" t="str">
            <v>Estrategias regionales</v>
          </cell>
          <cell r="D798" t="str">
            <v>Caribe próspero, equitativo y sin pobreza extrema</v>
          </cell>
          <cell r="E798" t="str">
            <v>Educación</v>
          </cell>
          <cell r="F798" t="str">
            <v>MINEDUCACION</v>
          </cell>
          <cell r="G798" t="str">
            <v>Región Caribe - Educación</v>
          </cell>
          <cell r="H798">
            <v>5000</v>
          </cell>
          <cell r="I798" t="str">
            <v>Sedes educativas de la región con Modelos Educativos Flexibles - Caribe</v>
          </cell>
          <cell r="J798" t="str">
            <v>Gestión</v>
          </cell>
          <cell r="K798" t="str">
            <v>Sectorial</v>
          </cell>
          <cell r="L798" t="str">
            <v>SI</v>
          </cell>
          <cell r="M798" t="str">
            <v>SI</v>
          </cell>
          <cell r="N798" t="str">
            <v>NO</v>
          </cell>
          <cell r="O798" t="str">
            <v>SI</v>
          </cell>
          <cell r="P798" t="str">
            <v>Sedes educativas</v>
          </cell>
          <cell r="Q798" t="str">
            <v>Anual</v>
          </cell>
          <cell r="R798" t="str">
            <v>Flujo</v>
          </cell>
          <cell r="S798">
            <v>3769</v>
          </cell>
          <cell r="T798">
            <v>3794</v>
          </cell>
          <cell r="U798">
            <v>3819</v>
          </cell>
          <cell r="V798">
            <v>3844</v>
          </cell>
          <cell r="W798">
            <v>3869</v>
          </cell>
          <cell r="X798">
            <v>3869</v>
          </cell>
          <cell r="Y798">
            <v>0</v>
          </cell>
          <cell r="Z798">
            <v>0</v>
          </cell>
          <cell r="AA798">
            <v>0</v>
          </cell>
          <cell r="AB798">
            <v>0</v>
          </cell>
          <cell r="AC798">
            <v>0</v>
          </cell>
          <cell r="AD798">
            <v>0</v>
          </cell>
          <cell r="AE798" t="str">
            <v>En el mes de abril se suscribió el convenio 818 de 2016 con la Fundación Escuela Nueva - Volvamos a la Gente, para la formación de docentes, directivos docentes y funcionarios de las secretarías de educación certificadas focalizadas.</v>
          </cell>
          <cell r="AF798">
            <v>42490.208333333299</v>
          </cell>
          <cell r="AG798">
            <v>42496.498228969896</v>
          </cell>
          <cell r="AH798" t="str">
            <v>Hector Julio Flechas</v>
          </cell>
          <cell r="AI798" t="str">
            <v>HFlechas@mineducacion.gov.co</v>
          </cell>
          <cell r="AJ798">
            <v>150</v>
          </cell>
          <cell r="AK798">
            <v>0</v>
          </cell>
          <cell r="AL798">
            <v>0</v>
          </cell>
        </row>
        <row r="799">
          <cell r="A799">
            <v>5001</v>
          </cell>
          <cell r="B799" t="str">
            <v>Todos por un Nuevo País</v>
          </cell>
          <cell r="C799" t="str">
            <v>Estrategias regionales</v>
          </cell>
          <cell r="D799" t="str">
            <v>Caribe próspero, equitativo y sin pobreza extrema</v>
          </cell>
          <cell r="E799" t="str">
            <v>Educación</v>
          </cell>
          <cell r="F799" t="str">
            <v>MINEDUCACION</v>
          </cell>
          <cell r="G799" t="str">
            <v>Región Caribe - Educación</v>
          </cell>
          <cell r="H799">
            <v>5001</v>
          </cell>
          <cell r="I799" t="str">
            <v>Personas de 15 años y más analfabetas - Caribe</v>
          </cell>
          <cell r="J799" t="str">
            <v>Gestión</v>
          </cell>
          <cell r="K799" t="str">
            <v>Sectorial</v>
          </cell>
          <cell r="L799" t="str">
            <v>SI</v>
          </cell>
          <cell r="M799" t="str">
            <v>SI</v>
          </cell>
          <cell r="N799" t="str">
            <v>NO</v>
          </cell>
          <cell r="O799" t="str">
            <v>SI</v>
          </cell>
          <cell r="P799" t="str">
            <v>Personas</v>
          </cell>
          <cell r="Q799" t="str">
            <v>Anual</v>
          </cell>
          <cell r="R799" t="str">
            <v>Reducción</v>
          </cell>
          <cell r="S799">
            <v>659000</v>
          </cell>
          <cell r="T799">
            <v>0</v>
          </cell>
          <cell r="U799">
            <v>0</v>
          </cell>
          <cell r="V799">
            <v>0</v>
          </cell>
          <cell r="W799">
            <v>0</v>
          </cell>
          <cell r="X799">
            <v>457081</v>
          </cell>
          <cell r="Y799">
            <v>0</v>
          </cell>
          <cell r="Z799">
            <v>0</v>
          </cell>
          <cell r="AA799">
            <v>0</v>
          </cell>
          <cell r="AB799">
            <v>0</v>
          </cell>
          <cell r="AC799">
            <v>0</v>
          </cell>
          <cell r="AD799">
            <v>0</v>
          </cell>
          <cell r="AE799" t="str">
            <v>Se prevé la atención de 36.050 personas iletradas mediante la estrategia de alfabetización 2016, implementando los modelos educativos Servicio Esucativo Rural - SER, Escuelas para el Perdón y La Reconciliación - ESPERE y A CRECER, cuyos operadores se encu</v>
          </cell>
          <cell r="AF799">
            <v>42490.208333333299</v>
          </cell>
          <cell r="AG799">
            <v>42496.496844826397</v>
          </cell>
          <cell r="AH799" t="str">
            <v>Hector Julio Flechas</v>
          </cell>
          <cell r="AI799" t="str">
            <v>HFlechas@mineducacion.gov.co</v>
          </cell>
          <cell r="AJ799">
            <v>180</v>
          </cell>
          <cell r="AK799">
            <v>0</v>
          </cell>
          <cell r="AL799">
            <v>0</v>
          </cell>
        </row>
        <row r="800">
          <cell r="A800">
            <v>5002</v>
          </cell>
          <cell r="B800" t="str">
            <v>Todos por un Nuevo País</v>
          </cell>
          <cell r="C800" t="str">
            <v>Estrategias regionales</v>
          </cell>
          <cell r="D800" t="str">
            <v>Caribe próspero, equitativo y sin pobreza extrema</v>
          </cell>
          <cell r="E800" t="str">
            <v>Educación</v>
          </cell>
          <cell r="F800" t="str">
            <v>MINEDUCACION</v>
          </cell>
          <cell r="G800" t="str">
            <v>Región Caribe - Educación</v>
          </cell>
          <cell r="H800">
            <v>5002</v>
          </cell>
          <cell r="I800" t="str">
            <v>Tasa de cobertura bruta en educación media en San Andrés</v>
          </cell>
          <cell r="J800" t="str">
            <v>Producto</v>
          </cell>
          <cell r="K800" t="str">
            <v>Sectorial</v>
          </cell>
          <cell r="L800" t="str">
            <v>SI</v>
          </cell>
          <cell r="M800" t="str">
            <v>SI</v>
          </cell>
          <cell r="N800" t="str">
            <v>NO</v>
          </cell>
          <cell r="O800" t="str">
            <v>SI</v>
          </cell>
          <cell r="P800" t="str">
            <v>Tasa</v>
          </cell>
          <cell r="Q800" t="str">
            <v>Anual</v>
          </cell>
          <cell r="R800" t="str">
            <v>Flujo</v>
          </cell>
          <cell r="S800">
            <v>61.98</v>
          </cell>
          <cell r="T800">
            <v>57.66</v>
          </cell>
          <cell r="U800">
            <v>57.66</v>
          </cell>
          <cell r="V800">
            <v>57.72</v>
          </cell>
          <cell r="W800">
            <v>57.79</v>
          </cell>
          <cell r="X800">
            <v>71.069999999999993</v>
          </cell>
          <cell r="Y800">
            <v>0</v>
          </cell>
          <cell r="Z800">
            <v>0</v>
          </cell>
          <cell r="AA800">
            <v>0</v>
          </cell>
          <cell r="AB800">
            <v>0</v>
          </cell>
          <cell r="AC800">
            <v>0</v>
          </cell>
          <cell r="AD800">
            <v>0</v>
          </cell>
          <cell r="AE800" t="str">
            <v>Se tiene programado para el mes de mayo un encuentro regional en la ciudad de Medellín, donde se tiene incluida la participación de San Andrés Islas para fortalecer los equipos de la secretaría de educación en la implementación de estrategias y acciones d</v>
          </cell>
          <cell r="AF800">
            <v>42490.208333333299</v>
          </cell>
          <cell r="AG800">
            <v>42496.495870254599</v>
          </cell>
          <cell r="AH800" t="str">
            <v>Hector Julio Flechas</v>
          </cell>
          <cell r="AI800" t="str">
            <v>HFlechas@mineducacion.gov.co</v>
          </cell>
          <cell r="AJ800">
            <v>150</v>
          </cell>
          <cell r="AK800">
            <v>0</v>
          </cell>
          <cell r="AL800">
            <v>0</v>
          </cell>
        </row>
        <row r="801">
          <cell r="A801">
            <v>4767</v>
          </cell>
          <cell r="B801" t="str">
            <v>Todos por un Nuevo País</v>
          </cell>
          <cell r="C801" t="str">
            <v>Estrategias regionales</v>
          </cell>
          <cell r="D801" t="str">
            <v>Caribe próspero, equitativo y sin pobreza extrema</v>
          </cell>
          <cell r="E801" t="str">
            <v>Inclusión Social y Reconciliación</v>
          </cell>
          <cell r="F801" t="str">
            <v>Prosperidad Social</v>
          </cell>
          <cell r="G801" t="str">
            <v>Región Caribe - Inclusión Social</v>
          </cell>
          <cell r="H801">
            <v>4767</v>
          </cell>
          <cell r="I801" t="str">
            <v>Índice de Pobreza Multidimensional - Región Caribe</v>
          </cell>
          <cell r="J801" t="str">
            <v>Resultado</v>
          </cell>
          <cell r="K801" t="str">
            <v>Sectorial</v>
          </cell>
          <cell r="L801" t="str">
            <v>SI</v>
          </cell>
          <cell r="M801" t="str">
            <v>NO</v>
          </cell>
          <cell r="N801" t="str">
            <v>NO</v>
          </cell>
          <cell r="O801" t="str">
            <v>SI</v>
          </cell>
          <cell r="P801" t="str">
            <v>Porcentaje</v>
          </cell>
          <cell r="Q801" t="str">
            <v>Anual</v>
          </cell>
          <cell r="R801" t="str">
            <v>Reducción</v>
          </cell>
          <cell r="S801">
            <v>34.6</v>
          </cell>
          <cell r="T801">
            <v>32.6</v>
          </cell>
          <cell r="U801">
            <v>30.6</v>
          </cell>
          <cell r="V801">
            <v>28.6</v>
          </cell>
          <cell r="W801">
            <v>26.6</v>
          </cell>
          <cell r="X801">
            <v>26.6</v>
          </cell>
          <cell r="Y801">
            <v>0</v>
          </cell>
          <cell r="Z801">
            <v>0</v>
          </cell>
          <cell r="AA801">
            <v>0</v>
          </cell>
          <cell r="AB801">
            <v>0</v>
          </cell>
          <cell r="AC801">
            <v>0</v>
          </cell>
          <cell r="AD801">
            <v>0</v>
          </cell>
          <cell r="AE801" t="str">
            <v>La periodicidad del indicador es anual. El último dato disponible es el del año 2015 y su valor es de 31,2%.</v>
          </cell>
          <cell r="AF801">
            <v>42490.208333333299</v>
          </cell>
          <cell r="AG801">
            <v>42501.6329470255</v>
          </cell>
          <cell r="AH801" t="str">
            <v>Marilyn Jímenez Chaves</v>
          </cell>
          <cell r="AI801" t="str">
            <v>marilyn.jimenez@dps.gov.co</v>
          </cell>
          <cell r="AJ801">
            <v>90</v>
          </cell>
          <cell r="AK801">
            <v>0</v>
          </cell>
          <cell r="AL801">
            <v>0</v>
          </cell>
        </row>
        <row r="802">
          <cell r="A802">
            <v>4768</v>
          </cell>
          <cell r="B802" t="str">
            <v>Todos por un Nuevo País</v>
          </cell>
          <cell r="C802" t="str">
            <v>Estrategias regionales</v>
          </cell>
          <cell r="D802" t="str">
            <v>Caribe próspero, equitativo y sin pobreza extrema</v>
          </cell>
          <cell r="E802" t="str">
            <v>Inclusión Social y Reconciliación</v>
          </cell>
          <cell r="F802" t="str">
            <v>Prosperidad Social</v>
          </cell>
          <cell r="G802" t="str">
            <v>Región Caribe - Inclusión Social</v>
          </cell>
          <cell r="H802">
            <v>4768</v>
          </cell>
          <cell r="I802" t="str">
            <v>Pobreza Monetaria - Región Caribe</v>
          </cell>
          <cell r="J802" t="str">
            <v>Resultado</v>
          </cell>
          <cell r="K802" t="str">
            <v>Sectorial</v>
          </cell>
          <cell r="L802" t="str">
            <v>SI</v>
          </cell>
          <cell r="M802" t="str">
            <v>NO</v>
          </cell>
          <cell r="N802" t="str">
            <v>NO</v>
          </cell>
          <cell r="O802" t="str">
            <v>SI</v>
          </cell>
          <cell r="P802" t="str">
            <v>Porcentaje</v>
          </cell>
          <cell r="Q802" t="str">
            <v>Anual</v>
          </cell>
          <cell r="R802" t="str">
            <v>Reducción</v>
          </cell>
          <cell r="S802">
            <v>39.97</v>
          </cell>
          <cell r="T802">
            <v>39.799999999999997</v>
          </cell>
          <cell r="U802">
            <v>39.6</v>
          </cell>
          <cell r="V802">
            <v>39.5</v>
          </cell>
          <cell r="W802">
            <v>39.299999999999997</v>
          </cell>
          <cell r="X802">
            <v>39.299999999999997</v>
          </cell>
          <cell r="Y802">
            <v>0</v>
          </cell>
          <cell r="Z802">
            <v>0</v>
          </cell>
          <cell r="AA802">
            <v>0</v>
          </cell>
          <cell r="AB802">
            <v>0</v>
          </cell>
          <cell r="AC802">
            <v>0</v>
          </cell>
          <cell r="AD802">
            <v>0</v>
          </cell>
          <cell r="AE802" t="str">
            <v>La periodicidad del indicador es anual. Por el momento el último dato disponible es el del año 2014 y su valor es de 39,9%</v>
          </cell>
          <cell r="AF802">
            <v>42460.208333333299</v>
          </cell>
          <cell r="AG802">
            <v>42466.762454826399</v>
          </cell>
          <cell r="AH802" t="str">
            <v>Marilyn Jímenez Chaves</v>
          </cell>
          <cell r="AI802" t="str">
            <v>marilyn.jimenez@dps.gov.co</v>
          </cell>
          <cell r="AJ802">
            <v>90</v>
          </cell>
          <cell r="AK802">
            <v>0</v>
          </cell>
          <cell r="AL802">
            <v>0</v>
          </cell>
        </row>
        <row r="803">
          <cell r="A803">
            <v>5067</v>
          </cell>
          <cell r="B803" t="str">
            <v>Todos por un Nuevo País</v>
          </cell>
          <cell r="C803" t="str">
            <v>Estrategias regionales</v>
          </cell>
          <cell r="D803" t="str">
            <v>Caribe próspero, equitativo y sin pobreza extrema</v>
          </cell>
          <cell r="E803" t="str">
            <v>Minas y Energía</v>
          </cell>
          <cell r="F803" t="str">
            <v>IPSE</v>
          </cell>
          <cell r="G803" t="str">
            <v>Región Caribe - Minas y Energía</v>
          </cell>
          <cell r="H803">
            <v>5067</v>
          </cell>
          <cell r="I803" t="str">
            <v>Capacidad instalada de generación eléctrica con fuentes de energía renovable en San Andrés</v>
          </cell>
          <cell r="J803" t="str">
            <v>Gestión</v>
          </cell>
          <cell r="K803" t="str">
            <v>Sectorial</v>
          </cell>
          <cell r="L803" t="str">
            <v>SI</v>
          </cell>
          <cell r="M803" t="str">
            <v>NO</v>
          </cell>
          <cell r="N803" t="str">
            <v>NO</v>
          </cell>
          <cell r="O803" t="str">
            <v>SI</v>
          </cell>
          <cell r="P803" t="str">
            <v>MW</v>
          </cell>
          <cell r="Q803" t="str">
            <v>Anual</v>
          </cell>
          <cell r="R803" t="str">
            <v>Stock</v>
          </cell>
          <cell r="S803">
            <v>0</v>
          </cell>
          <cell r="T803">
            <v>0</v>
          </cell>
          <cell r="U803">
            <v>0</v>
          </cell>
          <cell r="V803">
            <v>0</v>
          </cell>
          <cell r="W803">
            <v>0</v>
          </cell>
          <cell r="X803">
            <v>7.5</v>
          </cell>
          <cell r="Y803">
            <v>0</v>
          </cell>
          <cell r="Z803">
            <v>0</v>
          </cell>
          <cell r="AA803">
            <v>0</v>
          </cell>
          <cell r="AB803">
            <v>0</v>
          </cell>
          <cell r="AC803">
            <v>0</v>
          </cell>
          <cell r="AD803">
            <v>0</v>
          </cell>
          <cell r="AE803">
            <v>0</v>
          </cell>
          <cell r="AF803">
            <v>0</v>
          </cell>
          <cell r="AG803">
            <v>0</v>
          </cell>
          <cell r="AH803" t="str">
            <v>Jaime William Martínez Castiblanco</v>
          </cell>
          <cell r="AI803" t="str">
            <v>jaimemartinez@ipse.gov.co</v>
          </cell>
          <cell r="AJ803">
            <v>0</v>
          </cell>
          <cell r="AK803">
            <v>0</v>
          </cell>
          <cell r="AL803">
            <v>0</v>
          </cell>
        </row>
        <row r="804">
          <cell r="A804">
            <v>5064</v>
          </cell>
          <cell r="B804" t="str">
            <v>Todos por un Nuevo País</v>
          </cell>
          <cell r="C804" t="str">
            <v>Estrategias regionales</v>
          </cell>
          <cell r="D804" t="str">
            <v>Caribe próspero, equitativo y sin pobreza extrema</v>
          </cell>
          <cell r="E804" t="str">
            <v>Minas y Energía</v>
          </cell>
          <cell r="F804" t="str">
            <v>MINMINAS</v>
          </cell>
          <cell r="G804" t="str">
            <v>Región Caribe - Minas y Energía</v>
          </cell>
          <cell r="H804">
            <v>5064</v>
          </cell>
          <cell r="I804" t="str">
            <v>Hogares conectados al SIN o normalizados en la región caribe mediante infraestructura financiada con recursos públicos en la región Caribe</v>
          </cell>
          <cell r="J804" t="str">
            <v>Producto</v>
          </cell>
          <cell r="K804" t="str">
            <v>Sectorial</v>
          </cell>
          <cell r="L804" t="str">
            <v>SI</v>
          </cell>
          <cell r="M804" t="str">
            <v>SI</v>
          </cell>
          <cell r="N804" t="str">
            <v>NO</v>
          </cell>
          <cell r="O804" t="str">
            <v>SI</v>
          </cell>
          <cell r="P804" t="str">
            <v>Usuarios</v>
          </cell>
          <cell r="Q804" t="str">
            <v>Trimestral</v>
          </cell>
          <cell r="R804" t="str">
            <v>Acumulado</v>
          </cell>
          <cell r="S804">
            <v>26015</v>
          </cell>
          <cell r="T804">
            <v>12736</v>
          </cell>
          <cell r="U804">
            <v>25471</v>
          </cell>
          <cell r="V804">
            <v>25471</v>
          </cell>
          <cell r="W804">
            <v>25471</v>
          </cell>
          <cell r="X804">
            <v>89149</v>
          </cell>
          <cell r="Y804">
            <v>6333</v>
          </cell>
          <cell r="Z804">
            <v>24.86</v>
          </cell>
          <cell r="AA804">
            <v>18820</v>
          </cell>
          <cell r="AB804">
            <v>21.11</v>
          </cell>
          <cell r="AC804">
            <v>42460.208333333299</v>
          </cell>
          <cell r="AD804">
            <v>42471.630105636599</v>
          </cell>
          <cell r="AE804" t="str">
            <v xml:space="preserve">El MME firmó contratos en el año 2014 y 2015, para que con la vigencia de 2016 beneficie a 1514 usuarios ubicados en la zona rural de los departamentos de: Bolívar, Cesar, Córdoba, La Guajira, Magdalena, y Sucre. Además el MME firmó contratos en los años </v>
          </cell>
          <cell r="AF804">
            <v>42490.208333333299</v>
          </cell>
          <cell r="AG804">
            <v>42496.778099919</v>
          </cell>
          <cell r="AH804" t="str">
            <v>Rogerio Ramírez</v>
          </cell>
          <cell r="AI804" t="str">
            <v>rramirez@minminas.gov.co</v>
          </cell>
          <cell r="AJ804">
            <v>0</v>
          </cell>
          <cell r="AK804">
            <v>42551.208333333299</v>
          </cell>
          <cell r="AL804">
            <v>0</v>
          </cell>
        </row>
        <row r="805">
          <cell r="A805">
            <v>5065</v>
          </cell>
          <cell r="B805" t="str">
            <v>Todos por un Nuevo País</v>
          </cell>
          <cell r="C805" t="str">
            <v>Estrategias regionales</v>
          </cell>
          <cell r="D805" t="str">
            <v>Caribe próspero, equitativo y sin pobreza extrema</v>
          </cell>
          <cell r="E805" t="str">
            <v>Minas y Energía</v>
          </cell>
          <cell r="F805" t="str">
            <v>MINMINAS</v>
          </cell>
          <cell r="G805" t="str">
            <v>Región Caribe - Minas y Energía</v>
          </cell>
          <cell r="H805">
            <v>5065</v>
          </cell>
          <cell r="I805" t="str">
            <v>Hogares conectados al SIN pertenecientes a zonas anteriormente sin cobertura mediante recursos públicos en la región Caribe</v>
          </cell>
          <cell r="J805" t="str">
            <v>Producto</v>
          </cell>
          <cell r="K805" t="str">
            <v>Sectorial</v>
          </cell>
          <cell r="L805" t="str">
            <v>SI</v>
          </cell>
          <cell r="M805" t="str">
            <v>SI</v>
          </cell>
          <cell r="N805" t="str">
            <v>NO</v>
          </cell>
          <cell r="O805" t="str">
            <v>SI</v>
          </cell>
          <cell r="P805" t="str">
            <v>Usuarios</v>
          </cell>
          <cell r="Q805" t="str">
            <v>Trimestral</v>
          </cell>
          <cell r="R805" t="str">
            <v>Acumulado</v>
          </cell>
          <cell r="S805">
            <v>1019</v>
          </cell>
          <cell r="T805">
            <v>415</v>
          </cell>
          <cell r="U805">
            <v>830</v>
          </cell>
          <cell r="V805">
            <v>830</v>
          </cell>
          <cell r="W805">
            <v>830</v>
          </cell>
          <cell r="X805">
            <v>2907</v>
          </cell>
          <cell r="Y805">
            <v>1514</v>
          </cell>
          <cell r="Z805">
            <v>100</v>
          </cell>
          <cell r="AA805">
            <v>3917</v>
          </cell>
          <cell r="AB805">
            <v>100</v>
          </cell>
          <cell r="AC805">
            <v>42460.208333333299</v>
          </cell>
          <cell r="AD805">
            <v>42471.632816817102</v>
          </cell>
          <cell r="AE805" t="str">
            <v>El MME firmó contratos en los año 2014 y 2015, para que con la vigencia de 2016 beneficie a 1514 usuarios ubicados en la zona rural de los departamentos de: Bolívar, Cesar, Córdoba, La Guajira, Magdalena, y Sucre.</v>
          </cell>
          <cell r="AF805">
            <v>42490.208333333299</v>
          </cell>
          <cell r="AG805">
            <v>42496.778344178201</v>
          </cell>
          <cell r="AH805" t="str">
            <v>Rogerio Ramírez</v>
          </cell>
          <cell r="AI805" t="str">
            <v>rramirez@minminas.gov.co</v>
          </cell>
          <cell r="AJ805">
            <v>0</v>
          </cell>
          <cell r="AK805">
            <v>42551.208333333299</v>
          </cell>
          <cell r="AL805">
            <v>0</v>
          </cell>
        </row>
        <row r="806">
          <cell r="A806">
            <v>5066</v>
          </cell>
          <cell r="B806" t="str">
            <v>Todos por un Nuevo País</v>
          </cell>
          <cell r="C806" t="str">
            <v>Estrategias regionales</v>
          </cell>
          <cell r="D806" t="str">
            <v>Caribe próspero, equitativo y sin pobreza extrema</v>
          </cell>
          <cell r="E806" t="str">
            <v>Minas y Energía</v>
          </cell>
          <cell r="F806" t="str">
            <v>MINMINAS</v>
          </cell>
          <cell r="G806" t="str">
            <v>Región Caribe - Minas y Energía</v>
          </cell>
          <cell r="H806">
            <v>5066</v>
          </cell>
          <cell r="I806" t="str">
            <v>Usuarios pertenecientes a zonas subnormales normalizados mediante recursos públicos en la Región Caribe</v>
          </cell>
          <cell r="J806" t="str">
            <v>Producto</v>
          </cell>
          <cell r="K806" t="str">
            <v>Sectorial</v>
          </cell>
          <cell r="L806" t="str">
            <v>SI</v>
          </cell>
          <cell r="M806" t="str">
            <v>SI</v>
          </cell>
          <cell r="N806" t="str">
            <v>NO</v>
          </cell>
          <cell r="O806" t="str">
            <v>SI</v>
          </cell>
          <cell r="P806" t="str">
            <v>Usuarios</v>
          </cell>
          <cell r="Q806" t="str">
            <v>Trimestral</v>
          </cell>
          <cell r="R806" t="str">
            <v>Acumulado</v>
          </cell>
          <cell r="S806">
            <v>24996</v>
          </cell>
          <cell r="T806">
            <v>12320</v>
          </cell>
          <cell r="U806">
            <v>24641</v>
          </cell>
          <cell r="V806">
            <v>24641</v>
          </cell>
          <cell r="W806">
            <v>24641</v>
          </cell>
          <cell r="X806">
            <v>86243</v>
          </cell>
          <cell r="Y806">
            <v>4819</v>
          </cell>
          <cell r="Z806">
            <v>19.559999999999999</v>
          </cell>
          <cell r="AA806">
            <v>14903</v>
          </cell>
          <cell r="AB806">
            <v>17.28</v>
          </cell>
          <cell r="AC806">
            <v>42460.208333333299</v>
          </cell>
          <cell r="AD806">
            <v>42471.6877998032</v>
          </cell>
          <cell r="AE806" t="str">
            <v>El MME firmó contratos en los años 2014 y 2015, para que con recursos de la vigencia de 2016 beneficie con la normalización de las redes a 4819 usuarios ubicados en los departamentos de: Atlántico, Bolívar, Cesar, Córdoba, La Guajira, Magdalena y Sucre.</v>
          </cell>
          <cell r="AF806">
            <v>42490.208333333299</v>
          </cell>
          <cell r="AG806">
            <v>42496.791914317102</v>
          </cell>
          <cell r="AH806" t="str">
            <v>Rogerio Ramírez</v>
          </cell>
          <cell r="AI806" t="str">
            <v>rramirez@minminas.gov.co</v>
          </cell>
          <cell r="AJ806">
            <v>0</v>
          </cell>
          <cell r="AK806">
            <v>42551.208333333299</v>
          </cell>
          <cell r="AL806">
            <v>0</v>
          </cell>
        </row>
        <row r="807">
          <cell r="A807">
            <v>4511</v>
          </cell>
          <cell r="B807" t="str">
            <v>Todos por un Nuevo País</v>
          </cell>
          <cell r="C807" t="str">
            <v>Estrategias regionales</v>
          </cell>
          <cell r="D807" t="str">
            <v>Caribe próspero, equitativo y sin pobreza extrema</v>
          </cell>
          <cell r="E807" t="str">
            <v>Planeación Nacional</v>
          </cell>
          <cell r="F807" t="str">
            <v>DNP</v>
          </cell>
          <cell r="G807" t="str">
            <v>Región Caribe - Planeación</v>
          </cell>
          <cell r="H807">
            <v>4511</v>
          </cell>
          <cell r="I807" t="str">
            <v>Municipios con bajo desempeño integral - Región Caribe</v>
          </cell>
          <cell r="J807" t="str">
            <v>Gestión</v>
          </cell>
          <cell r="K807" t="str">
            <v>Sectorial</v>
          </cell>
          <cell r="L807" t="str">
            <v>SI</v>
          </cell>
          <cell r="M807" t="str">
            <v>SI</v>
          </cell>
          <cell r="N807" t="str">
            <v>NO</v>
          </cell>
          <cell r="O807" t="str">
            <v>SI</v>
          </cell>
          <cell r="P807" t="str">
            <v>Municipios</v>
          </cell>
          <cell r="Q807" t="str">
            <v>Anual</v>
          </cell>
          <cell r="R807" t="str">
            <v>Reducción</v>
          </cell>
          <cell r="S807">
            <v>112</v>
          </cell>
          <cell r="T807">
            <v>104</v>
          </cell>
          <cell r="U807">
            <v>96</v>
          </cell>
          <cell r="V807">
            <v>93</v>
          </cell>
          <cell r="W807">
            <v>89</v>
          </cell>
          <cell r="X807">
            <v>89</v>
          </cell>
          <cell r="Y807">
            <v>0</v>
          </cell>
          <cell r="Z807">
            <v>0</v>
          </cell>
          <cell r="AA807">
            <v>0</v>
          </cell>
          <cell r="AB807">
            <v>0</v>
          </cell>
          <cell r="AC807">
            <v>0</v>
          </cell>
          <cell r="AD807">
            <v>0</v>
          </cell>
          <cell r="AE807" t="str">
            <v>Se ajustaron los aplicativos SIEE y SICEP Gestión Web para el reporte de la información que inicia en el mes de mayo. Se emitió la Circular 11-4 de 2016 donde se entregan las Orientaciones, procedimientos e instrumentos para el reporte de la información r</v>
          </cell>
          <cell r="AF807">
            <v>42490.208333333299</v>
          </cell>
          <cell r="AG807">
            <v>42502.436905868097</v>
          </cell>
          <cell r="AH807" t="str">
            <v>Ivan Osejo Villamil</v>
          </cell>
          <cell r="AI807" t="str">
            <v>iosejo@dnp.gov.co</v>
          </cell>
          <cell r="AJ807">
            <v>240</v>
          </cell>
          <cell r="AK807">
            <v>0</v>
          </cell>
          <cell r="AL807">
            <v>0</v>
          </cell>
        </row>
        <row r="808">
          <cell r="A808">
            <v>4517</v>
          </cell>
          <cell r="B808" t="str">
            <v>Todos por un Nuevo País</v>
          </cell>
          <cell r="C808" t="str">
            <v>Estrategias regionales</v>
          </cell>
          <cell r="D808" t="str">
            <v>Caribe próspero, equitativo y sin pobreza extrema</v>
          </cell>
          <cell r="E808" t="str">
            <v>Planeación Nacional</v>
          </cell>
          <cell r="F808" t="str">
            <v>DNP</v>
          </cell>
          <cell r="G808" t="str">
            <v>Región Caribe - Planeación</v>
          </cell>
          <cell r="H808">
            <v>4517</v>
          </cell>
          <cell r="I808" t="str">
            <v>Indicador de Convergencia Regional ICIR - Región Caribe</v>
          </cell>
          <cell r="J808" t="str">
            <v>Gestión</v>
          </cell>
          <cell r="K808" t="str">
            <v>Sectorial</v>
          </cell>
          <cell r="L808" t="str">
            <v>SI</v>
          </cell>
          <cell r="M808" t="str">
            <v>NO</v>
          </cell>
          <cell r="N808" t="str">
            <v>NO</v>
          </cell>
          <cell r="O808" t="str">
            <v>SI</v>
          </cell>
          <cell r="P808" t="str">
            <v>Porcentaje</v>
          </cell>
          <cell r="Q808" t="str">
            <v>Anual</v>
          </cell>
          <cell r="R808" t="str">
            <v>Reducción</v>
          </cell>
          <cell r="S808">
            <v>33.4</v>
          </cell>
          <cell r="T808">
            <v>31.3</v>
          </cell>
          <cell r="U808">
            <v>29.2</v>
          </cell>
          <cell r="V808">
            <v>26</v>
          </cell>
          <cell r="W808">
            <v>22.9</v>
          </cell>
          <cell r="X808">
            <v>22.9</v>
          </cell>
          <cell r="Y808">
            <v>0</v>
          </cell>
          <cell r="Z808">
            <v>0</v>
          </cell>
          <cell r="AA808">
            <v>0</v>
          </cell>
          <cell r="AB808">
            <v>0</v>
          </cell>
          <cell r="AC808">
            <v>0</v>
          </cell>
          <cell r="AD808">
            <v>0</v>
          </cell>
          <cell r="AE808" t="str">
            <v>Se hicieron los cálculos preliminares con las variables seleccionadas del listado opcional, en total quedaron 11 variables en 7 sectores.</v>
          </cell>
          <cell r="AF808">
            <v>42490.208333333299</v>
          </cell>
          <cell r="AG808">
            <v>42502.438658368097</v>
          </cell>
          <cell r="AH808" t="str">
            <v>Ivan Osejo Villamil</v>
          </cell>
          <cell r="AI808" t="str">
            <v>iosejo@dnp.gov.co</v>
          </cell>
          <cell r="AJ808">
            <v>365</v>
          </cell>
          <cell r="AK808">
            <v>0</v>
          </cell>
          <cell r="AL808">
            <v>0</v>
          </cell>
        </row>
        <row r="809">
          <cell r="A809">
            <v>4981</v>
          </cell>
          <cell r="B809" t="str">
            <v>Todos por un Nuevo País</v>
          </cell>
          <cell r="C809" t="str">
            <v>Estrategias regionales</v>
          </cell>
          <cell r="D809" t="str">
            <v>Caribe próspero, equitativo y sin pobreza extrema</v>
          </cell>
          <cell r="E809" t="str">
            <v>Salud y Protección</v>
          </cell>
          <cell r="F809" t="str">
            <v>Ministerio de Salud</v>
          </cell>
          <cell r="G809" t="str">
            <v>Región Caribe - Salud</v>
          </cell>
          <cell r="H809">
            <v>4981</v>
          </cell>
          <cell r="I809" t="str">
            <v>Bancos de leche humana en funcionamiento</v>
          </cell>
          <cell r="J809" t="str">
            <v>Producto</v>
          </cell>
          <cell r="K809" t="str">
            <v>Sectorial</v>
          </cell>
          <cell r="L809" t="str">
            <v>SI</v>
          </cell>
          <cell r="M809" t="str">
            <v>SI</v>
          </cell>
          <cell r="N809" t="str">
            <v>NO</v>
          </cell>
          <cell r="O809" t="str">
            <v>SI</v>
          </cell>
          <cell r="P809" t="str">
            <v>Número de bancos de Leche</v>
          </cell>
          <cell r="Q809" t="str">
            <v>Anual</v>
          </cell>
          <cell r="R809" t="str">
            <v>Capacidad</v>
          </cell>
          <cell r="S809">
            <v>2</v>
          </cell>
          <cell r="T809">
            <v>2</v>
          </cell>
          <cell r="U809">
            <v>4</v>
          </cell>
          <cell r="V809">
            <v>4</v>
          </cell>
          <cell r="W809">
            <v>5</v>
          </cell>
          <cell r="X809">
            <v>5</v>
          </cell>
          <cell r="Y809">
            <v>0</v>
          </cell>
          <cell r="Z809">
            <v>0</v>
          </cell>
          <cell r="AA809">
            <v>0</v>
          </cell>
          <cell r="AB809">
            <v>0</v>
          </cell>
          <cell r="AC809">
            <v>0</v>
          </cell>
          <cell r="AD809">
            <v>0</v>
          </cell>
          <cell r="AE809" t="str">
            <v>Se continua la implementación de ocho bancos de leche a nivel Nacional en los siguientes Hospitales: Federico Lleras Departamental de Nariño General de Medellín Rosario Pumarejo de Lòpez Maternidad Rafael Calvo San Rafael de Fusagasugà San Rafael de Facat</v>
          </cell>
          <cell r="AF809">
            <v>42490.208333333299</v>
          </cell>
          <cell r="AG809">
            <v>42495.8264726505</v>
          </cell>
          <cell r="AH809" t="str">
            <v>Elkin de Jesus Osorio Saldarriaga</v>
          </cell>
          <cell r="AI809" t="str">
            <v>eosorio@minsalud.gov.co</v>
          </cell>
          <cell r="AJ809">
            <v>0</v>
          </cell>
          <cell r="AK809">
            <v>0</v>
          </cell>
          <cell r="AL809">
            <v>0</v>
          </cell>
        </row>
        <row r="810">
          <cell r="A810">
            <v>4982</v>
          </cell>
          <cell r="B810" t="str">
            <v>Todos por un Nuevo País</v>
          </cell>
          <cell r="C810" t="str">
            <v>Estrategias regionales</v>
          </cell>
          <cell r="D810" t="str">
            <v>Caribe próspero, equitativo y sin pobreza extrema</v>
          </cell>
          <cell r="E810" t="str">
            <v>Salud y Protección</v>
          </cell>
          <cell r="F810" t="str">
            <v>Ministerio de Salud</v>
          </cell>
          <cell r="G810" t="str">
            <v>Región Caribe - Salud</v>
          </cell>
          <cell r="H810">
            <v>4982</v>
          </cell>
          <cell r="I810" t="str">
            <v>Hospitales públicos que implementan el Programa Madre Canguro</v>
          </cell>
          <cell r="J810" t="str">
            <v>Producto</v>
          </cell>
          <cell r="K810" t="str">
            <v>Sectorial</v>
          </cell>
          <cell r="L810" t="str">
            <v>SI</v>
          </cell>
          <cell r="M810" t="str">
            <v>SI</v>
          </cell>
          <cell r="N810" t="str">
            <v>NO</v>
          </cell>
          <cell r="O810" t="str">
            <v>SI</v>
          </cell>
          <cell r="P810" t="str">
            <v>Número de hospitales</v>
          </cell>
          <cell r="Q810" t="str">
            <v>Anual</v>
          </cell>
          <cell r="R810" t="str">
            <v>Acumulado</v>
          </cell>
          <cell r="S810">
            <v>0</v>
          </cell>
          <cell r="T810">
            <v>2</v>
          </cell>
          <cell r="U810">
            <v>4</v>
          </cell>
          <cell r="V810">
            <v>6</v>
          </cell>
          <cell r="W810">
            <v>8</v>
          </cell>
          <cell r="X810">
            <v>20</v>
          </cell>
          <cell r="Y810">
            <v>0</v>
          </cell>
          <cell r="Z810">
            <v>0</v>
          </cell>
          <cell r="AA810">
            <v>0</v>
          </cell>
          <cell r="AB810">
            <v>0</v>
          </cell>
          <cell r="AC810">
            <v>0</v>
          </cell>
          <cell r="AD810">
            <v>0</v>
          </cell>
          <cell r="AE810" t="str">
            <v>Durante el mes de abril no hubo modificaciones en cuanto al número de hospitales públicos que implementan el Programa Madre Canguro en la Región Caribe, siendo los 5 hospitales: 1) Clínica Santa Cruz de Bocagrande, Cartagena 2) Clínica Materno Infantil Ra</v>
          </cell>
          <cell r="AF810">
            <v>42490.208333333299</v>
          </cell>
          <cell r="AG810">
            <v>42496.530876851903</v>
          </cell>
          <cell r="AH810" t="str">
            <v>Elkin de Jesus Osorio Saldarriaga</v>
          </cell>
          <cell r="AI810" t="str">
            <v>eosorio@minsalud.gov.co</v>
          </cell>
          <cell r="AJ810">
            <v>0</v>
          </cell>
          <cell r="AK810">
            <v>0</v>
          </cell>
          <cell r="AL810">
            <v>0</v>
          </cell>
        </row>
        <row r="811">
          <cell r="A811">
            <v>4983</v>
          </cell>
          <cell r="B811" t="str">
            <v>Todos por un Nuevo País</v>
          </cell>
          <cell r="C811" t="str">
            <v>Estrategias regionales</v>
          </cell>
          <cell r="D811" t="str">
            <v>Caribe próspero, equitativo y sin pobreza extrema</v>
          </cell>
          <cell r="E811" t="str">
            <v>Salud y Protección</v>
          </cell>
          <cell r="F811" t="str">
            <v>Ministerio de Salud</v>
          </cell>
          <cell r="G811" t="str">
            <v>Región Caribe - Salud</v>
          </cell>
          <cell r="H811">
            <v>4983</v>
          </cell>
          <cell r="I811" t="str">
            <v>Tasa de mortalidad infantil por 1.000 nacidos vivos (ajustada) - Caribe</v>
          </cell>
          <cell r="J811" t="str">
            <v>Resultado</v>
          </cell>
          <cell r="K811" t="str">
            <v>Sectorial</v>
          </cell>
          <cell r="L811" t="str">
            <v>SI</v>
          </cell>
          <cell r="M811" t="str">
            <v>SI</v>
          </cell>
          <cell r="N811" t="str">
            <v>NO</v>
          </cell>
          <cell r="O811" t="str">
            <v>SI</v>
          </cell>
          <cell r="P811" t="str">
            <v>tasa</v>
          </cell>
          <cell r="Q811" t="str">
            <v>Anual</v>
          </cell>
          <cell r="R811" t="str">
            <v>Reducción</v>
          </cell>
          <cell r="S811">
            <v>21.3</v>
          </cell>
          <cell r="T811">
            <v>19.5</v>
          </cell>
          <cell r="U811">
            <v>18.899999999999999</v>
          </cell>
          <cell r="V811">
            <v>18.3</v>
          </cell>
          <cell r="W811">
            <v>17.7</v>
          </cell>
          <cell r="X811">
            <v>17.7</v>
          </cell>
          <cell r="Y811">
            <v>0</v>
          </cell>
          <cell r="Z811">
            <v>0</v>
          </cell>
          <cell r="AA811">
            <v>0</v>
          </cell>
          <cell r="AB811">
            <v>0</v>
          </cell>
          <cell r="AC811">
            <v>0</v>
          </cell>
          <cell r="AD811">
            <v>0</v>
          </cell>
          <cell r="AE811" t="str">
            <v xml:space="preserve">En el marco de la atención integral en salud para la primera infancia se realizó asistencia técnica y acompañamiento a los equipos territoriales de los Departamentos de La Guajira y Bolívar para el seguimiento a la implementación del Programa Nacional de </v>
          </cell>
          <cell r="AF811">
            <v>42490.208333333299</v>
          </cell>
          <cell r="AG811">
            <v>42500.324397256903</v>
          </cell>
          <cell r="AH811" t="str">
            <v>Lía Marcela Güiza Castillo</v>
          </cell>
          <cell r="AI811" t="str">
            <v>lguiza@minsalud.gov.co</v>
          </cell>
          <cell r="AJ811">
            <v>540</v>
          </cell>
          <cell r="AK811">
            <v>0</v>
          </cell>
          <cell r="AL811">
            <v>0</v>
          </cell>
        </row>
        <row r="812">
          <cell r="A812">
            <v>5108</v>
          </cell>
          <cell r="B812" t="str">
            <v>Todos por un Nuevo País</v>
          </cell>
          <cell r="C812" t="str">
            <v>Estrategias regionales</v>
          </cell>
          <cell r="D812" t="str">
            <v>Caribe próspero, equitativo y sin pobreza extrema</v>
          </cell>
          <cell r="E812" t="str">
            <v>Trabajo</v>
          </cell>
          <cell r="F812" t="str">
            <v>Servicio Público de Empleo</v>
          </cell>
          <cell r="G812" t="str">
            <v>Región Caribe - Trabajo</v>
          </cell>
          <cell r="H812">
            <v>5108</v>
          </cell>
          <cell r="I812" t="str">
            <v>Colocados a través de SPE en la región Caribe.</v>
          </cell>
          <cell r="J812" t="str">
            <v>Gestión</v>
          </cell>
          <cell r="K812" t="str">
            <v>Sectorial</v>
          </cell>
          <cell r="L812" t="str">
            <v>SI</v>
          </cell>
          <cell r="M812" t="str">
            <v>NO</v>
          </cell>
          <cell r="N812" t="str">
            <v>NO</v>
          </cell>
          <cell r="O812" t="str">
            <v>SI</v>
          </cell>
          <cell r="P812" t="str">
            <v>Colocados</v>
          </cell>
          <cell r="Q812" t="str">
            <v>Mensual</v>
          </cell>
          <cell r="R812" t="str">
            <v>Flujo</v>
          </cell>
          <cell r="S812">
            <v>21211</v>
          </cell>
          <cell r="T812">
            <v>34527</v>
          </cell>
          <cell r="U812">
            <v>43944</v>
          </cell>
          <cell r="V812">
            <v>53360</v>
          </cell>
          <cell r="W812">
            <v>62777</v>
          </cell>
          <cell r="X812">
            <v>62777</v>
          </cell>
          <cell r="Y812">
            <v>11988</v>
          </cell>
          <cell r="Z812">
            <v>27.28</v>
          </cell>
          <cell r="AA812">
            <v>42729</v>
          </cell>
          <cell r="AB812">
            <v>68.064999999999998</v>
          </cell>
          <cell r="AC812">
            <v>42460.208333333299</v>
          </cell>
          <cell r="AD812">
            <v>42500.620956597202</v>
          </cell>
          <cell r="AE812" t="str">
            <v xml:space="preserve">Durante el mes de marzo se registraron 5.258 colocaciones laborales en la región Caribe. El avance se caracteriza por una gran participación de las regionales del SENA, en particular las regionales Atlántico, Cesar, Magdalena y Bolívar, que reúnen un 56% </v>
          </cell>
          <cell r="AF812">
            <v>42460.208333333299</v>
          </cell>
          <cell r="AG812">
            <v>42500.6209564815</v>
          </cell>
          <cell r="AH812" t="str">
            <v>Jorge Andrés Rodríguez Parra</v>
          </cell>
          <cell r="AI812" t="str">
            <v>jorge.rodriguez@serviciodeempleo.gov.co</v>
          </cell>
          <cell r="AJ812">
            <v>30</v>
          </cell>
          <cell r="AK812">
            <v>42490.208333333299</v>
          </cell>
          <cell r="AL812">
            <v>-13</v>
          </cell>
        </row>
        <row r="813">
          <cell r="A813">
            <v>5185</v>
          </cell>
          <cell r="B813" t="str">
            <v>Todos por un Nuevo País</v>
          </cell>
          <cell r="C813" t="str">
            <v>Estrategias regionales</v>
          </cell>
          <cell r="D813" t="str">
            <v>Caribe próspero, equitativo y sin pobreza extrema</v>
          </cell>
          <cell r="E813" t="str">
            <v>Transporte</v>
          </cell>
          <cell r="F813" t="str">
            <v>MINTRANSPORTE</v>
          </cell>
          <cell r="G813" t="str">
            <v>Región Caribe - Transporte</v>
          </cell>
          <cell r="H813">
            <v>5185</v>
          </cell>
          <cell r="I813" t="str">
            <v>Porcentaje de red vial nacional primaria en buen estado en la Región Caribe</v>
          </cell>
          <cell r="J813" t="str">
            <v>Producto</v>
          </cell>
          <cell r="K813" t="str">
            <v>Sectorial</v>
          </cell>
          <cell r="L813" t="str">
            <v>SI</v>
          </cell>
          <cell r="M813" t="str">
            <v>NO</v>
          </cell>
          <cell r="N813" t="str">
            <v>NO</v>
          </cell>
          <cell r="O813" t="str">
            <v>SI</v>
          </cell>
          <cell r="P813" t="str">
            <v>Porcentaje</v>
          </cell>
          <cell r="Q813" t="str">
            <v>Trimestral</v>
          </cell>
          <cell r="R813" t="str">
            <v>Capacidad</v>
          </cell>
          <cell r="S813">
            <v>57</v>
          </cell>
          <cell r="T813">
            <v>63</v>
          </cell>
          <cell r="U813">
            <v>67</v>
          </cell>
          <cell r="V813">
            <v>71</v>
          </cell>
          <cell r="W813">
            <v>73</v>
          </cell>
          <cell r="X813">
            <v>73</v>
          </cell>
          <cell r="Y813">
            <v>62.2</v>
          </cell>
          <cell r="Z813">
            <v>52</v>
          </cell>
          <cell r="AA813">
            <v>62.2</v>
          </cell>
          <cell r="AB813">
            <v>32.5</v>
          </cell>
          <cell r="AC813">
            <v>42460.208333333299</v>
          </cell>
          <cell r="AD813">
            <v>42496.624613738401</v>
          </cell>
          <cell r="AE813" t="str">
            <v xml:space="preserve">62,20% de la Red Vial primaria en la Región Caribe se encuentra en Buen estado. </v>
          </cell>
          <cell r="AF813">
            <v>42460.208333333299</v>
          </cell>
          <cell r="AG813">
            <v>42496.624613576401</v>
          </cell>
          <cell r="AH813" t="str">
            <v>Carlos Alberto Sarabia Mancini</v>
          </cell>
          <cell r="AI813" t="str">
            <v>csarabia@mintransporte.gov.co</v>
          </cell>
          <cell r="AJ813">
            <v>30</v>
          </cell>
          <cell r="AK813">
            <v>42551.208333333299</v>
          </cell>
          <cell r="AL813">
            <v>-73</v>
          </cell>
        </row>
        <row r="814">
          <cell r="A814">
            <v>5189</v>
          </cell>
          <cell r="B814" t="str">
            <v>Todos por un Nuevo País</v>
          </cell>
          <cell r="C814" t="str">
            <v>Estrategias regionales</v>
          </cell>
          <cell r="D814" t="str">
            <v>Caribe próspero, equitativo y sin pobreza extrema</v>
          </cell>
          <cell r="E814" t="str">
            <v>Transporte</v>
          </cell>
          <cell r="F814" t="str">
            <v>MINTRANSPORTE</v>
          </cell>
          <cell r="G814" t="str">
            <v>Región Caribe - Transporte</v>
          </cell>
          <cell r="H814">
            <v>5189</v>
          </cell>
          <cell r="I814" t="str">
            <v>Porcentaje de viajes realizados asociados a movilidad activa cuantificada en la Región Caribe</v>
          </cell>
          <cell r="J814" t="str">
            <v>Resultado</v>
          </cell>
          <cell r="K814" t="str">
            <v>Sectorial</v>
          </cell>
          <cell r="L814" t="str">
            <v>SI</v>
          </cell>
          <cell r="M814" t="str">
            <v>SI</v>
          </cell>
          <cell r="N814" t="str">
            <v>NO</v>
          </cell>
          <cell r="O814" t="str">
            <v>SI</v>
          </cell>
          <cell r="P814" t="str">
            <v>Porcentaje</v>
          </cell>
          <cell r="Q814" t="str">
            <v>Trimestral</v>
          </cell>
          <cell r="R814" t="str">
            <v>Capacidad</v>
          </cell>
          <cell r="S814">
            <v>14</v>
          </cell>
          <cell r="T814">
            <v>15</v>
          </cell>
          <cell r="U814">
            <v>16</v>
          </cell>
          <cell r="V814">
            <v>18</v>
          </cell>
          <cell r="W814">
            <v>20</v>
          </cell>
          <cell r="X814">
            <v>20</v>
          </cell>
          <cell r="Y814">
            <v>0</v>
          </cell>
          <cell r="Z814">
            <v>0</v>
          </cell>
          <cell r="AA814">
            <v>0</v>
          </cell>
          <cell r="AB814">
            <v>0</v>
          </cell>
          <cell r="AC814">
            <v>0</v>
          </cell>
          <cell r="AD814">
            <v>0</v>
          </cell>
          <cell r="AE814">
            <v>0</v>
          </cell>
          <cell r="AF814">
            <v>0</v>
          </cell>
          <cell r="AG814">
            <v>0</v>
          </cell>
          <cell r="AH814" t="str">
            <v>Viceministro Transporte</v>
          </cell>
          <cell r="AI814" t="str">
            <v>viceministro@mintransporte.gov.co</v>
          </cell>
          <cell r="AJ814">
            <v>30</v>
          </cell>
          <cell r="AK814">
            <v>0</v>
          </cell>
          <cell r="AL814">
            <v>0</v>
          </cell>
        </row>
        <row r="815">
          <cell r="A815">
            <v>5192</v>
          </cell>
          <cell r="B815" t="str">
            <v>Todos por un Nuevo País</v>
          </cell>
          <cell r="C815" t="str">
            <v>Estrategias regionales</v>
          </cell>
          <cell r="D815" t="str">
            <v>Caribe próspero, equitativo y sin pobreza extrema</v>
          </cell>
          <cell r="E815" t="str">
            <v>Transporte</v>
          </cell>
          <cell r="F815" t="str">
            <v>MINTRANSPORTE</v>
          </cell>
          <cell r="G815" t="str">
            <v>Región Caribe - Transporte</v>
          </cell>
          <cell r="H815">
            <v>5192</v>
          </cell>
          <cell r="I815" t="str">
            <v>Espacios de Infraestructura dedicada a la intermodalidad en la Región Caribe.</v>
          </cell>
          <cell r="J815" t="str">
            <v>Producto</v>
          </cell>
          <cell r="K815" t="str">
            <v>Sectorial</v>
          </cell>
          <cell r="L815" t="str">
            <v>SI</v>
          </cell>
          <cell r="M815" t="str">
            <v>SI</v>
          </cell>
          <cell r="N815" t="str">
            <v>NO</v>
          </cell>
          <cell r="O815" t="str">
            <v>SI</v>
          </cell>
          <cell r="P815" t="str">
            <v>Número</v>
          </cell>
          <cell r="Q815" t="str">
            <v>Trimestral</v>
          </cell>
          <cell r="R815" t="str">
            <v>Capacidad</v>
          </cell>
          <cell r="S815">
            <v>2</v>
          </cell>
          <cell r="T815">
            <v>2</v>
          </cell>
          <cell r="U815">
            <v>3</v>
          </cell>
          <cell r="V815">
            <v>3</v>
          </cell>
          <cell r="W815">
            <v>3</v>
          </cell>
          <cell r="X815">
            <v>3</v>
          </cell>
          <cell r="Y815">
            <v>0</v>
          </cell>
          <cell r="Z815">
            <v>0</v>
          </cell>
          <cell r="AA815">
            <v>0</v>
          </cell>
          <cell r="AB815">
            <v>0</v>
          </cell>
          <cell r="AC815">
            <v>0</v>
          </cell>
          <cell r="AD815">
            <v>0</v>
          </cell>
          <cell r="AE815" t="str">
            <v xml:space="preserve">Se mantienen a la fecha los indicadores obtenidos en el tercer trimestre del año 2015. </v>
          </cell>
          <cell r="AF815">
            <v>42400.208333333299</v>
          </cell>
          <cell r="AG815">
            <v>42439.638902858802</v>
          </cell>
          <cell r="AH815" t="str">
            <v>Walid David Jalil Nasser</v>
          </cell>
          <cell r="AI815" t="str">
            <v>wdavid@mintransporte.gov.co</v>
          </cell>
          <cell r="AJ815">
            <v>30</v>
          </cell>
          <cell r="AK815">
            <v>0</v>
          </cell>
          <cell r="AL815">
            <v>0</v>
          </cell>
        </row>
        <row r="816">
          <cell r="A816">
            <v>5115</v>
          </cell>
          <cell r="B816" t="str">
            <v>Todos por un Nuevo País</v>
          </cell>
          <cell r="C816" t="str">
            <v>Estrategias regionales</v>
          </cell>
          <cell r="D816" t="str">
            <v>Caribe próspero, equitativo y sin pobreza extrema</v>
          </cell>
          <cell r="E816" t="str">
            <v>Vivienda</v>
          </cell>
          <cell r="F816" t="str">
            <v>MinVivienda</v>
          </cell>
          <cell r="G816" t="str">
            <v>Región Caribe - Vivienda</v>
          </cell>
          <cell r="H816">
            <v>5115</v>
          </cell>
          <cell r="I816" t="str">
            <v>Nuevas personas con acceso a agua potable en la zona rural en la Región Caribe</v>
          </cell>
          <cell r="J816" t="str">
            <v>Producto</v>
          </cell>
          <cell r="K816" t="str">
            <v>Sectorial</v>
          </cell>
          <cell r="L816" t="str">
            <v>SI</v>
          </cell>
          <cell r="M816" t="str">
            <v>NO</v>
          </cell>
          <cell r="N816" t="str">
            <v>NO</v>
          </cell>
          <cell r="O816" t="str">
            <v>SI</v>
          </cell>
          <cell r="P816" t="str">
            <v>Personas</v>
          </cell>
          <cell r="Q816" t="str">
            <v>Anual</v>
          </cell>
          <cell r="R816" t="str">
            <v>Acumulado</v>
          </cell>
          <cell r="S816">
            <v>0</v>
          </cell>
          <cell r="T816">
            <v>10000</v>
          </cell>
          <cell r="U816">
            <v>45000</v>
          </cell>
          <cell r="V816">
            <v>65000</v>
          </cell>
          <cell r="W816">
            <v>80000</v>
          </cell>
          <cell r="X816">
            <v>200000</v>
          </cell>
          <cell r="Y816">
            <v>0</v>
          </cell>
          <cell r="Z816">
            <v>0</v>
          </cell>
          <cell r="AA816">
            <v>0</v>
          </cell>
          <cell r="AB816">
            <v>0</v>
          </cell>
          <cell r="AC816">
            <v>0</v>
          </cell>
          <cell r="AD816">
            <v>0</v>
          </cell>
          <cell r="AE816" t="str">
            <v>Entre febrero se realizaron jornadas de trabajo con el Ministerio de Salud y Protección Social, Ministerio de Agricultura y Desarrollo Rural, DNP, CRA y Superservicios con el fin de ajustar el proyecto de decreto de acuerdo con los requerimientos de las e</v>
          </cell>
          <cell r="AF816">
            <v>42429.208333333299</v>
          </cell>
          <cell r="AG816">
            <v>42500.463545405102</v>
          </cell>
          <cell r="AH816" t="str">
            <v>Javier Orlando Moreno Mendez</v>
          </cell>
          <cell r="AI816" t="str">
            <v>jmoreno@minvivienda.gov.co</v>
          </cell>
          <cell r="AJ816">
            <v>60</v>
          </cell>
          <cell r="AK816">
            <v>0</v>
          </cell>
          <cell r="AL816">
            <v>0</v>
          </cell>
        </row>
        <row r="817">
          <cell r="A817">
            <v>5116</v>
          </cell>
          <cell r="B817" t="str">
            <v>Todos por un Nuevo País</v>
          </cell>
          <cell r="C817" t="str">
            <v>Estrategias regionales</v>
          </cell>
          <cell r="D817" t="str">
            <v>Caribe próspero, equitativo y sin pobreza extrema</v>
          </cell>
          <cell r="E817" t="str">
            <v>Vivienda</v>
          </cell>
          <cell r="F817" t="str">
            <v>MinVivienda</v>
          </cell>
          <cell r="G817" t="str">
            <v>Región Caribe - Vivienda</v>
          </cell>
          <cell r="H817">
            <v>5116</v>
          </cell>
          <cell r="I817" t="str">
            <v>Nuevas personas con manejo adecuado de aguas residuales en la zona rural en la región Caribe</v>
          </cell>
          <cell r="J817" t="str">
            <v>Producto</v>
          </cell>
          <cell r="K817" t="str">
            <v>Sectorial</v>
          </cell>
          <cell r="L817" t="str">
            <v>SI</v>
          </cell>
          <cell r="M817" t="str">
            <v>NO</v>
          </cell>
          <cell r="N817" t="str">
            <v>NO</v>
          </cell>
          <cell r="O817" t="str">
            <v>SI</v>
          </cell>
          <cell r="P817" t="str">
            <v>Personas</v>
          </cell>
          <cell r="Q817" t="str">
            <v>Anual</v>
          </cell>
          <cell r="R817" t="str">
            <v>Acumulado</v>
          </cell>
          <cell r="S817">
            <v>0</v>
          </cell>
          <cell r="T817">
            <v>54000</v>
          </cell>
          <cell r="U817">
            <v>54000</v>
          </cell>
          <cell r="V817">
            <v>81000</v>
          </cell>
          <cell r="W817">
            <v>81000</v>
          </cell>
          <cell r="X817">
            <v>270000</v>
          </cell>
          <cell r="Y817">
            <v>0</v>
          </cell>
          <cell r="Z817">
            <v>0</v>
          </cell>
          <cell r="AA817">
            <v>0</v>
          </cell>
          <cell r="AB817">
            <v>0</v>
          </cell>
          <cell r="AC817">
            <v>0</v>
          </cell>
          <cell r="AD817">
            <v>0</v>
          </cell>
          <cell r="AE817">
            <v>0</v>
          </cell>
          <cell r="AF817">
            <v>0</v>
          </cell>
          <cell r="AG817">
            <v>0</v>
          </cell>
          <cell r="AH817" t="str">
            <v>Javier Orlando Moreno Mendez</v>
          </cell>
          <cell r="AI817" t="str">
            <v>jmoreno@minvivienda.gov.co</v>
          </cell>
          <cell r="AJ817">
            <v>60</v>
          </cell>
          <cell r="AK817">
            <v>0</v>
          </cell>
          <cell r="AL817">
            <v>0</v>
          </cell>
        </row>
        <row r="818">
          <cell r="A818">
            <v>5121</v>
          </cell>
          <cell r="B818" t="str">
            <v>Todos por un Nuevo País</v>
          </cell>
          <cell r="C818" t="str">
            <v>Estrategias regionales</v>
          </cell>
          <cell r="D818" t="str">
            <v>Caribe próspero, equitativo y sin pobreza extrema</v>
          </cell>
          <cell r="E818" t="str">
            <v>Vivienda</v>
          </cell>
          <cell r="F818" t="str">
            <v>MinVivienda</v>
          </cell>
          <cell r="G818" t="str">
            <v>Región Caribe - Vivienda</v>
          </cell>
          <cell r="H818">
            <v>5121</v>
          </cell>
          <cell r="I818" t="str">
            <v>Porcentaje de cupos asignados para vivienda urbana nueva  en la región Caribe</v>
          </cell>
          <cell r="J818" t="str">
            <v>Resultado</v>
          </cell>
          <cell r="K818" t="str">
            <v>Sectorial</v>
          </cell>
          <cell r="L818" t="str">
            <v>SI</v>
          </cell>
          <cell r="M818" t="str">
            <v>NO</v>
          </cell>
          <cell r="N818" t="str">
            <v>NO</v>
          </cell>
          <cell r="O818" t="str">
            <v>SI</v>
          </cell>
          <cell r="P818" t="str">
            <v>Porcentaje</v>
          </cell>
          <cell r="Q818" t="str">
            <v>Mensual</v>
          </cell>
          <cell r="R818" t="str">
            <v>Stock</v>
          </cell>
          <cell r="S818">
            <v>35</v>
          </cell>
          <cell r="T818">
            <v>36</v>
          </cell>
          <cell r="U818">
            <v>36</v>
          </cell>
          <cell r="V818">
            <v>36</v>
          </cell>
          <cell r="W818">
            <v>36</v>
          </cell>
          <cell r="X818">
            <v>36</v>
          </cell>
          <cell r="Y818">
            <v>59.28</v>
          </cell>
          <cell r="Z818">
            <v>100</v>
          </cell>
          <cell r="AA818">
            <v>59.28</v>
          </cell>
          <cell r="AB818">
            <v>100</v>
          </cell>
          <cell r="AC818">
            <v>42490.208333333299</v>
          </cell>
          <cell r="AD818">
            <v>42500.4178132292</v>
          </cell>
          <cell r="AE818" t="str">
            <v>Mediante la Resolución 1082 de junio de 2015 "Por la cual se distribuyen los cupos de recursos para la asignación de los subsidios familiares de vivienda en especie de que trata la Resolución 0494 de 2015", se asignó porcentaje del 29,24% de cupos de recu</v>
          </cell>
          <cell r="AF818">
            <v>42490.208333333299</v>
          </cell>
          <cell r="AG818">
            <v>42500.417813113403</v>
          </cell>
          <cell r="AH818" t="str">
            <v>Alejandro Quintero Romero</v>
          </cell>
          <cell r="AI818" t="str">
            <v>alquintero@minvivienda.gov.co</v>
          </cell>
          <cell r="AJ818">
            <v>30</v>
          </cell>
          <cell r="AK818">
            <v>42520.208333333299</v>
          </cell>
          <cell r="AL818">
            <v>-43</v>
          </cell>
        </row>
        <row r="819">
          <cell r="A819">
            <v>5377</v>
          </cell>
          <cell r="B819" t="str">
            <v>Todos por un Nuevo País</v>
          </cell>
          <cell r="C819" t="str">
            <v>Estrategias regionales</v>
          </cell>
          <cell r="D819" t="str">
            <v>Caribe próspero, equitativo y sin pobreza extrema</v>
          </cell>
          <cell r="E819" t="str">
            <v>Vivienda</v>
          </cell>
          <cell r="F819" t="str">
            <v>MinVivienda</v>
          </cell>
          <cell r="G819" t="str">
            <v>Región Caribe - Vivienda</v>
          </cell>
          <cell r="H819">
            <v>5377</v>
          </cell>
          <cell r="I819" t="str">
            <v>Mejoramientos de vivienda ejecutados - Caribe</v>
          </cell>
          <cell r="J819" t="str">
            <v>Producto</v>
          </cell>
          <cell r="K819" t="str">
            <v>Sectorial</v>
          </cell>
          <cell r="L819" t="str">
            <v>SI</v>
          </cell>
          <cell r="M819" t="str">
            <v>NO</v>
          </cell>
          <cell r="N819" t="str">
            <v>NO</v>
          </cell>
          <cell r="O819" t="str">
            <v>SI</v>
          </cell>
          <cell r="P819" t="str">
            <v>Mejoramientos</v>
          </cell>
          <cell r="Q819" t="str">
            <v>Trimestral</v>
          </cell>
          <cell r="R819" t="str">
            <v>Acumulado</v>
          </cell>
          <cell r="S819">
            <v>0</v>
          </cell>
          <cell r="T819">
            <v>883</v>
          </cell>
          <cell r="U819">
            <v>3344</v>
          </cell>
          <cell r="V819">
            <v>203</v>
          </cell>
          <cell r="W819">
            <v>60</v>
          </cell>
          <cell r="X819">
            <v>4490</v>
          </cell>
          <cell r="Y819">
            <v>0</v>
          </cell>
          <cell r="Z819">
            <v>0</v>
          </cell>
          <cell r="AA819">
            <v>895</v>
          </cell>
          <cell r="AB819">
            <v>19.93</v>
          </cell>
          <cell r="AC819">
            <v>42460.208333333299</v>
          </cell>
          <cell r="AD819">
            <v>42471.458613807903</v>
          </cell>
          <cell r="AE819" t="str">
            <v>En el primer trimestre de 2016, se continúa con el proceso de intervención y asignación de mejoramiento en los municipios y departamentos a nivel región caribe.</v>
          </cell>
          <cell r="AF819">
            <v>42460.208333333299</v>
          </cell>
          <cell r="AG819">
            <v>42471.4586136574</v>
          </cell>
          <cell r="AH819" t="str">
            <v>German Alberto Diaz</v>
          </cell>
          <cell r="AI819" t="str">
            <v>gdiaz@minvivienda.gov.co</v>
          </cell>
          <cell r="AJ819">
            <v>30</v>
          </cell>
          <cell r="AK819">
            <v>42551.208333333299</v>
          </cell>
          <cell r="AL819">
            <v>-73</v>
          </cell>
        </row>
        <row r="820">
          <cell r="A820">
            <v>5078</v>
          </cell>
          <cell r="B820" t="str">
            <v>Todos por un Nuevo País</v>
          </cell>
          <cell r="C820" t="str">
            <v>Estrategias regionales</v>
          </cell>
          <cell r="D820" t="str">
            <v>Eje Cafetero y Antioquia: capital humano innovador en territorios incluyentes</v>
          </cell>
          <cell r="E820" t="str">
            <v>Ambiente</v>
          </cell>
          <cell r="F820" t="str">
            <v>MinAmbiente</v>
          </cell>
          <cell r="G820" t="str">
            <v>Región Eje Cafetero y Antioquia - Ambiente</v>
          </cell>
          <cell r="H820">
            <v>5078</v>
          </cell>
          <cell r="I820" t="str">
            <v>Hectáreas bajo manejo sostenible de productos forestales no maderables.</v>
          </cell>
          <cell r="J820" t="str">
            <v>Resultado</v>
          </cell>
          <cell r="K820" t="str">
            <v>Sectorial</v>
          </cell>
          <cell r="L820" t="str">
            <v>SI</v>
          </cell>
          <cell r="M820" t="str">
            <v>SI</v>
          </cell>
          <cell r="N820" t="str">
            <v>NO</v>
          </cell>
          <cell r="O820" t="str">
            <v>SI</v>
          </cell>
          <cell r="P820" t="str">
            <v>Hectáreas</v>
          </cell>
          <cell r="Q820" t="str">
            <v>Semestral</v>
          </cell>
          <cell r="R820" t="str">
            <v>Capacidad</v>
          </cell>
          <cell r="S820">
            <v>2000</v>
          </cell>
          <cell r="T820">
            <v>2000</v>
          </cell>
          <cell r="U820">
            <v>3000</v>
          </cell>
          <cell r="V820">
            <v>4000</v>
          </cell>
          <cell r="W820">
            <v>5000</v>
          </cell>
          <cell r="X820">
            <v>5000</v>
          </cell>
          <cell r="Y820">
            <v>0</v>
          </cell>
          <cell r="Z820">
            <v>0</v>
          </cell>
          <cell r="AA820">
            <v>0</v>
          </cell>
          <cell r="AB820">
            <v>0</v>
          </cell>
          <cell r="AC820">
            <v>0</v>
          </cell>
          <cell r="AD820">
            <v>0</v>
          </cell>
          <cell r="AE820">
            <v>0</v>
          </cell>
          <cell r="AF820">
            <v>0</v>
          </cell>
          <cell r="AG820">
            <v>0</v>
          </cell>
          <cell r="AH820" t="str">
            <v>Luis Francisco Camargo</v>
          </cell>
          <cell r="AI820" t="str">
            <v>lcamargo@minambiente.gov.co</v>
          </cell>
          <cell r="AJ820">
            <v>0</v>
          </cell>
          <cell r="AK820">
            <v>0</v>
          </cell>
          <cell r="AL820">
            <v>0</v>
          </cell>
        </row>
        <row r="821">
          <cell r="A821">
            <v>5079</v>
          </cell>
          <cell r="B821" t="str">
            <v>Todos por un Nuevo País</v>
          </cell>
          <cell r="C821" t="str">
            <v>Estrategias regionales</v>
          </cell>
          <cell r="D821" t="str">
            <v>Eje Cafetero y Antioquia: capital humano innovador en territorios incluyentes</v>
          </cell>
          <cell r="E821" t="str">
            <v>Ambiente</v>
          </cell>
          <cell r="F821" t="str">
            <v>Parques Nacionales</v>
          </cell>
          <cell r="G821" t="str">
            <v>Región Eje Cafetero y Antioquia - Ambiente</v>
          </cell>
          <cell r="H821">
            <v>5079</v>
          </cell>
          <cell r="I821" t="str">
            <v>Hectáreas de áreas protegidas de la Región Eje Cafetero y Antioquia incorporados en el SINAP</v>
          </cell>
          <cell r="J821" t="str">
            <v>Gestión</v>
          </cell>
          <cell r="K821" t="str">
            <v>Sectorial</v>
          </cell>
          <cell r="L821" t="str">
            <v>SI</v>
          </cell>
          <cell r="M821" t="str">
            <v>SI</v>
          </cell>
          <cell r="N821" t="str">
            <v>NO</v>
          </cell>
          <cell r="O821" t="str">
            <v>SI</v>
          </cell>
          <cell r="P821" t="str">
            <v>Hectáreas</v>
          </cell>
          <cell r="Q821" t="str">
            <v>Trimestral</v>
          </cell>
          <cell r="R821" t="str">
            <v>Capacidad</v>
          </cell>
          <cell r="S821">
            <v>324299</v>
          </cell>
          <cell r="T821">
            <v>325428.64299999998</v>
          </cell>
          <cell r="U821">
            <v>424214.19</v>
          </cell>
          <cell r="V821">
            <v>551903.75199999998</v>
          </cell>
          <cell r="W821">
            <v>687680.64800000004</v>
          </cell>
          <cell r="X821">
            <v>687681</v>
          </cell>
          <cell r="Y821">
            <v>444242.94</v>
          </cell>
          <cell r="Z821">
            <v>100</v>
          </cell>
          <cell r="AA821">
            <v>444242.94</v>
          </cell>
          <cell r="AB821">
            <v>33.01</v>
          </cell>
          <cell r="AC821">
            <v>42460.208333333299</v>
          </cell>
          <cell r="AD821">
            <v>42468.736188229203</v>
          </cell>
          <cell r="AE821" t="str">
            <v xml:space="preserve">Corpocaldas en cuanto al área regional "Cerro Guadalupe" avanza en espacios de trabajo con actores de la zona, en marco de la fase de aprestamiento.. La Corporación Cortolima para Anaime Chili avanza en la caracterización de actores </v>
          </cell>
          <cell r="AF821">
            <v>42490.208333333299</v>
          </cell>
          <cell r="AG821">
            <v>42496.773298576401</v>
          </cell>
          <cell r="AH821" t="str">
            <v>Julia Miranda Londoño</v>
          </cell>
          <cell r="AI821" t="str">
            <v>julia.miranda@parquesnacionales.gov.co</v>
          </cell>
          <cell r="AJ821">
            <v>30</v>
          </cell>
          <cell r="AK821">
            <v>42551.208333333299</v>
          </cell>
          <cell r="AL821">
            <v>-73</v>
          </cell>
        </row>
        <row r="822">
          <cell r="A822">
            <v>5103</v>
          </cell>
          <cell r="B822" t="str">
            <v>Todos por un Nuevo País</v>
          </cell>
          <cell r="C822" t="str">
            <v>Estrategias regionales</v>
          </cell>
          <cell r="D822" t="str">
            <v>Eje Cafetero y Antioquia: capital humano innovador en territorios incluyentes</v>
          </cell>
          <cell r="E822" t="str">
            <v>Comercio</v>
          </cell>
          <cell r="F822" t="str">
            <v>MINCOMERCIO</v>
          </cell>
          <cell r="G822" t="str">
            <v>Región Eje Cafetero y Antioquia - Comercio</v>
          </cell>
          <cell r="H822">
            <v>5103</v>
          </cell>
          <cell r="I822" t="str">
            <v>Procesos de innovación implementados en los sectores priorizados con Rutas Competitivas - Eje Cafetero y Antioquia</v>
          </cell>
          <cell r="J822" t="str">
            <v>Producto</v>
          </cell>
          <cell r="K822" t="str">
            <v>Sectorial</v>
          </cell>
          <cell r="L822" t="str">
            <v>SI</v>
          </cell>
          <cell r="M822" t="str">
            <v>NO</v>
          </cell>
          <cell r="N822" t="str">
            <v>NO</v>
          </cell>
          <cell r="O822" t="str">
            <v>SI</v>
          </cell>
          <cell r="P822" t="str">
            <v>Procesos</v>
          </cell>
          <cell r="Q822" t="str">
            <v>Trimestral</v>
          </cell>
          <cell r="R822" t="str">
            <v>Acumulado</v>
          </cell>
          <cell r="S822">
            <v>0</v>
          </cell>
          <cell r="T822">
            <v>1</v>
          </cell>
          <cell r="U822">
            <v>1</v>
          </cell>
          <cell r="V822">
            <v>1</v>
          </cell>
          <cell r="W822">
            <v>1</v>
          </cell>
          <cell r="X822">
            <v>4</v>
          </cell>
          <cell r="Y822">
            <v>1</v>
          </cell>
          <cell r="Z822">
            <v>100</v>
          </cell>
          <cell r="AA822">
            <v>4</v>
          </cell>
          <cell r="AB822">
            <v>100</v>
          </cell>
          <cell r="AC822">
            <v>42460.208333333299</v>
          </cell>
          <cell r="AD822">
            <v>42468.436795138899</v>
          </cell>
          <cell r="AE822" t="str">
            <v>Logro: El proyecto aprobado en la convocatoria reto clúster relacionado con "Competitividad del Clúster de Cueros del Quindío" se encuentra en firma de contrato con Innpulsa como proceso previo al inicio de su implementación, en donde se espera que median</v>
          </cell>
          <cell r="AF822">
            <v>42490.208333333299</v>
          </cell>
          <cell r="AG822">
            <v>42500.406360995403</v>
          </cell>
          <cell r="AH822" t="str">
            <v>Daniel Arango</v>
          </cell>
          <cell r="AI822" t="str">
            <v>darango@mincit.gov.co</v>
          </cell>
          <cell r="AJ822">
            <v>90</v>
          </cell>
          <cell r="AK822">
            <v>42551.208333333299</v>
          </cell>
          <cell r="AL822">
            <v>-133</v>
          </cell>
        </row>
        <row r="823">
          <cell r="A823">
            <v>5104</v>
          </cell>
          <cell r="B823" t="str">
            <v>Todos por un Nuevo País</v>
          </cell>
          <cell r="C823" t="str">
            <v>Estrategias regionales</v>
          </cell>
          <cell r="D823" t="str">
            <v>Eje Cafetero y Antioquia: capital humano innovador en territorios incluyentes</v>
          </cell>
          <cell r="E823" t="str">
            <v>Comercio</v>
          </cell>
          <cell r="F823" t="str">
            <v>MINCOMERCIO</v>
          </cell>
          <cell r="G823" t="str">
            <v>Región Eje Cafetero y Antioquia - Comercio</v>
          </cell>
          <cell r="H823">
            <v>5104</v>
          </cell>
          <cell r="I823" t="str">
            <v>Planes de acción (Hojas de Ruta) formulados para sectores estratégicos - Región Eje Cafetero y Antioquia</v>
          </cell>
          <cell r="J823" t="str">
            <v>Producto</v>
          </cell>
          <cell r="K823" t="str">
            <v>Sectorial</v>
          </cell>
          <cell r="L823" t="str">
            <v>SI</v>
          </cell>
          <cell r="M823" t="str">
            <v>NO</v>
          </cell>
          <cell r="N823" t="str">
            <v>NO</v>
          </cell>
          <cell r="O823" t="str">
            <v>SI</v>
          </cell>
          <cell r="P823" t="str">
            <v>Planes</v>
          </cell>
          <cell r="Q823" t="str">
            <v>Trimestral</v>
          </cell>
          <cell r="R823" t="str">
            <v>Acumulado</v>
          </cell>
          <cell r="S823">
            <v>6</v>
          </cell>
          <cell r="T823">
            <v>1</v>
          </cell>
          <cell r="U823">
            <v>0</v>
          </cell>
          <cell r="V823">
            <v>0</v>
          </cell>
          <cell r="W823">
            <v>0</v>
          </cell>
          <cell r="X823">
            <v>1</v>
          </cell>
          <cell r="Y823">
            <v>0</v>
          </cell>
          <cell r="Z823">
            <v>0</v>
          </cell>
          <cell r="AA823">
            <v>0</v>
          </cell>
          <cell r="AB823">
            <v>0</v>
          </cell>
          <cell r="AC823">
            <v>0</v>
          </cell>
          <cell r="AD823">
            <v>0</v>
          </cell>
          <cell r="AE823" t="str">
            <v>Para el año 2016 no se fijó una meta al respecto.</v>
          </cell>
          <cell r="AF823">
            <v>42490.208333333299</v>
          </cell>
          <cell r="AG823">
            <v>42496.706559178201</v>
          </cell>
          <cell r="AH823" t="str">
            <v>Daniel Arango</v>
          </cell>
          <cell r="AI823" t="str">
            <v>darango@mincit.gov.co</v>
          </cell>
          <cell r="AJ823">
            <v>90</v>
          </cell>
          <cell r="AK823">
            <v>0</v>
          </cell>
          <cell r="AL823">
            <v>0</v>
          </cell>
        </row>
        <row r="824">
          <cell r="A824">
            <v>5105</v>
          </cell>
          <cell r="B824" t="str">
            <v>Todos por un Nuevo País</v>
          </cell>
          <cell r="C824" t="str">
            <v>Estrategias regionales</v>
          </cell>
          <cell r="D824" t="str">
            <v>Eje Cafetero y Antioquia: capital humano innovador en territorios incluyentes</v>
          </cell>
          <cell r="E824" t="str">
            <v>Comercio</v>
          </cell>
          <cell r="F824" t="str">
            <v>MINCOMERCIO</v>
          </cell>
          <cell r="G824" t="str">
            <v>Región Eje Cafetero y Antioquia - Comercio</v>
          </cell>
          <cell r="H824">
            <v>5105</v>
          </cell>
          <cell r="I824" t="str">
            <v>Rutas competitivas acompañadas en su implementación - Eje Cafetero y Antioquia</v>
          </cell>
          <cell r="J824" t="str">
            <v>Producto</v>
          </cell>
          <cell r="K824" t="str">
            <v>Sectorial</v>
          </cell>
          <cell r="L824" t="str">
            <v>SI</v>
          </cell>
          <cell r="M824" t="str">
            <v>NO</v>
          </cell>
          <cell r="N824" t="str">
            <v>NO</v>
          </cell>
          <cell r="O824" t="str">
            <v>SI</v>
          </cell>
          <cell r="P824" t="str">
            <v>Rutas</v>
          </cell>
          <cell r="Q824" t="str">
            <v>Trimestral</v>
          </cell>
          <cell r="R824" t="str">
            <v>Acumulado</v>
          </cell>
          <cell r="S824">
            <v>2</v>
          </cell>
          <cell r="T824">
            <v>1</v>
          </cell>
          <cell r="U824">
            <v>1</v>
          </cell>
          <cell r="V824">
            <v>2</v>
          </cell>
          <cell r="W824">
            <v>2</v>
          </cell>
          <cell r="X824">
            <v>6</v>
          </cell>
          <cell r="Y824">
            <v>0</v>
          </cell>
          <cell r="Z824">
            <v>0</v>
          </cell>
          <cell r="AA824">
            <v>0</v>
          </cell>
          <cell r="AB824">
            <v>0</v>
          </cell>
          <cell r="AC824">
            <v>0</v>
          </cell>
          <cell r="AD824">
            <v>0</v>
          </cell>
          <cell r="AE824"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24">
            <v>42490.208333333299</v>
          </cell>
          <cell r="AG824">
            <v>42496.704733680599</v>
          </cell>
          <cell r="AH824" t="str">
            <v>Daniel Arango</v>
          </cell>
          <cell r="AI824" t="str">
            <v>darango@mincit.gov.co</v>
          </cell>
          <cell r="AJ824">
            <v>90</v>
          </cell>
          <cell r="AK824">
            <v>0</v>
          </cell>
          <cell r="AL824">
            <v>0</v>
          </cell>
        </row>
        <row r="825">
          <cell r="A825">
            <v>5003</v>
          </cell>
          <cell r="B825" t="str">
            <v>Todos por un Nuevo País</v>
          </cell>
          <cell r="C825" t="str">
            <v>Estrategias regionales</v>
          </cell>
          <cell r="D825" t="str">
            <v>Eje Cafetero y Antioquia: capital humano innovador en territorios incluyentes</v>
          </cell>
          <cell r="E825" t="str">
            <v>Educación</v>
          </cell>
          <cell r="F825" t="str">
            <v>MINEDUCACION</v>
          </cell>
          <cell r="G825" t="str">
            <v>Región Eje Cafetero y Antioquia - Educación</v>
          </cell>
          <cell r="H825">
            <v>5003</v>
          </cell>
          <cell r="I825" t="str">
            <v>Graduados en educación técnica y tecnológica en la región del Eje Cafetero</v>
          </cell>
          <cell r="J825" t="str">
            <v>Gestión</v>
          </cell>
          <cell r="K825" t="str">
            <v>Sectorial</v>
          </cell>
          <cell r="L825" t="str">
            <v>SI</v>
          </cell>
          <cell r="M825" t="str">
            <v>SI</v>
          </cell>
          <cell r="N825" t="str">
            <v>NO</v>
          </cell>
          <cell r="O825" t="str">
            <v>SI</v>
          </cell>
          <cell r="P825" t="str">
            <v>Graduados</v>
          </cell>
          <cell r="Q825" t="str">
            <v>Anual</v>
          </cell>
          <cell r="R825" t="str">
            <v>Flujo</v>
          </cell>
          <cell r="S825">
            <v>82723</v>
          </cell>
          <cell r="T825">
            <v>8000</v>
          </cell>
          <cell r="U825">
            <v>17500</v>
          </cell>
          <cell r="V825">
            <v>28500</v>
          </cell>
          <cell r="W825">
            <v>40000</v>
          </cell>
          <cell r="X825">
            <v>40000</v>
          </cell>
          <cell r="Y825">
            <v>0</v>
          </cell>
          <cell r="Z825">
            <v>0</v>
          </cell>
          <cell r="AA825">
            <v>0</v>
          </cell>
          <cell r="AB825">
            <v>0</v>
          </cell>
          <cell r="AC825">
            <v>0</v>
          </cell>
          <cell r="AD825">
            <v>0</v>
          </cell>
          <cell r="AE825" t="str">
            <v>A través de las alianzas de Caldas, Convenio 953/2013, se alcanzó una matrícula de 254 estudiantes. Información con corte al primer semetre de 2016. Con la alianza agroindustrial de Risaralda, convenio 935/2013, se reportan 891 estudiantes, con corte al p</v>
          </cell>
          <cell r="AF825">
            <v>42490.208333333299</v>
          </cell>
          <cell r="AG825">
            <v>42495.649816203702</v>
          </cell>
          <cell r="AH825" t="str">
            <v>Luis Bernardo Carrillo</v>
          </cell>
          <cell r="AI825" t="str">
            <v>LCarrillo@mineducacion.gov.co</v>
          </cell>
          <cell r="AJ825">
            <v>360</v>
          </cell>
          <cell r="AK825">
            <v>0</v>
          </cell>
          <cell r="AL825">
            <v>0</v>
          </cell>
        </row>
        <row r="826">
          <cell r="A826">
            <v>5004</v>
          </cell>
          <cell r="B826" t="str">
            <v>Todos por un Nuevo País</v>
          </cell>
          <cell r="C826" t="str">
            <v>Estrategias regionales</v>
          </cell>
          <cell r="D826" t="str">
            <v>Eje Cafetero y Antioquia: capital humano innovador en territorios incluyentes</v>
          </cell>
          <cell r="E826" t="str">
            <v>Educación</v>
          </cell>
          <cell r="F826" t="str">
            <v>MINEDUCACION</v>
          </cell>
          <cell r="G826" t="str">
            <v>Región Eje Cafetero y Antioquia - Educación</v>
          </cell>
          <cell r="H826">
            <v>5004</v>
          </cell>
          <cell r="I826" t="str">
            <v>Nuevos cupos en educación técnica y tecnológica - Eje Cafetero</v>
          </cell>
          <cell r="J826" t="str">
            <v>Gestión</v>
          </cell>
          <cell r="K826" t="str">
            <v>Sectorial</v>
          </cell>
          <cell r="L826" t="str">
            <v>SI</v>
          </cell>
          <cell r="M826" t="str">
            <v>SI</v>
          </cell>
          <cell r="N826" t="str">
            <v>NO</v>
          </cell>
          <cell r="O826" t="str">
            <v>SI</v>
          </cell>
          <cell r="P826" t="str">
            <v>Cupos</v>
          </cell>
          <cell r="Q826" t="str">
            <v>Anual</v>
          </cell>
          <cell r="R826" t="str">
            <v>Flujo</v>
          </cell>
          <cell r="S826">
            <v>14623</v>
          </cell>
          <cell r="T826">
            <v>1000</v>
          </cell>
          <cell r="U826">
            <v>3000</v>
          </cell>
          <cell r="V826">
            <v>5000</v>
          </cell>
          <cell r="W826">
            <v>7000</v>
          </cell>
          <cell r="X826">
            <v>7000</v>
          </cell>
          <cell r="Y826">
            <v>0</v>
          </cell>
          <cell r="Z826">
            <v>0</v>
          </cell>
          <cell r="AA826">
            <v>0</v>
          </cell>
          <cell r="AB826">
            <v>0</v>
          </cell>
          <cell r="AC826">
            <v>0</v>
          </cell>
          <cell r="AD826">
            <v>0</v>
          </cell>
          <cell r="AE826" t="str">
            <v xml:space="preserve">Se recibieron propuestas de las IES; Universidad de Caldas y de la Universidad Tecnologica de Pereira, las cuales se encuentran en proceso de ajustes, debido a que han involucrado otros actores como el sector producto y entes gubernamentales (alcaldías y </v>
          </cell>
          <cell r="AF826">
            <v>42490.208333333299</v>
          </cell>
          <cell r="AG826">
            <v>42494.6915736921</v>
          </cell>
          <cell r="AH826" t="str">
            <v>Luis Bernardo Carrillo</v>
          </cell>
          <cell r="AI826" t="str">
            <v>LCarrillo@mineducacion.gov.co</v>
          </cell>
          <cell r="AJ826">
            <v>180</v>
          </cell>
          <cell r="AK826">
            <v>0</v>
          </cell>
          <cell r="AL826">
            <v>0</v>
          </cell>
        </row>
        <row r="827">
          <cell r="A827">
            <v>5005</v>
          </cell>
          <cell r="B827" t="str">
            <v>Todos por un Nuevo País</v>
          </cell>
          <cell r="C827" t="str">
            <v>Estrategias regionales</v>
          </cell>
          <cell r="D827" t="str">
            <v>Eje Cafetero y Antioquia: capital humano innovador en territorios incluyentes</v>
          </cell>
          <cell r="E827" t="str">
            <v>Educación</v>
          </cell>
          <cell r="F827" t="str">
            <v>MINEDUCACION</v>
          </cell>
          <cell r="G827" t="str">
            <v>Región Eje Cafetero y Antioquia - Educación</v>
          </cell>
          <cell r="H827">
            <v>5005</v>
          </cell>
          <cell r="I827" t="str">
            <v>Profesionales graduados de maestría y doctorado en la región - Eje Cafetero</v>
          </cell>
          <cell r="J827" t="str">
            <v>Resultado</v>
          </cell>
          <cell r="K827" t="str">
            <v>Sectorial</v>
          </cell>
          <cell r="L827" t="str">
            <v>SI</v>
          </cell>
          <cell r="M827" t="str">
            <v>SI</v>
          </cell>
          <cell r="N827" t="str">
            <v>NO</v>
          </cell>
          <cell r="O827" t="str">
            <v>SI</v>
          </cell>
          <cell r="P827" t="str">
            <v>Graduados</v>
          </cell>
          <cell r="Q827" t="str">
            <v>Anual</v>
          </cell>
          <cell r="R827" t="str">
            <v>Capacidad</v>
          </cell>
          <cell r="S827">
            <v>2709</v>
          </cell>
          <cell r="T827">
            <v>3227</v>
          </cell>
          <cell r="U827">
            <v>3486</v>
          </cell>
          <cell r="V827">
            <v>3745</v>
          </cell>
          <cell r="W827">
            <v>4004</v>
          </cell>
          <cell r="X827">
            <v>4004</v>
          </cell>
          <cell r="Y827">
            <v>0</v>
          </cell>
          <cell r="Z827">
            <v>0</v>
          </cell>
          <cell r="AA827">
            <v>0</v>
          </cell>
          <cell r="AB827">
            <v>0</v>
          </cell>
          <cell r="AC827">
            <v>0</v>
          </cell>
          <cell r="AD827">
            <v>0</v>
          </cell>
          <cell r="AE827" t="str">
            <v>Durante abril, se lanzó la Convocatoria 2016-II del Programa Becas para la Excelencia Docente, se recibieron en primera instancia 8200 postulados de las entidades territoriales con los que se pretende alcanzar la meta para 2016.</v>
          </cell>
          <cell r="AF827">
            <v>42490.208333333299</v>
          </cell>
          <cell r="AG827">
            <v>42500.4740096065</v>
          </cell>
          <cell r="AH827" t="str">
            <v>Luis Bernardo Carrillo</v>
          </cell>
          <cell r="AI827" t="str">
            <v>LCarrillo@mineducacion.gov.co</v>
          </cell>
          <cell r="AJ827">
            <v>360</v>
          </cell>
          <cell r="AK827">
            <v>0</v>
          </cell>
          <cell r="AL827">
            <v>0</v>
          </cell>
        </row>
        <row r="828">
          <cell r="A828">
            <v>5006</v>
          </cell>
          <cell r="B828" t="str">
            <v>Todos por un Nuevo País</v>
          </cell>
          <cell r="C828" t="str">
            <v>Estrategias regionales</v>
          </cell>
          <cell r="D828" t="str">
            <v>Eje Cafetero y Antioquia: capital humano innovador en territorios incluyentes</v>
          </cell>
          <cell r="E828" t="str">
            <v>Educación</v>
          </cell>
          <cell r="F828" t="str">
            <v>MINEDUCACION</v>
          </cell>
          <cell r="G828" t="str">
            <v>Región Eje Cafetero y Antioquia - Educación</v>
          </cell>
          <cell r="H828">
            <v>5006</v>
          </cell>
          <cell r="I828" t="str">
            <v>Tasa de cobertura bruta en educación media - Eje Cafetero</v>
          </cell>
          <cell r="J828" t="str">
            <v>Resultado</v>
          </cell>
          <cell r="K828" t="str">
            <v>Sectorial</v>
          </cell>
          <cell r="L828" t="str">
            <v>SI</v>
          </cell>
          <cell r="M828" t="str">
            <v>SI</v>
          </cell>
          <cell r="N828" t="str">
            <v>NO</v>
          </cell>
          <cell r="O828" t="str">
            <v>SI</v>
          </cell>
          <cell r="P828" t="str">
            <v>Tasa</v>
          </cell>
          <cell r="Q828" t="str">
            <v>Anual</v>
          </cell>
          <cell r="R828" t="str">
            <v>Capacidad</v>
          </cell>
          <cell r="S828">
            <v>83.82</v>
          </cell>
          <cell r="T828">
            <v>86.71</v>
          </cell>
          <cell r="U828">
            <v>88.15</v>
          </cell>
          <cell r="V828">
            <v>86.6</v>
          </cell>
          <cell r="W828">
            <v>91.04</v>
          </cell>
          <cell r="X828">
            <v>91.04</v>
          </cell>
          <cell r="Y828">
            <v>0</v>
          </cell>
          <cell r="Z828">
            <v>0</v>
          </cell>
          <cell r="AA828">
            <v>0</v>
          </cell>
          <cell r="AB828">
            <v>0</v>
          </cell>
          <cell r="AC828">
            <v>0</v>
          </cell>
          <cell r="AD828">
            <v>0</v>
          </cell>
          <cell r="AE828" t="str">
            <v>Mediante encuentros regionales se fortaleció a los equipos de las secretarías de educación de las ETC del eje cafetero en la implementación de estrategias y acciones de acceso y permanencia escolar, trabajando con ellos orientaciones estrategicas de la pr</v>
          </cell>
          <cell r="AF828">
            <v>42490.208333333299</v>
          </cell>
          <cell r="AG828">
            <v>42495.657481562499</v>
          </cell>
          <cell r="AH828" t="str">
            <v>Hector Julio Flechas</v>
          </cell>
          <cell r="AI828" t="str">
            <v>HFlechas@mineducacion.gov.co</v>
          </cell>
          <cell r="AJ828">
            <v>150</v>
          </cell>
          <cell r="AK828">
            <v>0</v>
          </cell>
          <cell r="AL828">
            <v>0</v>
          </cell>
        </row>
        <row r="829">
          <cell r="A829">
            <v>5007</v>
          </cell>
          <cell r="B829" t="str">
            <v>Todos por un Nuevo País</v>
          </cell>
          <cell r="C829" t="str">
            <v>Estrategias regionales</v>
          </cell>
          <cell r="D829" t="str">
            <v>Eje Cafetero y Antioquia: capital humano innovador en territorios incluyentes</v>
          </cell>
          <cell r="E829" t="str">
            <v>Educación</v>
          </cell>
          <cell r="F829" t="str">
            <v>MINEDUCACION</v>
          </cell>
          <cell r="G829" t="str">
            <v>Región Eje Cafetero y Antioquia - Educación</v>
          </cell>
          <cell r="H829">
            <v>5007</v>
          </cell>
          <cell r="I829" t="str">
            <v>Porcentaje de estudiantes del sector oficial en niveles satisfactorio y avanzado pruebas SABER 5 (matemáticas) - Eje Cafetero</v>
          </cell>
          <cell r="J829" t="str">
            <v>Gestión</v>
          </cell>
          <cell r="K829" t="str">
            <v>Sectorial</v>
          </cell>
          <cell r="L829" t="str">
            <v>SI</v>
          </cell>
          <cell r="M829" t="str">
            <v>SI</v>
          </cell>
          <cell r="N829" t="str">
            <v>NO</v>
          </cell>
          <cell r="O829" t="str">
            <v>SI</v>
          </cell>
          <cell r="P829" t="str">
            <v>Porcentaje</v>
          </cell>
          <cell r="Q829" t="str">
            <v>Anual</v>
          </cell>
          <cell r="R829" t="str">
            <v>Flujo</v>
          </cell>
          <cell r="S829">
            <v>94</v>
          </cell>
          <cell r="T829">
            <v>10.050000000000001</v>
          </cell>
          <cell r="U829">
            <v>10.69</v>
          </cell>
          <cell r="V829">
            <v>11.32</v>
          </cell>
          <cell r="W829">
            <v>12</v>
          </cell>
          <cell r="X829">
            <v>12</v>
          </cell>
          <cell r="Y829">
            <v>0</v>
          </cell>
          <cell r="Z829">
            <v>0</v>
          </cell>
          <cell r="AA829">
            <v>0</v>
          </cell>
          <cell r="AB829">
            <v>0</v>
          </cell>
          <cell r="AC829">
            <v>0</v>
          </cell>
          <cell r="AD829">
            <v>0</v>
          </cell>
          <cell r="AE829" t="str">
            <v>Se esta formalizando el contrato de aplicación de las pruebas SABER 3,5 y 9. Durante el mes de abril los rectores validaron la matrícula de los estudiantes de sus IE, lo que define el número de cuadernillos que se remiten a cada IE.</v>
          </cell>
          <cell r="AF829">
            <v>42490.208333333299</v>
          </cell>
          <cell r="AG829">
            <v>42494.4328998032</v>
          </cell>
          <cell r="AH829" t="str">
            <v>Beatriz Helena Vallejo Reyes</v>
          </cell>
          <cell r="AI829" t="str">
            <v>bvallejo@mineducacion.gov.co</v>
          </cell>
          <cell r="AJ829">
            <v>180</v>
          </cell>
          <cell r="AK829">
            <v>0</v>
          </cell>
          <cell r="AL829">
            <v>0</v>
          </cell>
        </row>
        <row r="830">
          <cell r="A830">
            <v>5008</v>
          </cell>
          <cell r="B830" t="str">
            <v>Todos por un Nuevo País</v>
          </cell>
          <cell r="C830" t="str">
            <v>Estrategias regionales</v>
          </cell>
          <cell r="D830" t="str">
            <v>Eje Cafetero y Antioquia: capital humano innovador en territorios incluyentes</v>
          </cell>
          <cell r="E830" t="str">
            <v>Educación</v>
          </cell>
          <cell r="F830" t="str">
            <v>MINEDUCACION</v>
          </cell>
          <cell r="G830" t="str">
            <v>Región Eje Cafetero y Antioquia - Educación</v>
          </cell>
          <cell r="H830">
            <v>5008</v>
          </cell>
          <cell r="I830" t="str">
            <v>Sedes rurales oficiales intervenidas con mejoramiento o construcción de infraestructura - Eje Cafetero</v>
          </cell>
          <cell r="J830" t="str">
            <v>Producto</v>
          </cell>
          <cell r="K830" t="str">
            <v>Sectorial</v>
          </cell>
          <cell r="L830" t="str">
            <v>SI</v>
          </cell>
          <cell r="M830" t="str">
            <v>SI</v>
          </cell>
          <cell r="N830" t="str">
            <v>NO</v>
          </cell>
          <cell r="O830" t="str">
            <v>SI</v>
          </cell>
          <cell r="P830" t="str">
            <v>Sedes educativas</v>
          </cell>
          <cell r="Q830" t="str">
            <v>Anual</v>
          </cell>
          <cell r="R830" t="str">
            <v>Capacidad</v>
          </cell>
          <cell r="S830">
            <v>0</v>
          </cell>
          <cell r="T830">
            <v>40</v>
          </cell>
          <cell r="U830">
            <v>60</v>
          </cell>
          <cell r="V830">
            <v>80</v>
          </cell>
          <cell r="W830">
            <v>100</v>
          </cell>
          <cell r="X830">
            <v>100</v>
          </cell>
          <cell r="Y830">
            <v>0</v>
          </cell>
          <cell r="Z830">
            <v>0</v>
          </cell>
          <cell r="AA830">
            <v>0</v>
          </cell>
          <cell r="AB830">
            <v>0</v>
          </cell>
          <cell r="AC830">
            <v>0</v>
          </cell>
          <cell r="AD830">
            <v>0</v>
          </cell>
          <cell r="AE830" t="str">
            <v>Durante el mes de abril no se iniciaron intervenciones rurales para la región del eje cafetero. Es claro que en el marco del plan de infraestructura educativo se están definiendo las prioridades de inversión para el cumplimiento de estas metas, las cuales</v>
          </cell>
          <cell r="AF830">
            <v>42490.208333333299</v>
          </cell>
          <cell r="AG830">
            <v>42500.469359838004</v>
          </cell>
          <cell r="AH830" t="str">
            <v>Hector Julio Flechas</v>
          </cell>
          <cell r="AI830" t="str">
            <v>HFlechas@mineducacion.gov.co</v>
          </cell>
          <cell r="AJ830">
            <v>180</v>
          </cell>
          <cell r="AK830">
            <v>0</v>
          </cell>
          <cell r="AL830">
            <v>0</v>
          </cell>
        </row>
        <row r="831">
          <cell r="A831">
            <v>5009</v>
          </cell>
          <cell r="B831" t="str">
            <v>Todos por un Nuevo País</v>
          </cell>
          <cell r="C831" t="str">
            <v>Estrategias regionales</v>
          </cell>
          <cell r="D831" t="str">
            <v>Eje Cafetero y Antioquia: capital humano innovador en territorios incluyentes</v>
          </cell>
          <cell r="E831" t="str">
            <v>Educación</v>
          </cell>
          <cell r="F831" t="str">
            <v>MINEDUCACION</v>
          </cell>
          <cell r="G831" t="str">
            <v>Región Eje Cafetero y Antioquia - Educación</v>
          </cell>
          <cell r="H831">
            <v>5009</v>
          </cell>
          <cell r="I831" t="str">
            <v>Tasa de supervivencia de grado primero a once en zona rural en la región del eje cafetero</v>
          </cell>
          <cell r="J831" t="str">
            <v>Resultado</v>
          </cell>
          <cell r="K831" t="str">
            <v>Sectorial</v>
          </cell>
          <cell r="L831" t="str">
            <v>SI</v>
          </cell>
          <cell r="M831" t="str">
            <v>SI</v>
          </cell>
          <cell r="N831" t="str">
            <v>NO</v>
          </cell>
          <cell r="O831" t="str">
            <v>SI</v>
          </cell>
          <cell r="P831" t="str">
            <v>Tasa</v>
          </cell>
          <cell r="Q831" t="str">
            <v>Anual</v>
          </cell>
          <cell r="R831" t="str">
            <v>Capacidad</v>
          </cell>
          <cell r="S831">
            <v>16.93</v>
          </cell>
          <cell r="T831">
            <v>17.399999999999999</v>
          </cell>
          <cell r="U831">
            <v>17.899999999999999</v>
          </cell>
          <cell r="V831">
            <v>18.399999999999999</v>
          </cell>
          <cell r="W831">
            <v>18.899999999999999</v>
          </cell>
          <cell r="X831">
            <v>18.899999999999999</v>
          </cell>
          <cell r="Y831">
            <v>0</v>
          </cell>
          <cell r="Z831">
            <v>0</v>
          </cell>
          <cell r="AA831">
            <v>0</v>
          </cell>
          <cell r="AB831">
            <v>0</v>
          </cell>
          <cell r="AC831">
            <v>0</v>
          </cell>
          <cell r="AD831">
            <v>0</v>
          </cell>
          <cell r="AE831" t="str">
            <v>Se suscribió convenio de asociación Nº 818 de 2016 con la Fundación Escuela Nueva – Volvamos a la Gente para el desarrollo de formación y capacitación a docentes, directivos docentes y funcionarios de las secretarías de educación en el modelo Escuela Nuev</v>
          </cell>
          <cell r="AF831">
            <v>42490.208333333299</v>
          </cell>
          <cell r="AG831">
            <v>42496.501293205998</v>
          </cell>
          <cell r="AH831" t="str">
            <v>Hector Julio Flechas</v>
          </cell>
          <cell r="AI831" t="str">
            <v>HFlechas@mineducacion.gov.co</v>
          </cell>
          <cell r="AJ831">
            <v>360</v>
          </cell>
          <cell r="AK831">
            <v>0</v>
          </cell>
          <cell r="AL831">
            <v>0</v>
          </cell>
        </row>
        <row r="832">
          <cell r="A832">
            <v>5010</v>
          </cell>
          <cell r="B832" t="str">
            <v>Todos por un Nuevo País</v>
          </cell>
          <cell r="C832" t="str">
            <v>Estrategias regionales</v>
          </cell>
          <cell r="D832" t="str">
            <v>Eje Cafetero y Antioquia: capital humano innovador en territorios incluyentes</v>
          </cell>
          <cell r="E832" t="str">
            <v>Educación</v>
          </cell>
          <cell r="F832" t="str">
            <v>MINEDUCACION</v>
          </cell>
          <cell r="G832" t="str">
            <v>Región Eje Cafetero y Antioquia - Educación</v>
          </cell>
          <cell r="H832">
            <v>5010</v>
          </cell>
          <cell r="I832" t="str">
            <v>Sedes educativas rurales con Modelos Educativos Flexibles - Eje Cafetero</v>
          </cell>
          <cell r="J832" t="str">
            <v>Producto</v>
          </cell>
          <cell r="K832" t="str">
            <v>Sectorial</v>
          </cell>
          <cell r="L832" t="str">
            <v>SI</v>
          </cell>
          <cell r="M832" t="str">
            <v>SI</v>
          </cell>
          <cell r="N832" t="str">
            <v>NO</v>
          </cell>
          <cell r="O832" t="str">
            <v>SI</v>
          </cell>
          <cell r="P832" t="str">
            <v>Sedes educativas</v>
          </cell>
          <cell r="Q832" t="str">
            <v>Anual</v>
          </cell>
          <cell r="R832" t="str">
            <v>Capacidad</v>
          </cell>
          <cell r="S832">
            <v>784</v>
          </cell>
          <cell r="T832">
            <v>796</v>
          </cell>
          <cell r="U832">
            <v>801</v>
          </cell>
          <cell r="V832">
            <v>807</v>
          </cell>
          <cell r="W832">
            <v>812</v>
          </cell>
          <cell r="X832">
            <v>812</v>
          </cell>
          <cell r="Y832">
            <v>0</v>
          </cell>
          <cell r="Z832">
            <v>0</v>
          </cell>
          <cell r="AA832">
            <v>0</v>
          </cell>
          <cell r="AB832">
            <v>0</v>
          </cell>
          <cell r="AC832">
            <v>0</v>
          </cell>
          <cell r="AD832">
            <v>0</v>
          </cell>
          <cell r="AE832" t="str">
            <v>En el mes de abril se suscribió el convenio 818 de 2016 con la Fundación Escuela Nueva - Volvamos a la Gente, para la formación de docentes, directivos docentes y funcionarios de las secretarías de educación certificadas focalizadas.</v>
          </cell>
          <cell r="AF832">
            <v>42490.208333333299</v>
          </cell>
          <cell r="AG832">
            <v>42496.500407638901</v>
          </cell>
          <cell r="AH832" t="str">
            <v>Hector Julio Flechas</v>
          </cell>
          <cell r="AI832" t="str">
            <v>HFlechas@mineducacion.gov.co</v>
          </cell>
          <cell r="AJ832">
            <v>150</v>
          </cell>
          <cell r="AK832">
            <v>0</v>
          </cell>
          <cell r="AL832">
            <v>0</v>
          </cell>
        </row>
        <row r="833">
          <cell r="A833">
            <v>4514</v>
          </cell>
          <cell r="B833" t="str">
            <v>Todos por un Nuevo País</v>
          </cell>
          <cell r="C833" t="str">
            <v>Estrategias regionales</v>
          </cell>
          <cell r="D833" t="str">
            <v>Eje Cafetero y Antioquia: capital humano innovador en territorios incluyentes</v>
          </cell>
          <cell r="E833" t="str">
            <v>Planeación Nacional</v>
          </cell>
          <cell r="F833" t="str">
            <v>DNP</v>
          </cell>
          <cell r="G833" t="str">
            <v>Región Eje Cafetero y Antioquia - Planeación</v>
          </cell>
          <cell r="H833">
            <v>4514</v>
          </cell>
          <cell r="I833" t="str">
            <v>Municipios con bajo desempeño integral - Región Eje Cafetero y Antioquía</v>
          </cell>
          <cell r="J833" t="str">
            <v>Gestión</v>
          </cell>
          <cell r="K833" t="str">
            <v>Sectorial</v>
          </cell>
          <cell r="L833" t="str">
            <v>SI</v>
          </cell>
          <cell r="M833" t="str">
            <v>SI</v>
          </cell>
          <cell r="N833" t="str">
            <v>NO</v>
          </cell>
          <cell r="O833" t="str">
            <v>SI</v>
          </cell>
          <cell r="P833" t="str">
            <v>Municipios</v>
          </cell>
          <cell r="Q833" t="str">
            <v>Anual</v>
          </cell>
          <cell r="R833" t="str">
            <v>Reducción</v>
          </cell>
          <cell r="S833">
            <v>42</v>
          </cell>
          <cell r="T833">
            <v>39</v>
          </cell>
          <cell r="U833">
            <v>36</v>
          </cell>
          <cell r="V833">
            <v>35</v>
          </cell>
          <cell r="W833">
            <v>33</v>
          </cell>
          <cell r="X833">
            <v>33</v>
          </cell>
          <cell r="Y833">
            <v>0</v>
          </cell>
          <cell r="Z833">
            <v>0</v>
          </cell>
          <cell r="AA833">
            <v>0</v>
          </cell>
          <cell r="AB833">
            <v>0</v>
          </cell>
          <cell r="AC833">
            <v>0</v>
          </cell>
          <cell r="AD833">
            <v>0</v>
          </cell>
          <cell r="AE833" t="str">
            <v>Se ajustaron los aplicativos SIEE y SICEP Gestión Web para el reporte de la información que inicia en el mes de mayo. Se emitió la Circular 11-4 de 2016 donde se entregan las Orientaciones, procedimientos e instrumentos para el reporte de la información r</v>
          </cell>
          <cell r="AF833">
            <v>42490.208333333299</v>
          </cell>
          <cell r="AG833">
            <v>42502.436755706003</v>
          </cell>
          <cell r="AH833" t="str">
            <v>Ivan Osejo Villamil</v>
          </cell>
          <cell r="AI833" t="str">
            <v>iosejo@dnp.gov.co</v>
          </cell>
          <cell r="AJ833">
            <v>240</v>
          </cell>
          <cell r="AK833">
            <v>0</v>
          </cell>
          <cell r="AL833">
            <v>0</v>
          </cell>
        </row>
        <row r="834">
          <cell r="A834">
            <v>4521</v>
          </cell>
          <cell r="B834" t="str">
            <v>Todos por un Nuevo País</v>
          </cell>
          <cell r="C834" t="str">
            <v>Estrategias regionales</v>
          </cell>
          <cell r="D834" t="str">
            <v>Eje Cafetero y Antioquia: capital humano innovador en territorios incluyentes</v>
          </cell>
          <cell r="E834" t="str">
            <v>Planeación Nacional</v>
          </cell>
          <cell r="F834" t="str">
            <v>DNP</v>
          </cell>
          <cell r="G834" t="str">
            <v>Región Eje Cafetero y Antioquia - Planeación</v>
          </cell>
          <cell r="H834">
            <v>4521</v>
          </cell>
          <cell r="I834" t="str">
            <v>Indicador de Convergencia Regional ICIR - Región Eje Cafetero y Antioquía</v>
          </cell>
          <cell r="J834" t="str">
            <v>Gestión</v>
          </cell>
          <cell r="K834" t="str">
            <v>Sectorial</v>
          </cell>
          <cell r="L834" t="str">
            <v>SI</v>
          </cell>
          <cell r="M834" t="str">
            <v>NO</v>
          </cell>
          <cell r="N834" t="str">
            <v>NO</v>
          </cell>
          <cell r="O834" t="str">
            <v>SI</v>
          </cell>
          <cell r="P834" t="str">
            <v>Porcentaje</v>
          </cell>
          <cell r="Q834" t="str">
            <v>Anual</v>
          </cell>
          <cell r="R834" t="str">
            <v>Reducción</v>
          </cell>
          <cell r="S834">
            <v>34.9</v>
          </cell>
          <cell r="T834">
            <v>33</v>
          </cell>
          <cell r="U834">
            <v>31.2</v>
          </cell>
          <cell r="V834">
            <v>28.4</v>
          </cell>
          <cell r="W834">
            <v>25.7</v>
          </cell>
          <cell r="X834">
            <v>25.7</v>
          </cell>
          <cell r="Y834">
            <v>0</v>
          </cell>
          <cell r="Z834">
            <v>0</v>
          </cell>
          <cell r="AA834">
            <v>0</v>
          </cell>
          <cell r="AB834">
            <v>0</v>
          </cell>
          <cell r="AC834">
            <v>0</v>
          </cell>
          <cell r="AD834">
            <v>0</v>
          </cell>
          <cell r="AE834" t="str">
            <v>Se hicieron los cálculos preliminares con las variables seleccionadas del listado opcional, en total quedaron 11 variables en 7 sectores.</v>
          </cell>
          <cell r="AF834">
            <v>42490.208333333299</v>
          </cell>
          <cell r="AG834">
            <v>42502.438460682897</v>
          </cell>
          <cell r="AH834" t="str">
            <v>Ivan Osejo Villamil</v>
          </cell>
          <cell r="AI834" t="str">
            <v>iosejo@dnp.gov.co</v>
          </cell>
          <cell r="AJ834">
            <v>365</v>
          </cell>
          <cell r="AK834">
            <v>0</v>
          </cell>
          <cell r="AL834">
            <v>0</v>
          </cell>
        </row>
        <row r="835">
          <cell r="A835">
            <v>5018</v>
          </cell>
          <cell r="B835" t="str">
            <v>Todos por un Nuevo País</v>
          </cell>
          <cell r="C835" t="str">
            <v>Estrategias regionales</v>
          </cell>
          <cell r="D835" t="str">
            <v>Eje Cafetero y Antioquia: capital humano innovador en territorios incluyentes</v>
          </cell>
          <cell r="E835" t="str">
            <v>TIC</v>
          </cell>
          <cell r="F835" t="str">
            <v>MINTIC</v>
          </cell>
          <cell r="G835" t="str">
            <v>Región Eje Cafetero y Antioquia - TIC</v>
          </cell>
          <cell r="H835">
            <v>5018</v>
          </cell>
          <cell r="I835" t="str">
            <v>Aplicaciones educativas creadas - Eje Cafetero</v>
          </cell>
          <cell r="J835" t="str">
            <v>Producto</v>
          </cell>
          <cell r="K835" t="str">
            <v>Sectorial</v>
          </cell>
          <cell r="L835" t="str">
            <v>SI</v>
          </cell>
          <cell r="M835" t="str">
            <v>NO</v>
          </cell>
          <cell r="N835" t="str">
            <v>NO</v>
          </cell>
          <cell r="O835" t="str">
            <v>SI</v>
          </cell>
          <cell r="P835" t="str">
            <v>Pendiente</v>
          </cell>
          <cell r="Q835" t="str">
            <v>Trimestral</v>
          </cell>
          <cell r="R835" t="str">
            <v>Capacidad</v>
          </cell>
          <cell r="S835">
            <v>0</v>
          </cell>
          <cell r="T835">
            <v>0</v>
          </cell>
          <cell r="U835">
            <v>0</v>
          </cell>
          <cell r="V835">
            <v>0</v>
          </cell>
          <cell r="W835">
            <v>0</v>
          </cell>
          <cell r="X835">
            <v>72</v>
          </cell>
          <cell r="Y835">
            <v>0</v>
          </cell>
          <cell r="Z835">
            <v>0</v>
          </cell>
          <cell r="AA835">
            <v>0</v>
          </cell>
          <cell r="AB835">
            <v>0</v>
          </cell>
          <cell r="AC835">
            <v>0</v>
          </cell>
          <cell r="AD835">
            <v>0</v>
          </cell>
          <cell r="AE835">
            <v>0</v>
          </cell>
          <cell r="AF835">
            <v>0</v>
          </cell>
          <cell r="AG835">
            <v>0</v>
          </cell>
          <cell r="AH835" t="str">
            <v>Marianella Bernal Parada</v>
          </cell>
          <cell r="AI835" t="str">
            <v>aochoa@mintic.gov.co</v>
          </cell>
          <cell r="AJ835">
            <v>0</v>
          </cell>
          <cell r="AK835">
            <v>0</v>
          </cell>
          <cell r="AL835">
            <v>0</v>
          </cell>
        </row>
        <row r="836">
          <cell r="A836">
            <v>5019</v>
          </cell>
          <cell r="B836" t="str">
            <v>Todos por un Nuevo País</v>
          </cell>
          <cell r="C836" t="str">
            <v>Estrategias regionales</v>
          </cell>
          <cell r="D836" t="str">
            <v>Eje Cafetero y Antioquia: capital humano innovador en territorios incluyentes</v>
          </cell>
          <cell r="E836" t="str">
            <v>TIC</v>
          </cell>
          <cell r="F836" t="str">
            <v>MINTIC</v>
          </cell>
          <cell r="G836" t="str">
            <v>Región Eje Cafetero y Antioquia - TIC</v>
          </cell>
          <cell r="H836">
            <v>5019</v>
          </cell>
          <cell r="I836" t="str">
            <v>Número de Terminales comprados/subsidiados para escuelas, estudiantes o docentes - Eje Cafetero</v>
          </cell>
          <cell r="J836" t="str">
            <v>Producto</v>
          </cell>
          <cell r="K836" t="str">
            <v>Sectorial</v>
          </cell>
          <cell r="L836" t="str">
            <v>SI</v>
          </cell>
          <cell r="M836" t="str">
            <v>SI</v>
          </cell>
          <cell r="N836" t="str">
            <v>NO</v>
          </cell>
          <cell r="O836" t="str">
            <v>SI</v>
          </cell>
          <cell r="P836" t="str">
            <v>Pendiente</v>
          </cell>
          <cell r="Q836" t="str">
            <v>Trimestral</v>
          </cell>
          <cell r="R836" t="str">
            <v>Capacidad</v>
          </cell>
          <cell r="S836">
            <v>0</v>
          </cell>
          <cell r="T836">
            <v>0</v>
          </cell>
          <cell r="U836">
            <v>0</v>
          </cell>
          <cell r="V836">
            <v>0</v>
          </cell>
          <cell r="W836">
            <v>0</v>
          </cell>
          <cell r="X836">
            <v>424241</v>
          </cell>
          <cell r="Y836">
            <v>0</v>
          </cell>
          <cell r="Z836">
            <v>0</v>
          </cell>
          <cell r="AA836">
            <v>0</v>
          </cell>
          <cell r="AB836">
            <v>0</v>
          </cell>
          <cell r="AC836">
            <v>0</v>
          </cell>
          <cell r="AD836">
            <v>0</v>
          </cell>
          <cell r="AE836">
            <v>0</v>
          </cell>
          <cell r="AF836">
            <v>0</v>
          </cell>
          <cell r="AG836">
            <v>0</v>
          </cell>
          <cell r="AH836" t="str">
            <v>Marianella Bernal Parada</v>
          </cell>
          <cell r="AI836" t="str">
            <v>aochoa@mintic.gov.co</v>
          </cell>
          <cell r="AJ836">
            <v>0</v>
          </cell>
          <cell r="AK836">
            <v>0</v>
          </cell>
          <cell r="AL836">
            <v>0</v>
          </cell>
        </row>
        <row r="837">
          <cell r="A837">
            <v>5111</v>
          </cell>
          <cell r="B837" t="str">
            <v>Todos por un Nuevo País</v>
          </cell>
          <cell r="C837" t="str">
            <v>Estrategias regionales</v>
          </cell>
          <cell r="D837" t="str">
            <v>Eje Cafetero y Antioquia: capital humano innovador en territorios incluyentes</v>
          </cell>
          <cell r="E837" t="str">
            <v>Trabajo</v>
          </cell>
          <cell r="F837" t="str">
            <v>SENA</v>
          </cell>
          <cell r="G837" t="str">
            <v>Región Eje Cafetero y Antioquia - Trabajo</v>
          </cell>
          <cell r="H837">
            <v>5111</v>
          </cell>
          <cell r="I837" t="str">
            <v>Cupos en formación complementaria del SENA para la región Eje Cafetero y Antioquia</v>
          </cell>
          <cell r="J837" t="str">
            <v>Gestión</v>
          </cell>
          <cell r="K837" t="str">
            <v>Sectorial</v>
          </cell>
          <cell r="L837" t="str">
            <v>SI</v>
          </cell>
          <cell r="M837" t="str">
            <v>NO</v>
          </cell>
          <cell r="N837" t="str">
            <v>NO</v>
          </cell>
          <cell r="O837" t="str">
            <v>SI</v>
          </cell>
          <cell r="P837" t="str">
            <v>Cupos</v>
          </cell>
          <cell r="Q837" t="str">
            <v>Mensual</v>
          </cell>
          <cell r="R837" t="str">
            <v>Flujo</v>
          </cell>
          <cell r="S837">
            <v>1489624</v>
          </cell>
          <cell r="T837">
            <v>1447391</v>
          </cell>
          <cell r="U837">
            <v>1398261</v>
          </cell>
          <cell r="V837">
            <v>1349131</v>
          </cell>
          <cell r="W837">
            <v>1300000</v>
          </cell>
          <cell r="X837">
            <v>1300000</v>
          </cell>
          <cell r="Y837">
            <v>394601</v>
          </cell>
          <cell r="Z837">
            <v>28.22</v>
          </cell>
          <cell r="AA837">
            <v>1397447</v>
          </cell>
          <cell r="AB837">
            <v>100</v>
          </cell>
          <cell r="AC837">
            <v>42490.208333333299</v>
          </cell>
          <cell r="AD837">
            <v>42496.511224502297</v>
          </cell>
          <cell r="AE837" t="str">
            <v>Los resultados presentan un crecimiento del 26% con respecto al mismo periodo de 2015, lo cual es muy positivo. La tendencia para este año es buena ya que presenta un crecimiento de marzo a abril de 2016 del 60%. En cuanto al cumplimiento de la meta se en</v>
          </cell>
          <cell r="AF837">
            <v>42490.208333333299</v>
          </cell>
          <cell r="AG837">
            <v>42496.511224155103</v>
          </cell>
          <cell r="AH837" t="str">
            <v>Pedro José Murcia</v>
          </cell>
          <cell r="AI837" t="str">
            <v>pmurcia@sena.edu.co</v>
          </cell>
          <cell r="AJ837">
            <v>0</v>
          </cell>
          <cell r="AK837">
            <v>42520.208333333299</v>
          </cell>
          <cell r="AL837">
            <v>-13</v>
          </cell>
        </row>
        <row r="838">
          <cell r="A838">
            <v>5112</v>
          </cell>
          <cell r="B838" t="str">
            <v>Todos por un Nuevo País</v>
          </cell>
          <cell r="C838" t="str">
            <v>Estrategias regionales</v>
          </cell>
          <cell r="D838" t="str">
            <v>Eje Cafetero y Antioquia: capital humano innovador en territorios incluyentes</v>
          </cell>
          <cell r="E838" t="str">
            <v>Trabajo</v>
          </cell>
          <cell r="F838" t="str">
            <v>SENA</v>
          </cell>
          <cell r="G838" t="str">
            <v>Región Eje Cafetero y Antioquia - Trabajo</v>
          </cell>
          <cell r="H838">
            <v>5112</v>
          </cell>
          <cell r="I838" t="str">
            <v>Cupos en formación titulada del SENA para la región Eje Cafetero y Antioquia</v>
          </cell>
          <cell r="J838" t="str">
            <v>Gestión</v>
          </cell>
          <cell r="K838" t="str">
            <v>Sectorial</v>
          </cell>
          <cell r="L838" t="str">
            <v>SI</v>
          </cell>
          <cell r="M838" t="str">
            <v>NO</v>
          </cell>
          <cell r="N838" t="str">
            <v>NO</v>
          </cell>
          <cell r="O838" t="str">
            <v>SI</v>
          </cell>
          <cell r="P838" t="str">
            <v>Cupos</v>
          </cell>
          <cell r="Q838" t="str">
            <v>Mensual</v>
          </cell>
          <cell r="R838" t="str">
            <v>Flujo</v>
          </cell>
          <cell r="S838">
            <v>264033</v>
          </cell>
          <cell r="T838">
            <v>251372</v>
          </cell>
          <cell r="U838">
            <v>250915</v>
          </cell>
          <cell r="V838">
            <v>250458</v>
          </cell>
          <cell r="W838">
            <v>250000</v>
          </cell>
          <cell r="X838">
            <v>250000</v>
          </cell>
          <cell r="Y838">
            <v>195514</v>
          </cell>
          <cell r="Z838">
            <v>77.92</v>
          </cell>
          <cell r="AA838">
            <v>252214</v>
          </cell>
          <cell r="AB838">
            <v>100</v>
          </cell>
          <cell r="AC838">
            <v>42490.208333333299</v>
          </cell>
          <cell r="AD838">
            <v>42496.679293368099</v>
          </cell>
          <cell r="AE838" t="str">
            <v>Los resultados presentan un crecimiento del 7% con respecto al mismo periodo de 2015, lo cual es bueno. La tendencia para este año es buena ya que presenta un crecimiento de marzo a abril de 2016 del 15%, que está representado fundamentalmente con la matr</v>
          </cell>
          <cell r="AF838">
            <v>42490.208333333299</v>
          </cell>
          <cell r="AG838">
            <v>42496.679293205998</v>
          </cell>
          <cell r="AH838" t="str">
            <v>Pedro José Murcia</v>
          </cell>
          <cell r="AI838" t="str">
            <v>pmurcia@sena.edu.co</v>
          </cell>
          <cell r="AJ838">
            <v>0</v>
          </cell>
          <cell r="AK838">
            <v>42520.208333333299</v>
          </cell>
          <cell r="AL838">
            <v>-13</v>
          </cell>
        </row>
        <row r="839">
          <cell r="A839">
            <v>5181</v>
          </cell>
          <cell r="B839" t="str">
            <v>Todos por un Nuevo País</v>
          </cell>
          <cell r="C839" t="str">
            <v>Estrategias regionales</v>
          </cell>
          <cell r="D839" t="str">
            <v>Eje Cafetero y Antioquia: capital humano innovador en territorios incluyentes</v>
          </cell>
          <cell r="E839" t="str">
            <v>Transporte</v>
          </cell>
          <cell r="F839" t="str">
            <v>AEROCIVIL</v>
          </cell>
          <cell r="G839" t="str">
            <v>Región Eje Cafetero y Antioquia - Transporte</v>
          </cell>
          <cell r="H839">
            <v>5181</v>
          </cell>
          <cell r="I839" t="str">
            <v>Aeropuertos para la prosperidad intervenidos en la Región Eje Cafetero</v>
          </cell>
          <cell r="J839" t="str">
            <v>Producto</v>
          </cell>
          <cell r="K839" t="str">
            <v>Sectorial</v>
          </cell>
          <cell r="L839" t="str">
            <v>SI</v>
          </cell>
          <cell r="M839" t="str">
            <v>NO</v>
          </cell>
          <cell r="N839" t="str">
            <v>NO</v>
          </cell>
          <cell r="O839" t="str">
            <v>NO</v>
          </cell>
          <cell r="P839" t="str">
            <v>Número</v>
          </cell>
          <cell r="Q839" t="str">
            <v>Trimestral</v>
          </cell>
          <cell r="R839" t="str">
            <v>Acumulado</v>
          </cell>
          <cell r="S839">
            <v>6</v>
          </cell>
          <cell r="T839">
            <v>0</v>
          </cell>
          <cell r="U839">
            <v>0</v>
          </cell>
          <cell r="V839">
            <v>4</v>
          </cell>
          <cell r="W839">
            <v>0</v>
          </cell>
          <cell r="X839">
            <v>4</v>
          </cell>
          <cell r="Y839">
            <v>0</v>
          </cell>
          <cell r="Z839">
            <v>0</v>
          </cell>
          <cell r="AA839">
            <v>0</v>
          </cell>
          <cell r="AB839">
            <v>0</v>
          </cell>
          <cell r="AC839">
            <v>0</v>
          </cell>
          <cell r="AD839">
            <v>0</v>
          </cell>
          <cell r="AE839">
            <v>0</v>
          </cell>
          <cell r="AF839">
            <v>0</v>
          </cell>
          <cell r="AG839">
            <v>0</v>
          </cell>
          <cell r="AH839" t="str">
            <v>Jairo Suárez</v>
          </cell>
          <cell r="AI839" t="str">
            <v>jairo.suarez@aerocivil.gov.co</v>
          </cell>
          <cell r="AJ839">
            <v>0</v>
          </cell>
          <cell r="AK839">
            <v>0</v>
          </cell>
          <cell r="AL839">
            <v>0</v>
          </cell>
        </row>
        <row r="840">
          <cell r="A840">
            <v>5186</v>
          </cell>
          <cell r="B840" t="str">
            <v>Todos por un Nuevo País</v>
          </cell>
          <cell r="C840" t="str">
            <v>Estrategias regionales</v>
          </cell>
          <cell r="D840" t="str">
            <v>Eje Cafetero y Antioquia: capital humano innovador en territorios incluyentes</v>
          </cell>
          <cell r="E840" t="str">
            <v>Transporte</v>
          </cell>
          <cell r="F840" t="str">
            <v>MINTRANSPORTE</v>
          </cell>
          <cell r="G840" t="str">
            <v>Región Eje Cafetero y Antioquia - Transporte</v>
          </cell>
          <cell r="H840">
            <v>5186</v>
          </cell>
          <cell r="I840" t="str">
            <v>Porcentaje de red vial nacional primaria en buen estado en la Región Eje Cafetero</v>
          </cell>
          <cell r="J840" t="str">
            <v>Producto</v>
          </cell>
          <cell r="K840" t="str">
            <v>Sectorial</v>
          </cell>
          <cell r="L840" t="str">
            <v>SI</v>
          </cell>
          <cell r="M840" t="str">
            <v>SI</v>
          </cell>
          <cell r="N840" t="str">
            <v>NO</v>
          </cell>
          <cell r="O840" t="str">
            <v>SI</v>
          </cell>
          <cell r="P840" t="str">
            <v>Porcentaje</v>
          </cell>
          <cell r="Q840" t="str">
            <v>Trimestral</v>
          </cell>
          <cell r="R840" t="str">
            <v>Capacidad</v>
          </cell>
          <cell r="S840">
            <v>58</v>
          </cell>
          <cell r="T840">
            <v>60</v>
          </cell>
          <cell r="U840">
            <v>63</v>
          </cell>
          <cell r="V840">
            <v>65</v>
          </cell>
          <cell r="W840">
            <v>70</v>
          </cell>
          <cell r="X840">
            <v>70</v>
          </cell>
          <cell r="Y840">
            <v>59.77</v>
          </cell>
          <cell r="Z840">
            <v>35.4</v>
          </cell>
          <cell r="AA840">
            <v>59.77</v>
          </cell>
          <cell r="AB840">
            <v>14.75</v>
          </cell>
          <cell r="AC840">
            <v>42460.208333333299</v>
          </cell>
          <cell r="AD840">
            <v>42496.624450613403</v>
          </cell>
          <cell r="AE840" t="str">
            <v xml:space="preserve">59,77% de la Red Vial primaria en la Región Eje Cafetero se encuentra en Buen estado. </v>
          </cell>
          <cell r="AF840">
            <v>42460.208333333299</v>
          </cell>
          <cell r="AG840">
            <v>42496.624450463001</v>
          </cell>
          <cell r="AH840" t="str">
            <v>Carlos Alberto Sarabia Mancini</v>
          </cell>
          <cell r="AI840" t="str">
            <v>csarabia@mintransporte.gov.co</v>
          </cell>
          <cell r="AJ840">
            <v>30</v>
          </cell>
          <cell r="AK840">
            <v>42551.208333333299</v>
          </cell>
          <cell r="AL840">
            <v>-73</v>
          </cell>
        </row>
        <row r="841">
          <cell r="A841">
            <v>5190</v>
          </cell>
          <cell r="B841" t="str">
            <v>Todos por un Nuevo País</v>
          </cell>
          <cell r="C841" t="str">
            <v>Estrategias regionales</v>
          </cell>
          <cell r="D841" t="str">
            <v>Eje Cafetero y Antioquia: capital humano innovador en territorios incluyentes</v>
          </cell>
          <cell r="E841" t="str">
            <v>Transporte</v>
          </cell>
          <cell r="F841" t="str">
            <v>MINTRANSPORTE</v>
          </cell>
          <cell r="G841" t="str">
            <v>Región Eje Cafetero y Antioquia - Transporte</v>
          </cell>
          <cell r="H841">
            <v>5190</v>
          </cell>
          <cell r="I841" t="str">
            <v>Porcentaje de viajes realizados asociados a movilidad activa cuantificada en la Región Eje Cafetero</v>
          </cell>
          <cell r="J841" t="str">
            <v>Resultado</v>
          </cell>
          <cell r="K841" t="str">
            <v>Sectorial</v>
          </cell>
          <cell r="L841" t="str">
            <v>SI</v>
          </cell>
          <cell r="M841" t="str">
            <v>SI</v>
          </cell>
          <cell r="N841" t="str">
            <v>NO</v>
          </cell>
          <cell r="O841" t="str">
            <v>SI</v>
          </cell>
          <cell r="P841" t="str">
            <v>Porcentaje</v>
          </cell>
          <cell r="Q841" t="str">
            <v>Trimestral</v>
          </cell>
          <cell r="R841" t="str">
            <v>Capacidad</v>
          </cell>
          <cell r="S841">
            <v>29</v>
          </cell>
          <cell r="T841">
            <v>29</v>
          </cell>
          <cell r="U841">
            <v>32</v>
          </cell>
          <cell r="V841">
            <v>36</v>
          </cell>
          <cell r="W841">
            <v>40</v>
          </cell>
          <cell r="X841">
            <v>40</v>
          </cell>
          <cell r="Y841">
            <v>0</v>
          </cell>
          <cell r="Z841">
            <v>0</v>
          </cell>
          <cell r="AA841">
            <v>0</v>
          </cell>
          <cell r="AB841">
            <v>0</v>
          </cell>
          <cell r="AC841">
            <v>0</v>
          </cell>
          <cell r="AD841">
            <v>0</v>
          </cell>
          <cell r="AE841" t="str">
            <v>El porcentaje de viaje para el mes de Enero se establecio en el 30% con una movilización cercana a los 238.000 pasajeros/dia</v>
          </cell>
          <cell r="AF841">
            <v>42400.208333333299</v>
          </cell>
          <cell r="AG841">
            <v>42495.615922800898</v>
          </cell>
          <cell r="AH841" t="str">
            <v>Walid David Jalil Nasser</v>
          </cell>
          <cell r="AI841" t="str">
            <v>wdavid@mintransporte.gov.co</v>
          </cell>
          <cell r="AJ841">
            <v>30</v>
          </cell>
          <cell r="AK841">
            <v>0</v>
          </cell>
          <cell r="AL841">
            <v>0</v>
          </cell>
        </row>
        <row r="842">
          <cell r="A842">
            <v>5193</v>
          </cell>
          <cell r="B842" t="str">
            <v>Todos por un Nuevo País</v>
          </cell>
          <cell r="C842" t="str">
            <v>Estrategias regionales</v>
          </cell>
          <cell r="D842" t="str">
            <v>Eje Cafetero y Antioquia: capital humano innovador en territorios incluyentes</v>
          </cell>
          <cell r="E842" t="str">
            <v>Transporte</v>
          </cell>
          <cell r="F842" t="str">
            <v>MINTRANSPORTE</v>
          </cell>
          <cell r="G842" t="str">
            <v>Región Eje Cafetero y Antioquia - Transporte</v>
          </cell>
          <cell r="H842">
            <v>5193</v>
          </cell>
          <cell r="I842" t="str">
            <v>Espacios de Infraestructura dedicada a la intermodalidad en la Región Eje cafetero y Antioquia</v>
          </cell>
          <cell r="J842" t="str">
            <v>Producto</v>
          </cell>
          <cell r="K842" t="str">
            <v>Sectorial</v>
          </cell>
          <cell r="L842" t="str">
            <v>SI</v>
          </cell>
          <cell r="M842" t="str">
            <v>SI</v>
          </cell>
          <cell r="N842" t="str">
            <v>NO</v>
          </cell>
          <cell r="O842" t="str">
            <v>SI</v>
          </cell>
          <cell r="P842" t="str">
            <v>Número</v>
          </cell>
          <cell r="Q842" t="str">
            <v>Trimestral</v>
          </cell>
          <cell r="R842" t="str">
            <v>Capacidad</v>
          </cell>
          <cell r="S842">
            <v>4</v>
          </cell>
          <cell r="T842">
            <v>4</v>
          </cell>
          <cell r="U842">
            <v>5</v>
          </cell>
          <cell r="V842">
            <v>5</v>
          </cell>
          <cell r="W842">
            <v>5</v>
          </cell>
          <cell r="X842">
            <v>5</v>
          </cell>
          <cell r="Y842">
            <v>0</v>
          </cell>
          <cell r="Z842">
            <v>0</v>
          </cell>
          <cell r="AA842">
            <v>0</v>
          </cell>
          <cell r="AB842">
            <v>0</v>
          </cell>
          <cell r="AC842">
            <v>0</v>
          </cell>
          <cell r="AD842">
            <v>0</v>
          </cell>
          <cell r="AE842" t="str">
            <v xml:space="preserve">La meta fue cumplida y superada en una unidad el año anterior. se tenía una meta de 4 espacios para esta región, se cumplió la meta con 5. </v>
          </cell>
          <cell r="AF842">
            <v>42400.208333333299</v>
          </cell>
          <cell r="AG842">
            <v>42411.439367592597</v>
          </cell>
          <cell r="AH842" t="str">
            <v>Walid David Jalil Nasser</v>
          </cell>
          <cell r="AI842" t="str">
            <v>wdavid@mintransporte.gov.co</v>
          </cell>
          <cell r="AJ842">
            <v>30</v>
          </cell>
          <cell r="AK842">
            <v>0</v>
          </cell>
          <cell r="AL842">
            <v>0</v>
          </cell>
        </row>
        <row r="843">
          <cell r="A843">
            <v>5247</v>
          </cell>
          <cell r="B843" t="str">
            <v>Todos por un Nuevo País</v>
          </cell>
          <cell r="C843" t="str">
            <v>Estrategias regionales</v>
          </cell>
          <cell r="D843" t="str">
            <v>Eje Cafetero y Antioquia: capital humano innovador en territorios incluyentes</v>
          </cell>
          <cell r="E843" t="str">
            <v>Vivienda</v>
          </cell>
          <cell r="F843" t="str">
            <v>MinVivienda</v>
          </cell>
          <cell r="G843" t="str">
            <v>Región Eje Cafetero y Antioquia - Vivienda</v>
          </cell>
          <cell r="H843">
            <v>5247</v>
          </cell>
          <cell r="I843" t="str">
            <v>Porcentaje de aguas residuales urbanas tratadas - Eje Cafetero Antioquia</v>
          </cell>
          <cell r="J843" t="str">
            <v>Producto</v>
          </cell>
          <cell r="K843" t="str">
            <v>Sectorial</v>
          </cell>
          <cell r="L843" t="str">
            <v>SI</v>
          </cell>
          <cell r="M843" t="str">
            <v>NO</v>
          </cell>
          <cell r="N843" t="str">
            <v>NO</v>
          </cell>
          <cell r="O843" t="str">
            <v>SI</v>
          </cell>
          <cell r="P843" t="str">
            <v>Porcentaje</v>
          </cell>
          <cell r="Q843" t="str">
            <v>Anual</v>
          </cell>
          <cell r="R843" t="str">
            <v>Capacidad</v>
          </cell>
          <cell r="S843">
            <v>20</v>
          </cell>
          <cell r="T843">
            <v>20</v>
          </cell>
          <cell r="U843">
            <v>30</v>
          </cell>
          <cell r="V843">
            <v>46</v>
          </cell>
          <cell r="W843">
            <v>46</v>
          </cell>
          <cell r="X843">
            <v>46</v>
          </cell>
          <cell r="Y843">
            <v>0</v>
          </cell>
          <cell r="Z843">
            <v>0</v>
          </cell>
          <cell r="AA843">
            <v>0</v>
          </cell>
          <cell r="AB843">
            <v>0</v>
          </cell>
          <cell r="AC843">
            <v>0</v>
          </cell>
          <cell r="AD843">
            <v>0</v>
          </cell>
          <cell r="AE843">
            <v>0</v>
          </cell>
          <cell r="AF843">
            <v>0</v>
          </cell>
          <cell r="AG843">
            <v>0</v>
          </cell>
          <cell r="AH843" t="str">
            <v>Javier Orlando Moreno Mendez</v>
          </cell>
          <cell r="AI843" t="str">
            <v>jmoreno@minvivienda.gov.co</v>
          </cell>
          <cell r="AJ843">
            <v>360</v>
          </cell>
          <cell r="AK843">
            <v>0</v>
          </cell>
          <cell r="AL843">
            <v>0</v>
          </cell>
        </row>
        <row r="844">
          <cell r="A844">
            <v>5029</v>
          </cell>
          <cell r="B844" t="str">
            <v>Todos por un Nuevo País</v>
          </cell>
          <cell r="C844" t="str">
            <v>Estrategias regionales</v>
          </cell>
          <cell r="D844" t="str">
            <v>Conectividad para la integración y el desarrollo productivo sostenible de la región Centro-Oriente y Bogotá D.C.</v>
          </cell>
          <cell r="E844" t="str">
            <v>Agropecuario</v>
          </cell>
          <cell r="F844" t="str">
            <v>MINAGRICULTURA</v>
          </cell>
          <cell r="G844" t="str">
            <v>Región Centro Oriente - Agricultura</v>
          </cell>
          <cell r="H844">
            <v>5029</v>
          </cell>
          <cell r="I844" t="str">
            <v>Personas vinculados a programas de asociatividad y desarrollo empresarial rural - Centro Oriente</v>
          </cell>
          <cell r="J844" t="str">
            <v>Producto</v>
          </cell>
          <cell r="K844" t="str">
            <v>Sectorial</v>
          </cell>
          <cell r="L844" t="str">
            <v>SI</v>
          </cell>
          <cell r="M844" t="str">
            <v>SI</v>
          </cell>
          <cell r="N844" t="str">
            <v>NO</v>
          </cell>
          <cell r="O844" t="str">
            <v>SI</v>
          </cell>
          <cell r="P844" t="str">
            <v>Personas</v>
          </cell>
          <cell r="Q844" t="str">
            <v>Trimestral</v>
          </cell>
          <cell r="R844" t="str">
            <v>Acumulado</v>
          </cell>
          <cell r="S844">
            <v>7595</v>
          </cell>
          <cell r="T844">
            <v>1800</v>
          </cell>
          <cell r="U844">
            <v>2500</v>
          </cell>
          <cell r="V844">
            <v>2500</v>
          </cell>
          <cell r="W844">
            <v>1987</v>
          </cell>
          <cell r="X844">
            <v>8787</v>
          </cell>
          <cell r="Y844">
            <v>0</v>
          </cell>
          <cell r="Z844">
            <v>0</v>
          </cell>
          <cell r="AA844">
            <v>4490</v>
          </cell>
          <cell r="AB844">
            <v>51.1</v>
          </cell>
          <cell r="AC844">
            <v>42460.208333333299</v>
          </cell>
          <cell r="AD844">
            <v>42468.615439004599</v>
          </cell>
          <cell r="AE844" t="str">
            <v>En el mes de Abril, se culminaron los ajustes a los términos de referencia de la nueva convocatoria a abrirse en el mes de Mayo de 2016. Para esta Región se tiene programado intervenir en el departamento de Norte de Santander, en el territorio del Catatum</v>
          </cell>
          <cell r="AF844">
            <v>42490.208333333299</v>
          </cell>
          <cell r="AG844">
            <v>42501.425962928202</v>
          </cell>
          <cell r="AH844" t="str">
            <v>Fernando Puerto Chávez</v>
          </cell>
          <cell r="AI844" t="str">
            <v>fernando.puerto@minagricultura.gov.co</v>
          </cell>
          <cell r="AJ844">
            <v>15</v>
          </cell>
          <cell r="AK844">
            <v>42551.208333333299</v>
          </cell>
          <cell r="AL844">
            <v>-58</v>
          </cell>
        </row>
        <row r="845">
          <cell r="A845">
            <v>5030</v>
          </cell>
          <cell r="B845" t="str">
            <v>Todos por un Nuevo País</v>
          </cell>
          <cell r="C845" t="str">
            <v>Estrategias regionales</v>
          </cell>
          <cell r="D845" t="str">
            <v>Conectividad para la integración y el desarrollo productivo sostenible de la región Centro-Oriente y Bogotá D.C.</v>
          </cell>
          <cell r="E845" t="str">
            <v>Agropecuario</v>
          </cell>
          <cell r="F845" t="str">
            <v>MINAGRICULTURA</v>
          </cell>
          <cell r="G845" t="str">
            <v>Región Centro Oriente - Agricultura</v>
          </cell>
          <cell r="H845">
            <v>5030</v>
          </cell>
          <cell r="I845" t="str">
            <v>Hectáreas estratégicas para el desarrollo de sistemas productivos zonificadas a escala 1:25.000  - Centro Oriente</v>
          </cell>
          <cell r="J845" t="str">
            <v>Producto</v>
          </cell>
          <cell r="K845" t="str">
            <v>Sectorial</v>
          </cell>
          <cell r="L845" t="str">
            <v>SI</v>
          </cell>
          <cell r="M845" t="str">
            <v>SI</v>
          </cell>
          <cell r="N845" t="str">
            <v>NO</v>
          </cell>
          <cell r="O845" t="str">
            <v>SI</v>
          </cell>
          <cell r="P845" t="str">
            <v>Hectáreas</v>
          </cell>
          <cell r="Q845" t="str">
            <v>Anual</v>
          </cell>
          <cell r="R845" t="str">
            <v>Acumulado</v>
          </cell>
          <cell r="S845">
            <v>0</v>
          </cell>
          <cell r="T845">
            <v>0</v>
          </cell>
          <cell r="U845">
            <v>22370</v>
          </cell>
          <cell r="V845">
            <v>128574</v>
          </cell>
          <cell r="W845">
            <v>0</v>
          </cell>
          <cell r="X845">
            <v>150944</v>
          </cell>
          <cell r="Y845">
            <v>0</v>
          </cell>
          <cell r="Z845">
            <v>0</v>
          </cell>
          <cell r="AA845">
            <v>0</v>
          </cell>
          <cell r="AB845">
            <v>0</v>
          </cell>
          <cell r="AC845">
            <v>0</v>
          </cell>
          <cell r="AD845">
            <v>0</v>
          </cell>
          <cell r="AE845" t="str">
            <v>Los estudios de evaluación de tierras para obtención del producto "Hectáreas estratégicas para el desarrollo de sistemas productivos zonificadas a escala 1:25.000" en el cuatrenio tienen la siguiente priorización de acuerdo con la disponibilidad de la inf</v>
          </cell>
          <cell r="AF845">
            <v>42490.208333333299</v>
          </cell>
          <cell r="AG845">
            <v>42501.4473756597</v>
          </cell>
          <cell r="AH845" t="str">
            <v>Daniel Aguilar</v>
          </cell>
          <cell r="AI845" t="str">
            <v>emiro.diaz@upra.gov.co</v>
          </cell>
          <cell r="AJ845">
            <v>30</v>
          </cell>
          <cell r="AK845">
            <v>0</v>
          </cell>
          <cell r="AL845">
            <v>0</v>
          </cell>
        </row>
        <row r="846">
          <cell r="A846">
            <v>5031</v>
          </cell>
          <cell r="B846" t="str">
            <v>Todos por un Nuevo País</v>
          </cell>
          <cell r="C846" t="str">
            <v>Estrategias regionales</v>
          </cell>
          <cell r="D846" t="str">
            <v>Conectividad para la integración y el desarrollo productivo sostenible de la región Centro-Oriente y Bogotá D.C.</v>
          </cell>
          <cell r="E846" t="str">
            <v>Agropecuario</v>
          </cell>
          <cell r="F846" t="str">
            <v>MINAGRICULTURA</v>
          </cell>
          <cell r="G846" t="str">
            <v>Región Centro Oriente - Agricultura</v>
          </cell>
          <cell r="H846">
            <v>5031</v>
          </cell>
          <cell r="I846" t="str">
            <v>Hectáreas adecuadas con manejo eficiente del recurso hídrico para fines agropecuarios - Centro Oriente</v>
          </cell>
          <cell r="J846" t="str">
            <v>Producto</v>
          </cell>
          <cell r="K846" t="str">
            <v>Sectorial</v>
          </cell>
          <cell r="L846" t="str">
            <v>SI</v>
          </cell>
          <cell r="M846" t="str">
            <v>SI</v>
          </cell>
          <cell r="N846" t="str">
            <v>NO</v>
          </cell>
          <cell r="O846" t="str">
            <v>SI</v>
          </cell>
          <cell r="P846" t="str">
            <v>Hectáreas</v>
          </cell>
          <cell r="Q846" t="str">
            <v>Semestral</v>
          </cell>
          <cell r="R846" t="str">
            <v>Acumulado</v>
          </cell>
          <cell r="S846">
            <v>0</v>
          </cell>
          <cell r="T846">
            <v>2610</v>
          </cell>
          <cell r="U846">
            <v>5100</v>
          </cell>
          <cell r="V846">
            <v>6030</v>
          </cell>
          <cell r="W846">
            <v>3660</v>
          </cell>
          <cell r="X846">
            <v>17400</v>
          </cell>
          <cell r="Y846">
            <v>0</v>
          </cell>
          <cell r="Z846">
            <v>0</v>
          </cell>
          <cell r="AA846">
            <v>0</v>
          </cell>
          <cell r="AB846">
            <v>0</v>
          </cell>
          <cell r="AC846">
            <v>0</v>
          </cell>
          <cell r="AD846">
            <v>0</v>
          </cell>
          <cell r="AE846">
            <v>0</v>
          </cell>
          <cell r="AF846">
            <v>0</v>
          </cell>
          <cell r="AG846">
            <v>0</v>
          </cell>
          <cell r="AH846" t="str">
            <v>Giovanni Alberto Rocha Mahecha</v>
          </cell>
          <cell r="AI846" t="str">
            <v>grocha@incoder.gov.co</v>
          </cell>
          <cell r="AJ846">
            <v>5</v>
          </cell>
          <cell r="AK846">
            <v>0</v>
          </cell>
          <cell r="AL846">
            <v>0</v>
          </cell>
        </row>
        <row r="847">
          <cell r="A847">
            <v>5032</v>
          </cell>
          <cell r="B847" t="str">
            <v>Todos por un Nuevo País</v>
          </cell>
          <cell r="C847" t="str">
            <v>Estrategias regionales</v>
          </cell>
          <cell r="D847" t="str">
            <v>Conectividad para la integración y el desarrollo productivo sostenible de la región Centro-Oriente y Bogotá D.C.</v>
          </cell>
          <cell r="E847" t="str">
            <v>Agropecuario</v>
          </cell>
          <cell r="F847" t="str">
            <v>MINAGRICULTURA</v>
          </cell>
          <cell r="G847" t="str">
            <v>Región Centro Oriente - Agricultura</v>
          </cell>
          <cell r="H847">
            <v>5032</v>
          </cell>
          <cell r="I847" t="str">
            <v>Plataformas logísticas para cultivos estratégicos entregadas en la región - Centro Oriente</v>
          </cell>
          <cell r="J847" t="str">
            <v>Producto</v>
          </cell>
          <cell r="K847" t="str">
            <v>Sectorial</v>
          </cell>
          <cell r="L847" t="str">
            <v>SI</v>
          </cell>
          <cell r="M847" t="str">
            <v>SI</v>
          </cell>
          <cell r="N847" t="str">
            <v>NO</v>
          </cell>
          <cell r="O847" t="str">
            <v>SI</v>
          </cell>
          <cell r="P847" t="str">
            <v>Pendiente</v>
          </cell>
          <cell r="Q847" t="str">
            <v>Trimestral</v>
          </cell>
          <cell r="R847" t="str">
            <v>Acumulado</v>
          </cell>
          <cell r="S847">
            <v>0</v>
          </cell>
          <cell r="T847">
            <v>0</v>
          </cell>
          <cell r="U847">
            <v>0</v>
          </cell>
          <cell r="V847">
            <v>0</v>
          </cell>
          <cell r="W847">
            <v>0</v>
          </cell>
          <cell r="X847">
            <v>2</v>
          </cell>
          <cell r="Y847">
            <v>0</v>
          </cell>
          <cell r="Z847">
            <v>0</v>
          </cell>
          <cell r="AA847">
            <v>0</v>
          </cell>
          <cell r="AB847">
            <v>0</v>
          </cell>
          <cell r="AC847">
            <v>0</v>
          </cell>
          <cell r="AD847">
            <v>0</v>
          </cell>
          <cell r="AE847">
            <v>0</v>
          </cell>
          <cell r="AF847">
            <v>0</v>
          </cell>
          <cell r="AG847">
            <v>0</v>
          </cell>
          <cell r="AH847" t="str">
            <v>Samuel Zambrano Canizales</v>
          </cell>
          <cell r="AI847" t="str">
            <v>samuel.zambrano@minagricultura.gov.co</v>
          </cell>
          <cell r="AJ847">
            <v>0</v>
          </cell>
          <cell r="AK847">
            <v>0</v>
          </cell>
          <cell r="AL847">
            <v>0</v>
          </cell>
        </row>
        <row r="848">
          <cell r="A848">
            <v>5033</v>
          </cell>
          <cell r="B848" t="str">
            <v>Todos por un Nuevo País</v>
          </cell>
          <cell r="C848" t="str">
            <v>Estrategias regionales</v>
          </cell>
          <cell r="D848" t="str">
            <v>Conectividad para la integración y el desarrollo productivo sostenible de la región Centro-Oriente y Bogotá D.C.</v>
          </cell>
          <cell r="E848" t="str">
            <v>Agropecuario</v>
          </cell>
          <cell r="F848" t="str">
            <v>MINAGRICULTURA</v>
          </cell>
          <cell r="G848" t="str">
            <v>Región Centro Oriente - Agricultura</v>
          </cell>
          <cell r="H848">
            <v>5033</v>
          </cell>
          <cell r="I848" t="str">
            <v>Soluciones de vivienda rural entregadas - Centro Oriente</v>
          </cell>
          <cell r="J848" t="str">
            <v>Producto</v>
          </cell>
          <cell r="K848" t="str">
            <v>Sectorial</v>
          </cell>
          <cell r="L848" t="str">
            <v>SI</v>
          </cell>
          <cell r="M848" t="str">
            <v>SI</v>
          </cell>
          <cell r="N848" t="str">
            <v>NO</v>
          </cell>
          <cell r="O848" t="str">
            <v>SI</v>
          </cell>
          <cell r="P848" t="str">
            <v xml:space="preserve">Soluciones de Vivienda Rural </v>
          </cell>
          <cell r="Q848" t="str">
            <v>Mensual</v>
          </cell>
          <cell r="R848" t="str">
            <v>Acumulado</v>
          </cell>
          <cell r="S848">
            <v>6482</v>
          </cell>
          <cell r="T848">
            <v>3487</v>
          </cell>
          <cell r="U848">
            <v>4186</v>
          </cell>
          <cell r="V848">
            <v>4651</v>
          </cell>
          <cell r="W848">
            <v>5116</v>
          </cell>
          <cell r="X848">
            <v>17440</v>
          </cell>
          <cell r="Y848">
            <v>1460</v>
          </cell>
          <cell r="Z848">
            <v>34.878</v>
          </cell>
          <cell r="AA848">
            <v>5921</v>
          </cell>
          <cell r="AB848">
            <v>33.951000000000001</v>
          </cell>
          <cell r="AC848">
            <v>42490.208333333299</v>
          </cell>
          <cell r="AD848">
            <v>42501.4376406597</v>
          </cell>
          <cell r="AE848" t="str">
            <v>En lo corrido de 2016, el MADR a través del Banco Agrario, ha logrado entregar un total de 1.460 soluciones de vivienda de interés social rural en la zona rural dispersa de 4 departamentos de la región centro-oriente (para población campesina y desplazada</v>
          </cell>
          <cell r="AF848">
            <v>42490.208333333299</v>
          </cell>
          <cell r="AG848">
            <v>42501.437640509299</v>
          </cell>
          <cell r="AH848" t="str">
            <v>Héctor Julio Álvarez Rivero</v>
          </cell>
          <cell r="AI848" t="str">
            <v>hector.alvarez@minagricultura.gov.co</v>
          </cell>
          <cell r="AJ848">
            <v>12</v>
          </cell>
          <cell r="AK848">
            <v>42520.208333333299</v>
          </cell>
          <cell r="AL848">
            <v>-25</v>
          </cell>
        </row>
        <row r="849">
          <cell r="A849">
            <v>5071</v>
          </cell>
          <cell r="B849" t="str">
            <v>Todos por un Nuevo País</v>
          </cell>
          <cell r="C849" t="str">
            <v>Estrategias regionales</v>
          </cell>
          <cell r="D849" t="str">
            <v>Conectividad para la integración y el desarrollo productivo sostenible de la región Centro-Oriente y Bogotá D.C.</v>
          </cell>
          <cell r="E849" t="str">
            <v>Ambiente</v>
          </cell>
          <cell r="F849" t="str">
            <v>MinAmbiente</v>
          </cell>
          <cell r="G849" t="str">
            <v>Región Centro Oriente - Ambiente</v>
          </cell>
          <cell r="H849">
            <v>5071</v>
          </cell>
          <cell r="I849" t="str">
            <v>Hectáreas que cuentan con planes de ordenación y manejo de cuenca elaborados y/o ajustados. (Centro Oriente)</v>
          </cell>
          <cell r="J849" t="str">
            <v>Gestión</v>
          </cell>
          <cell r="K849" t="str">
            <v>Sectorial</v>
          </cell>
          <cell r="L849" t="str">
            <v>SI</v>
          </cell>
          <cell r="M849" t="str">
            <v>SI</v>
          </cell>
          <cell r="N849" t="str">
            <v>NO</v>
          </cell>
          <cell r="O849" t="str">
            <v>SI</v>
          </cell>
          <cell r="P849" t="str">
            <v>Hectáreas</v>
          </cell>
          <cell r="Q849" t="str">
            <v>Semestral</v>
          </cell>
          <cell r="R849" t="str">
            <v>Stock</v>
          </cell>
          <cell r="S849">
            <v>0</v>
          </cell>
          <cell r="T849">
            <v>0</v>
          </cell>
          <cell r="U849">
            <v>0</v>
          </cell>
          <cell r="V849">
            <v>1507754</v>
          </cell>
          <cell r="W849">
            <v>2464363</v>
          </cell>
          <cell r="X849">
            <v>2464363</v>
          </cell>
          <cell r="Y849">
            <v>0</v>
          </cell>
          <cell r="Z849">
            <v>0</v>
          </cell>
          <cell r="AA849">
            <v>0</v>
          </cell>
          <cell r="AB849">
            <v>0</v>
          </cell>
          <cell r="AC849">
            <v>0</v>
          </cell>
          <cell r="AD849">
            <v>0</v>
          </cell>
          <cell r="AE849" t="str">
            <v>• Conformado el 100% de Comisiones Conjuntas para abordar los procesos de ordenamiento de Cuencas priorizadas (7 Comisiones Conjuntas) • Se han declarado en ordenación las 9 cuencas objeto de elaboración y/o ajuste de POMCAS de 9 programadas en la región.</v>
          </cell>
          <cell r="AF849">
            <v>42490.208333333299</v>
          </cell>
          <cell r="AG849">
            <v>42506.790887615702</v>
          </cell>
          <cell r="AH849" t="str">
            <v>Ricardo Arnold Baduin Ricardo</v>
          </cell>
          <cell r="AI849" t="str">
            <v>RBaduin@minambiente.gov.co</v>
          </cell>
          <cell r="AJ849">
            <v>30</v>
          </cell>
          <cell r="AK849">
            <v>0</v>
          </cell>
          <cell r="AL849">
            <v>0</v>
          </cell>
        </row>
        <row r="850">
          <cell r="A850">
            <v>5080</v>
          </cell>
          <cell r="B850" t="str">
            <v>Todos por un Nuevo País</v>
          </cell>
          <cell r="C850" t="str">
            <v>Estrategias regionales</v>
          </cell>
          <cell r="D850" t="str">
            <v>Conectividad para la integración y el desarrollo productivo sostenible de la región Centro-Oriente y Bogotá D.C.</v>
          </cell>
          <cell r="E850" t="str">
            <v>Ambiente</v>
          </cell>
          <cell r="F850" t="str">
            <v>MinAmbiente</v>
          </cell>
          <cell r="G850" t="str">
            <v>Región Centro Oriente - Ambiente</v>
          </cell>
          <cell r="H850">
            <v>5080</v>
          </cell>
          <cell r="I850" t="str">
            <v>Hectáreas con iniciativas de conservación de servicios ambientales para la provisión de agua implementadas.</v>
          </cell>
          <cell r="J850" t="str">
            <v>Gestión</v>
          </cell>
          <cell r="K850" t="str">
            <v>Sectorial</v>
          </cell>
          <cell r="L850" t="str">
            <v>SI</v>
          </cell>
          <cell r="M850" t="str">
            <v>SI</v>
          </cell>
          <cell r="N850" t="str">
            <v>NO</v>
          </cell>
          <cell r="O850" t="str">
            <v>SI</v>
          </cell>
          <cell r="P850" t="str">
            <v>Hectáreas</v>
          </cell>
          <cell r="Q850" t="str">
            <v>Anual</v>
          </cell>
          <cell r="R850" t="str">
            <v>Capacidad</v>
          </cell>
          <cell r="S850">
            <v>0</v>
          </cell>
          <cell r="T850">
            <v>0</v>
          </cell>
          <cell r="U850">
            <v>2400</v>
          </cell>
          <cell r="V850">
            <v>4800</v>
          </cell>
          <cell r="W850">
            <v>8000</v>
          </cell>
          <cell r="X850">
            <v>8000</v>
          </cell>
          <cell r="Y850">
            <v>0</v>
          </cell>
          <cell r="Z850">
            <v>0</v>
          </cell>
          <cell r="AA850">
            <v>0</v>
          </cell>
          <cell r="AB850">
            <v>0</v>
          </cell>
          <cell r="AC850">
            <v>0</v>
          </cell>
          <cell r="AD850">
            <v>0</v>
          </cell>
          <cell r="AE850" t="str">
            <v>Se viene acompañando el proceso de implementación del proyecto piloto del Pago por Servicios AmbientalesSA de la Gobernación de Cundinamarca. Así mismo se ha efectuado el acompañamiento a reuniones conjuntas entre la Gobernación Secretaría de Ambiente y l</v>
          </cell>
          <cell r="AF850">
            <v>42490.208333333299</v>
          </cell>
          <cell r="AG850">
            <v>42496.7709866898</v>
          </cell>
          <cell r="AH850" t="str">
            <v>Mauricio Mira Ponton</v>
          </cell>
          <cell r="AI850" t="str">
            <v>mmira@minambiente.gov.co</v>
          </cell>
          <cell r="AJ850">
            <v>0</v>
          </cell>
          <cell r="AK850">
            <v>0</v>
          </cell>
          <cell r="AL850">
            <v>0</v>
          </cell>
        </row>
        <row r="851">
          <cell r="A851">
            <v>5081</v>
          </cell>
          <cell r="B851" t="str">
            <v>Todos por un Nuevo País</v>
          </cell>
          <cell r="C851" t="str">
            <v>Estrategias regionales</v>
          </cell>
          <cell r="D851" t="str">
            <v>Conectividad para la integración y el desarrollo productivo sostenible de la región Centro-Oriente y Bogotá D.C.</v>
          </cell>
          <cell r="E851" t="str">
            <v>Ambiente</v>
          </cell>
          <cell r="F851" t="str">
            <v>Parques Nacionales</v>
          </cell>
          <cell r="G851" t="str">
            <v>Región Centro Oriente - Ambiente</v>
          </cell>
          <cell r="H851">
            <v>5081</v>
          </cell>
          <cell r="I851" t="str">
            <v>Hectáreas de áreas protegidas de la Región Centro-Oriente, incorporados en el SINAP.</v>
          </cell>
          <cell r="J851" t="str">
            <v>Gestión</v>
          </cell>
          <cell r="K851" t="str">
            <v>Sectorial</v>
          </cell>
          <cell r="L851" t="str">
            <v>SI</v>
          </cell>
          <cell r="M851" t="str">
            <v>SI</v>
          </cell>
          <cell r="N851" t="str">
            <v>NO</v>
          </cell>
          <cell r="O851" t="str">
            <v>SI</v>
          </cell>
          <cell r="P851" t="str">
            <v>Hectáreas</v>
          </cell>
          <cell r="Q851" t="str">
            <v>Trimestral</v>
          </cell>
          <cell r="R851" t="str">
            <v>Capacidad</v>
          </cell>
          <cell r="S851">
            <v>980681</v>
          </cell>
          <cell r="T851">
            <v>1001729.249</v>
          </cell>
          <cell r="U851">
            <v>1034637.645</v>
          </cell>
          <cell r="V851">
            <v>1094646.6029999999</v>
          </cell>
          <cell r="W851">
            <v>1236788.317</v>
          </cell>
          <cell r="X851">
            <v>1236788</v>
          </cell>
          <cell r="Y851">
            <v>1034684.43</v>
          </cell>
          <cell r="Z851">
            <v>100</v>
          </cell>
          <cell r="AA851">
            <v>1034684.43</v>
          </cell>
          <cell r="AB851">
            <v>21.09</v>
          </cell>
          <cell r="AC851">
            <v>42460.208333333299</v>
          </cell>
          <cell r="AD851">
            <v>42468.735559953697</v>
          </cell>
          <cell r="AE851" t="str">
            <v xml:space="preserve">La corporación Corpochivor para las áreas regionales: Cuchilla san cayetano y Paramo de Mamapacha y bijagual; avanza en los estudios técnicos y sociales que soportan los procesos de declaratoria. </v>
          </cell>
          <cell r="AF851">
            <v>42490.208333333299</v>
          </cell>
          <cell r="AG851">
            <v>42496.772883530102</v>
          </cell>
          <cell r="AH851" t="str">
            <v>Julia Miranda Londoño</v>
          </cell>
          <cell r="AI851" t="str">
            <v>julia.miranda@parquesnacionales.gov.co</v>
          </cell>
          <cell r="AJ851">
            <v>30</v>
          </cell>
          <cell r="AK851">
            <v>42551.208333333299</v>
          </cell>
          <cell r="AL851">
            <v>-73</v>
          </cell>
        </row>
        <row r="852">
          <cell r="A852">
            <v>4341</v>
          </cell>
          <cell r="B852" t="str">
            <v>Todos por un Nuevo País</v>
          </cell>
          <cell r="C852" t="str">
            <v>Estrategias regionales</v>
          </cell>
          <cell r="D852" t="str">
            <v>Conectividad para la integración y el desarrollo productivo sostenible de la región Centro-Oriente y Bogotá D.C.</v>
          </cell>
          <cell r="E852" t="str">
            <v>Inclusión Social y Reconciliación</v>
          </cell>
          <cell r="F852" t="str">
            <v>Unidad Administrtiva Epecial para la Consolidación</v>
          </cell>
          <cell r="G852" t="str">
            <v>Región Centro Oriente - Inclusión Social</v>
          </cell>
          <cell r="H852">
            <v>4341</v>
          </cell>
          <cell r="I852" t="str">
            <v>Capacidades en los territorios de Norte de Santander para la garantía y ejercicio de derechos (Índice Sintético de Consolidación)</v>
          </cell>
          <cell r="J852" t="str">
            <v>Resultado</v>
          </cell>
          <cell r="K852" t="str">
            <v>Sectorial</v>
          </cell>
          <cell r="L852" t="str">
            <v>SI</v>
          </cell>
          <cell r="M852" t="str">
            <v>SI</v>
          </cell>
          <cell r="N852" t="str">
            <v>NO</v>
          </cell>
          <cell r="O852" t="str">
            <v>SI</v>
          </cell>
          <cell r="P852" t="str">
            <v>Indice</v>
          </cell>
          <cell r="Q852" t="str">
            <v>Anual</v>
          </cell>
          <cell r="R852" t="str">
            <v>Flujo</v>
          </cell>
          <cell r="S852">
            <v>56.2</v>
          </cell>
          <cell r="T852">
            <v>57</v>
          </cell>
          <cell r="U852">
            <v>58</v>
          </cell>
          <cell r="V852">
            <v>60</v>
          </cell>
          <cell r="W852">
            <v>62.3</v>
          </cell>
          <cell r="X852">
            <v>62.3</v>
          </cell>
          <cell r="Y852">
            <v>0</v>
          </cell>
          <cell r="Z852">
            <v>0</v>
          </cell>
          <cell r="AA852">
            <v>0</v>
          </cell>
          <cell r="AB852">
            <v>0</v>
          </cell>
          <cell r="AC852">
            <v>0</v>
          </cell>
          <cell r="AD852">
            <v>0</v>
          </cell>
          <cell r="AE852" t="str">
            <v>Teniendo en cuenta que el Decreto 2559 de 2015 fusiona a la Unidad de Consolidación con el DPS y crea la Dirección de Gestión Territorial, la dirección se encuentra en un periodo de transición durante el cual se adoptarán nuevos modelos de atención, por l</v>
          </cell>
          <cell r="AF852">
            <v>42490.208333333299</v>
          </cell>
          <cell r="AG852">
            <v>42495.818613923599</v>
          </cell>
          <cell r="AH852" t="str">
            <v>Carlos Alberto Parodi Hernández</v>
          </cell>
          <cell r="AI852" t="str">
            <v>carlos.parodi@consolidacion.gov.co</v>
          </cell>
          <cell r="AJ852">
            <v>240</v>
          </cell>
          <cell r="AK852">
            <v>0</v>
          </cell>
          <cell r="AL852">
            <v>0</v>
          </cell>
        </row>
        <row r="853">
          <cell r="A853">
            <v>4512</v>
          </cell>
          <cell r="B853" t="str">
            <v>Todos por un Nuevo País</v>
          </cell>
          <cell r="C853" t="str">
            <v>Estrategias regionales</v>
          </cell>
          <cell r="D853" t="str">
            <v>Conectividad para la integración y el desarrollo productivo sostenible de la región Centro-Oriente y Bogotá D.C.</v>
          </cell>
          <cell r="E853" t="str">
            <v>Planeación Nacional</v>
          </cell>
          <cell r="F853" t="str">
            <v>DNP</v>
          </cell>
          <cell r="G853" t="str">
            <v>Región Centro Oriente - Planeación</v>
          </cell>
          <cell r="H853">
            <v>4512</v>
          </cell>
          <cell r="I853" t="str">
            <v>Municipios con bajo desempeño integral - Región Centro Oriente y Bogotá</v>
          </cell>
          <cell r="J853" t="str">
            <v>Gestión</v>
          </cell>
          <cell r="K853" t="str">
            <v>Sectorial</v>
          </cell>
          <cell r="L853" t="str">
            <v>SI</v>
          </cell>
          <cell r="M853" t="str">
            <v>SI</v>
          </cell>
          <cell r="N853" t="str">
            <v>NO</v>
          </cell>
          <cell r="O853" t="str">
            <v>SI</v>
          </cell>
          <cell r="P853" t="str">
            <v>Municipios</v>
          </cell>
          <cell r="Q853" t="str">
            <v>Anual</v>
          </cell>
          <cell r="R853" t="str">
            <v>Reducción</v>
          </cell>
          <cell r="S853">
            <v>36</v>
          </cell>
          <cell r="T853">
            <v>33</v>
          </cell>
          <cell r="U853">
            <v>30</v>
          </cell>
          <cell r="V853">
            <v>29</v>
          </cell>
          <cell r="W853">
            <v>28</v>
          </cell>
          <cell r="X853">
            <v>28</v>
          </cell>
          <cell r="Y853">
            <v>0</v>
          </cell>
          <cell r="Z853">
            <v>0</v>
          </cell>
          <cell r="AA853">
            <v>0</v>
          </cell>
          <cell r="AB853">
            <v>0</v>
          </cell>
          <cell r="AC853">
            <v>0</v>
          </cell>
          <cell r="AD853">
            <v>0</v>
          </cell>
          <cell r="AE853" t="str">
            <v>Se definió el cronograma del proceso de Evaluación del Desempeño Integral de la vigencia 2015 que se llevará a cabo durante el año 2016 y se están ajustando los aplicativos para el reporte de la información.</v>
          </cell>
          <cell r="AF853">
            <v>42460.208333333299</v>
          </cell>
          <cell r="AG853">
            <v>42501.4365555556</v>
          </cell>
          <cell r="AH853" t="str">
            <v>Ivan Osejo Villamil</v>
          </cell>
          <cell r="AI853" t="str">
            <v>iosejo@dnp.gov.co</v>
          </cell>
          <cell r="AJ853">
            <v>240</v>
          </cell>
          <cell r="AK853">
            <v>0</v>
          </cell>
          <cell r="AL853">
            <v>0</v>
          </cell>
        </row>
        <row r="854">
          <cell r="A854">
            <v>4518</v>
          </cell>
          <cell r="B854" t="str">
            <v>Todos por un Nuevo País</v>
          </cell>
          <cell r="C854" t="str">
            <v>Estrategias regionales</v>
          </cell>
          <cell r="D854" t="str">
            <v>Conectividad para la integración y el desarrollo productivo sostenible de la región Centro-Oriente y Bogotá D.C.</v>
          </cell>
          <cell r="E854" t="str">
            <v>Planeación Nacional</v>
          </cell>
          <cell r="F854" t="str">
            <v>DNP</v>
          </cell>
          <cell r="G854" t="str">
            <v>Región Centro Oriente - Planeación</v>
          </cell>
          <cell r="H854">
            <v>4518</v>
          </cell>
          <cell r="I854" t="str">
            <v>Indicador de Convergencia Regional ICIR  - Región Centro Oriente y Bogotá</v>
          </cell>
          <cell r="J854" t="str">
            <v>Gestión</v>
          </cell>
          <cell r="K854" t="str">
            <v>Sectorial</v>
          </cell>
          <cell r="L854" t="str">
            <v>SI</v>
          </cell>
          <cell r="M854" t="str">
            <v>NO</v>
          </cell>
          <cell r="N854" t="str">
            <v>NO</v>
          </cell>
          <cell r="O854" t="str">
            <v>SI</v>
          </cell>
          <cell r="P854" t="str">
            <v>Porcentaje</v>
          </cell>
          <cell r="Q854" t="str">
            <v>Anual</v>
          </cell>
          <cell r="R854" t="str">
            <v>Reducción</v>
          </cell>
          <cell r="S854">
            <v>37.9</v>
          </cell>
          <cell r="T854">
            <v>35.6</v>
          </cell>
          <cell r="U854">
            <v>33.299999999999997</v>
          </cell>
          <cell r="V854">
            <v>30</v>
          </cell>
          <cell r="W854">
            <v>26.6</v>
          </cell>
          <cell r="X854">
            <v>26.6</v>
          </cell>
          <cell r="Y854">
            <v>0</v>
          </cell>
          <cell r="Z854">
            <v>0</v>
          </cell>
          <cell r="AA854">
            <v>0</v>
          </cell>
          <cell r="AB854">
            <v>0</v>
          </cell>
          <cell r="AC854">
            <v>0</v>
          </cell>
          <cell r="AD854">
            <v>0</v>
          </cell>
          <cell r="AE854" t="str">
            <v>Se hicieron los cálculos preliminares con las variables seleccionadas del listado opcional, en total quedaron 11 variables en 7 sectores.</v>
          </cell>
          <cell r="AF854">
            <v>42490.208333333299</v>
          </cell>
          <cell r="AG854">
            <v>42502.437799918996</v>
          </cell>
          <cell r="AH854" t="str">
            <v>Ivan Osejo Villamil</v>
          </cell>
          <cell r="AI854" t="str">
            <v>iosejo@dnp.gov.co</v>
          </cell>
          <cell r="AJ854">
            <v>365</v>
          </cell>
          <cell r="AK854">
            <v>0</v>
          </cell>
          <cell r="AL854">
            <v>0</v>
          </cell>
        </row>
        <row r="855">
          <cell r="A855">
            <v>5129</v>
          </cell>
          <cell r="B855" t="str">
            <v>Todos por un Nuevo País</v>
          </cell>
          <cell r="C855" t="str">
            <v>Estrategias regionales</v>
          </cell>
          <cell r="D855" t="str">
            <v>Conectividad para la integración y el desarrollo productivo sostenible de la región Centro-Oriente y Bogotá D.C.</v>
          </cell>
          <cell r="E855" t="str">
            <v>Planeación Nacional</v>
          </cell>
          <cell r="F855" t="str">
            <v>DNP</v>
          </cell>
          <cell r="G855" t="str">
            <v>Región Centro Oriente - Planeación</v>
          </cell>
          <cell r="H855">
            <v>5129</v>
          </cell>
          <cell r="I855" t="str">
            <v>Entidades del sector público nacional, privado y agentes del sistema internacional, con proyectos de cooperación internacional para Norte de Santander.</v>
          </cell>
          <cell r="J855" t="str">
            <v>Producto</v>
          </cell>
          <cell r="K855" t="str">
            <v>Sectorial</v>
          </cell>
          <cell r="L855" t="str">
            <v>SI</v>
          </cell>
          <cell r="M855" t="str">
            <v>SI</v>
          </cell>
          <cell r="N855" t="str">
            <v>NO</v>
          </cell>
          <cell r="O855" t="str">
            <v>SI</v>
          </cell>
          <cell r="P855" t="str">
            <v>Número de entidades</v>
          </cell>
          <cell r="Q855" t="str">
            <v>Anual</v>
          </cell>
          <cell r="R855" t="str">
            <v>Capacidad</v>
          </cell>
          <cell r="S855">
            <v>2</v>
          </cell>
          <cell r="T855">
            <v>2</v>
          </cell>
          <cell r="U855">
            <v>2</v>
          </cell>
          <cell r="V855">
            <v>2</v>
          </cell>
          <cell r="W855">
            <v>4</v>
          </cell>
          <cell r="X855">
            <v>4</v>
          </cell>
          <cell r="Y855">
            <v>0</v>
          </cell>
          <cell r="Z855">
            <v>0</v>
          </cell>
          <cell r="AA855">
            <v>0</v>
          </cell>
          <cell r="AB855">
            <v>0</v>
          </cell>
          <cell r="AC855">
            <v>0</v>
          </cell>
          <cell r="AD855">
            <v>0</v>
          </cell>
          <cell r="AE855" t="str">
            <v>En este indicador se tendrá en cuenta únicamente la información anual reportada en el Sistema de Información de Ayuda Oficial al Desarrollo – SIAOD, de la Agencia Presidencial de Cooperación Internacional, con corte a 31 de diciembre de 2016.</v>
          </cell>
          <cell r="AF855">
            <v>42490.208333333299</v>
          </cell>
          <cell r="AG855">
            <v>42502.454784571797</v>
          </cell>
          <cell r="AH855" t="str">
            <v>Ana María Romero</v>
          </cell>
          <cell r="AI855" t="str">
            <v>aromero@dnp.gov.co</v>
          </cell>
          <cell r="AJ855">
            <v>30</v>
          </cell>
          <cell r="AK855">
            <v>0</v>
          </cell>
          <cell r="AL855">
            <v>0</v>
          </cell>
        </row>
        <row r="856">
          <cell r="A856">
            <v>5109</v>
          </cell>
          <cell r="B856" t="str">
            <v>Todos por un Nuevo País</v>
          </cell>
          <cell r="C856" t="str">
            <v>Estrategias regionales</v>
          </cell>
          <cell r="D856" t="str">
            <v>Conectividad para la integración y el desarrollo productivo sostenible de la región Centro-Oriente y Bogotá D.C.</v>
          </cell>
          <cell r="E856" t="str">
            <v>Trabajo</v>
          </cell>
          <cell r="F856" t="str">
            <v>Servicio Público de Empleo</v>
          </cell>
          <cell r="G856" t="str">
            <v>Región Centro Oriente - Trabajo</v>
          </cell>
          <cell r="H856">
            <v>5109</v>
          </cell>
          <cell r="I856" t="str">
            <v>Colocados  a través del SPE en el departamento de Norte de Santander</v>
          </cell>
          <cell r="J856" t="str">
            <v>Gestión</v>
          </cell>
          <cell r="K856" t="str">
            <v>Sectorial</v>
          </cell>
          <cell r="L856" t="str">
            <v>SI</v>
          </cell>
          <cell r="M856" t="str">
            <v>NO</v>
          </cell>
          <cell r="N856" t="str">
            <v>NO</v>
          </cell>
          <cell r="O856" t="str">
            <v>SI</v>
          </cell>
          <cell r="P856" t="str">
            <v>Colocados</v>
          </cell>
          <cell r="Q856" t="str">
            <v>Mensual</v>
          </cell>
          <cell r="R856" t="str">
            <v>Flujo</v>
          </cell>
          <cell r="S856">
            <v>4700</v>
          </cell>
          <cell r="T856">
            <v>7651</v>
          </cell>
          <cell r="U856">
            <v>9737</v>
          </cell>
          <cell r="V856">
            <v>11824</v>
          </cell>
          <cell r="W856">
            <v>13910</v>
          </cell>
          <cell r="X856">
            <v>13910</v>
          </cell>
          <cell r="Y856">
            <v>4153</v>
          </cell>
          <cell r="Z856">
            <v>42.652000000000001</v>
          </cell>
          <cell r="AA856">
            <v>9324</v>
          </cell>
          <cell r="AB856">
            <v>67.031000000000006</v>
          </cell>
          <cell r="AC856">
            <v>42460.208333333299</v>
          </cell>
          <cell r="AD856">
            <v>42500.689948379601</v>
          </cell>
          <cell r="AE856" t="str">
            <v>Durante el mes de marzo se registraron 1.649 colocaciones laborales en el departamento Norte de Santander. El avance responde en más del 50% a la participación de Cajas de Compensación Familiar (COMFANORTE Y COMFAORIENTE). La Agencia Pública de Empleo del</v>
          </cell>
          <cell r="AF856">
            <v>42460.208333333299</v>
          </cell>
          <cell r="AG856">
            <v>42500.689948229199</v>
          </cell>
          <cell r="AH856" t="str">
            <v>Jorge Andrés Rodríguez Parra</v>
          </cell>
          <cell r="AI856" t="str">
            <v>jorge.rodriguez@serviciodeempleo.gov.co</v>
          </cell>
          <cell r="AJ856">
            <v>30</v>
          </cell>
          <cell r="AK856">
            <v>42490.208333333299</v>
          </cell>
          <cell r="AL856">
            <v>-13</v>
          </cell>
        </row>
        <row r="857">
          <cell r="A857">
            <v>5110</v>
          </cell>
          <cell r="B857" t="str">
            <v>Todos por un Nuevo País</v>
          </cell>
          <cell r="C857" t="str">
            <v>Estrategias regionales</v>
          </cell>
          <cell r="D857" t="str">
            <v>Conectividad para la integración y el desarrollo productivo sostenible de la región Centro-Oriente y Bogotá D.C.</v>
          </cell>
          <cell r="E857" t="str">
            <v>Trabajo</v>
          </cell>
          <cell r="F857" t="str">
            <v>Servicio Público de Empleo</v>
          </cell>
          <cell r="G857" t="str">
            <v>Región Centro Oriente - Trabajo</v>
          </cell>
          <cell r="H857">
            <v>5110</v>
          </cell>
          <cell r="I857" t="str">
            <v>Población orientada laboralmente y remitidas a servicios de gestión y colocación en Bogotá y municipios de influencia</v>
          </cell>
          <cell r="J857" t="str">
            <v>Gestión</v>
          </cell>
          <cell r="K857" t="str">
            <v>Sectorial</v>
          </cell>
          <cell r="L857" t="str">
            <v>SI</v>
          </cell>
          <cell r="M857" t="str">
            <v>NO</v>
          </cell>
          <cell r="N857" t="str">
            <v>NO</v>
          </cell>
          <cell r="O857" t="str">
            <v>SI</v>
          </cell>
          <cell r="P857" t="str">
            <v>Personas</v>
          </cell>
          <cell r="Q857" t="str">
            <v>Mensual</v>
          </cell>
          <cell r="R857" t="str">
            <v>Flujo</v>
          </cell>
          <cell r="S857">
            <v>120000</v>
          </cell>
          <cell r="T857">
            <v>250000</v>
          </cell>
          <cell r="U857">
            <v>300000</v>
          </cell>
          <cell r="V857">
            <v>600000</v>
          </cell>
          <cell r="W857">
            <v>1000000</v>
          </cell>
          <cell r="X857">
            <v>1000000</v>
          </cell>
          <cell r="Y857">
            <v>47997</v>
          </cell>
          <cell r="Z857">
            <v>15.999000000000001</v>
          </cell>
          <cell r="AA857">
            <v>167868</v>
          </cell>
          <cell r="AB857">
            <v>16.786999999999999</v>
          </cell>
          <cell r="AC857">
            <v>42460.208333333299</v>
          </cell>
          <cell r="AD857">
            <v>42500.689008101901</v>
          </cell>
          <cell r="AE857" t="str">
            <v>Durante el mes de marzo se registraron 18.608 orientaciones laborales en Bogotá y sus municipios de influencia. El avance reportado obedece a la gestión de la Agencia Pública de Empleo del SENA, regional Bogotá, y a la gestión de la Caja de Compensación C</v>
          </cell>
          <cell r="AF857">
            <v>42460.208333333299</v>
          </cell>
          <cell r="AG857">
            <v>42500.689005752298</v>
          </cell>
          <cell r="AH857" t="str">
            <v>Jorge Andrés Rodríguez Parra</v>
          </cell>
          <cell r="AI857" t="str">
            <v>jorge.rodriguez@serviciodeempleo.gov.co</v>
          </cell>
          <cell r="AJ857">
            <v>30</v>
          </cell>
          <cell r="AK857">
            <v>42490.208333333299</v>
          </cell>
          <cell r="AL857">
            <v>-13</v>
          </cell>
        </row>
        <row r="858">
          <cell r="A858">
            <v>5180</v>
          </cell>
          <cell r="B858" t="str">
            <v>Todos por un Nuevo País</v>
          </cell>
          <cell r="C858" t="str">
            <v>Estrategias regionales</v>
          </cell>
          <cell r="D858" t="str">
            <v>Conectividad para la integración y el desarrollo productivo sostenible de la región Centro-Oriente y Bogotá D.C.</v>
          </cell>
          <cell r="E858" t="str">
            <v>Transporte</v>
          </cell>
          <cell r="F858" t="str">
            <v>AEROCIVIL</v>
          </cell>
          <cell r="G858" t="str">
            <v>Región Centro Oriente - Transporte</v>
          </cell>
          <cell r="H858">
            <v>5180</v>
          </cell>
          <cell r="I858" t="str">
            <v>Pasajeros movilizados en el Aeropuerto Internacional El Dorado (incluye pasajeros en tránsito)</v>
          </cell>
          <cell r="J858" t="str">
            <v>Resultado</v>
          </cell>
          <cell r="K858" t="str">
            <v>Sectorial</v>
          </cell>
          <cell r="L858" t="str">
            <v>SI</v>
          </cell>
          <cell r="M858" t="str">
            <v>NO</v>
          </cell>
          <cell r="N858" t="str">
            <v>NO</v>
          </cell>
          <cell r="O858" t="str">
            <v>SI</v>
          </cell>
          <cell r="P858" t="str">
            <v>Número (Millones)</v>
          </cell>
          <cell r="Q858" t="str">
            <v>Mensual</v>
          </cell>
          <cell r="R858" t="str">
            <v>Flujo</v>
          </cell>
          <cell r="S858">
            <v>27.4</v>
          </cell>
          <cell r="T858">
            <v>30.4</v>
          </cell>
          <cell r="U858">
            <v>32.799999999999997</v>
          </cell>
          <cell r="V858">
            <v>35.299999999999997</v>
          </cell>
          <cell r="W858">
            <v>37.799999999999997</v>
          </cell>
          <cell r="X858">
            <v>37.799999999999997</v>
          </cell>
          <cell r="Y858">
            <v>4.97</v>
          </cell>
          <cell r="Z858">
            <v>15.15</v>
          </cell>
          <cell r="AA858">
            <v>29.96</v>
          </cell>
          <cell r="AB858">
            <v>79.260000000000005</v>
          </cell>
          <cell r="AC858">
            <v>42429.208333333299</v>
          </cell>
          <cell r="AD858">
            <v>42473.716179513904</v>
          </cell>
          <cell r="AE858" t="str">
            <v>En el periodo comprendido entre enero y marzo de 2016, se movilizaron a través del aeropuerto El Dorado un total de 7.46 millones de pasajeros, lo que representa un crecimiento de 7.98% con relación al primer trimestre del año 2015.</v>
          </cell>
          <cell r="AF858">
            <v>42460.208333333299</v>
          </cell>
          <cell r="AG858">
            <v>42494.468001770801</v>
          </cell>
          <cell r="AH858" t="str">
            <v>Eduardo Enrique Tovar Añez</v>
          </cell>
          <cell r="AI858" t="str">
            <v>eduardo.tovar@aerocivil.gov.co</v>
          </cell>
          <cell r="AJ858">
            <v>30</v>
          </cell>
          <cell r="AK858">
            <v>42458.208333333299</v>
          </cell>
          <cell r="AL858">
            <v>18</v>
          </cell>
        </row>
        <row r="859">
          <cell r="A859">
            <v>5224</v>
          </cell>
          <cell r="B859" t="str">
            <v>Todos por un Nuevo País</v>
          </cell>
          <cell r="C859" t="str">
            <v>Estrategias regionales</v>
          </cell>
          <cell r="D859" t="str">
            <v>Conectividad para la integración y el desarrollo productivo sostenible de la región Centro-Oriente y Bogotá D.C.</v>
          </cell>
          <cell r="E859" t="str">
            <v>Transporte</v>
          </cell>
          <cell r="F859" t="str">
            <v>CORMAGDALENA</v>
          </cell>
          <cell r="G859" t="str">
            <v>Región Centro Oriente - Transporte</v>
          </cell>
          <cell r="H859">
            <v>5224</v>
          </cell>
          <cell r="I859" t="str">
            <v>Kilómetros de corredor fluvial mantenidos - Centro Oriente (Bogotá, Santander, Boyacá y Cundinamarca)</v>
          </cell>
          <cell r="J859" t="str">
            <v>Producto</v>
          </cell>
          <cell r="K859" t="str">
            <v>Sectorial</v>
          </cell>
          <cell r="L859" t="str">
            <v>NO</v>
          </cell>
          <cell r="M859" t="str">
            <v>NO</v>
          </cell>
          <cell r="N859" t="str">
            <v>NO</v>
          </cell>
          <cell r="O859" t="str">
            <v>SI</v>
          </cell>
          <cell r="P859" t="str">
            <v>Kilómetros</v>
          </cell>
          <cell r="Q859" t="str">
            <v>Mensual</v>
          </cell>
          <cell r="R859" t="str">
            <v>Stock</v>
          </cell>
          <cell r="S859">
            <v>390</v>
          </cell>
          <cell r="T859">
            <v>390</v>
          </cell>
          <cell r="U859">
            <v>390</v>
          </cell>
          <cell r="V859">
            <v>390</v>
          </cell>
          <cell r="W859">
            <v>390</v>
          </cell>
          <cell r="X859">
            <v>390</v>
          </cell>
          <cell r="Y859">
            <v>390</v>
          </cell>
          <cell r="Z859">
            <v>100</v>
          </cell>
          <cell r="AA859">
            <v>390</v>
          </cell>
          <cell r="AB859">
            <v>100</v>
          </cell>
          <cell r="AC859">
            <v>42490.208333333299</v>
          </cell>
          <cell r="AD859">
            <v>42496.411251006903</v>
          </cell>
          <cell r="AE859" t="str">
            <v>Kilómetros de hidrovía en el tramo Centro Oriente (Bogotá, Santander, Boyacá y Cundinamarca) del Río Magdalena puestos al servicio público de transporte fluvial las 24 horas del día; asegurando para estos kilómetros nivel de calidad de profundidad, ancho,</v>
          </cell>
          <cell r="AF859">
            <v>42490.208333333299</v>
          </cell>
          <cell r="AG859">
            <v>42496.411250810197</v>
          </cell>
          <cell r="AH859" t="str">
            <v>Lyda Patricia Alvarez</v>
          </cell>
          <cell r="AI859" t="str">
            <v>Lyda.alvarez@cormagdalena.gov.co</v>
          </cell>
          <cell r="AJ859">
            <v>7</v>
          </cell>
          <cell r="AK859">
            <v>42520.208333333299</v>
          </cell>
          <cell r="AL859">
            <v>-20</v>
          </cell>
        </row>
        <row r="860">
          <cell r="A860">
            <v>5187</v>
          </cell>
          <cell r="B860" t="str">
            <v>Todos por un Nuevo País</v>
          </cell>
          <cell r="C860" t="str">
            <v>Estrategias regionales</v>
          </cell>
          <cell r="D860" t="str">
            <v>Conectividad para la integración y el desarrollo productivo sostenible de la región Centro-Oriente y Bogotá D.C.</v>
          </cell>
          <cell r="E860" t="str">
            <v>Transporte</v>
          </cell>
          <cell r="F860" t="str">
            <v>MINTRANSPORTE</v>
          </cell>
          <cell r="G860" t="str">
            <v>Región Centro Oriente - Transporte</v>
          </cell>
          <cell r="H860">
            <v>5187</v>
          </cell>
          <cell r="I860" t="str">
            <v>Porcentaje de red vial nacional primaria en buen estado en la Región Centro Oriente</v>
          </cell>
          <cell r="J860" t="str">
            <v>Producto</v>
          </cell>
          <cell r="K860" t="str">
            <v>Sectorial</v>
          </cell>
          <cell r="L860" t="str">
            <v>SI</v>
          </cell>
          <cell r="M860" t="str">
            <v>NO</v>
          </cell>
          <cell r="N860" t="str">
            <v>NO</v>
          </cell>
          <cell r="O860" t="str">
            <v>SI</v>
          </cell>
          <cell r="P860" t="str">
            <v>Porcentaje</v>
          </cell>
          <cell r="Q860" t="str">
            <v>Trimestral</v>
          </cell>
          <cell r="R860" t="str">
            <v>Capacidad</v>
          </cell>
          <cell r="S860">
            <v>42</v>
          </cell>
          <cell r="T860">
            <v>44</v>
          </cell>
          <cell r="U860">
            <v>47</v>
          </cell>
          <cell r="V860">
            <v>49</v>
          </cell>
          <cell r="W860">
            <v>50</v>
          </cell>
          <cell r="X860">
            <v>50</v>
          </cell>
          <cell r="Y860">
            <v>44.18</v>
          </cell>
          <cell r="Z860">
            <v>43.6</v>
          </cell>
          <cell r="AA860">
            <v>44.18</v>
          </cell>
          <cell r="AB860">
            <v>27.25</v>
          </cell>
          <cell r="AC860">
            <v>42460.208333333299</v>
          </cell>
          <cell r="AD860">
            <v>42496.624296759299</v>
          </cell>
          <cell r="AE860" t="str">
            <v xml:space="preserve">44,18% de la Red Vial primaria en la Región Centro Oriente se encuentra en Buen estado. </v>
          </cell>
          <cell r="AF860">
            <v>42460.208333333299</v>
          </cell>
          <cell r="AG860">
            <v>42496.6242965278</v>
          </cell>
          <cell r="AH860" t="str">
            <v>Carlos Alberto Sarabia Mancini</v>
          </cell>
          <cell r="AI860" t="str">
            <v>csarabia@mintransporte.gov.co</v>
          </cell>
          <cell r="AJ860">
            <v>30</v>
          </cell>
          <cell r="AK860">
            <v>42551.208333333299</v>
          </cell>
          <cell r="AL860">
            <v>-73</v>
          </cell>
        </row>
        <row r="861">
          <cell r="A861">
            <v>5191</v>
          </cell>
          <cell r="B861" t="str">
            <v>Todos por un Nuevo País</v>
          </cell>
          <cell r="C861" t="str">
            <v>Estrategias regionales</v>
          </cell>
          <cell r="D861" t="str">
            <v>Conectividad para la integración y el desarrollo productivo sostenible de la región Centro-Oriente y Bogotá D.C.</v>
          </cell>
          <cell r="E861" t="str">
            <v>Transporte</v>
          </cell>
          <cell r="F861" t="str">
            <v>MINTRANSPORTE</v>
          </cell>
          <cell r="G861" t="str">
            <v>Región Centro Oriente - Transporte</v>
          </cell>
          <cell r="H861">
            <v>5191</v>
          </cell>
          <cell r="I861" t="str">
            <v>Porcentaje de viajes realizados asociados a movilidad activa cuantificada en la Región Centro Oriente.</v>
          </cell>
          <cell r="J861" t="str">
            <v>Resultado</v>
          </cell>
          <cell r="K861" t="str">
            <v>Sectorial</v>
          </cell>
          <cell r="L861" t="str">
            <v>SI</v>
          </cell>
          <cell r="M861" t="str">
            <v>SI</v>
          </cell>
          <cell r="N861" t="str">
            <v>NO</v>
          </cell>
          <cell r="O861" t="str">
            <v>SI</v>
          </cell>
          <cell r="P861" t="str">
            <v>Porcentaje</v>
          </cell>
          <cell r="Q861" t="str">
            <v>Trimestral</v>
          </cell>
          <cell r="R861" t="str">
            <v>Stock</v>
          </cell>
          <cell r="S861">
            <v>39</v>
          </cell>
          <cell r="T861">
            <v>39</v>
          </cell>
          <cell r="U861">
            <v>39</v>
          </cell>
          <cell r="V861">
            <v>39</v>
          </cell>
          <cell r="W861">
            <v>39</v>
          </cell>
          <cell r="X861">
            <v>39</v>
          </cell>
          <cell r="Y861">
            <v>0</v>
          </cell>
          <cell r="Z861">
            <v>0</v>
          </cell>
          <cell r="AA861">
            <v>0</v>
          </cell>
          <cell r="AB861">
            <v>0</v>
          </cell>
          <cell r="AC861">
            <v>0</v>
          </cell>
          <cell r="AD861">
            <v>0</v>
          </cell>
          <cell r="AE861" t="str">
            <v>En la zona centro oriente se movilizaron cerca de 3.000.000 millones de pasajeros a través de los sistemas de transportes con lo cual se presentó una disminución de cerca del 3% propia del periodo de estacionalidad.</v>
          </cell>
          <cell r="AF861">
            <v>42400.208333333299</v>
          </cell>
          <cell r="AG861">
            <v>42495.6166326042</v>
          </cell>
          <cell r="AH861" t="str">
            <v>Walid David Jalil Nasser</v>
          </cell>
          <cell r="AI861" t="str">
            <v>wdavid@mintransporte.gov.co</v>
          </cell>
          <cell r="AJ861">
            <v>30</v>
          </cell>
          <cell r="AK861">
            <v>0</v>
          </cell>
          <cell r="AL861">
            <v>0</v>
          </cell>
        </row>
        <row r="862">
          <cell r="A862">
            <v>5194</v>
          </cell>
          <cell r="B862" t="str">
            <v>Todos por un Nuevo País</v>
          </cell>
          <cell r="C862" t="str">
            <v>Estrategias regionales</v>
          </cell>
          <cell r="D862" t="str">
            <v>Conectividad para la integración y el desarrollo productivo sostenible de la región Centro-Oriente y Bogotá D.C.</v>
          </cell>
          <cell r="E862" t="str">
            <v>Transporte</v>
          </cell>
          <cell r="F862" t="str">
            <v>MINTRANSPORTE</v>
          </cell>
          <cell r="G862" t="str">
            <v>Región Centro Oriente - Transporte</v>
          </cell>
          <cell r="H862">
            <v>5194</v>
          </cell>
          <cell r="I862" t="str">
            <v>Espacios de Infraestructura dedicada a la intermodalidad en la Región Centro Oriente.</v>
          </cell>
          <cell r="J862" t="str">
            <v>Producto</v>
          </cell>
          <cell r="K862" t="str">
            <v>Sectorial</v>
          </cell>
          <cell r="L862" t="str">
            <v>SI</v>
          </cell>
          <cell r="M862" t="str">
            <v>SI</v>
          </cell>
          <cell r="N862" t="str">
            <v>NO</v>
          </cell>
          <cell r="O862" t="str">
            <v>SI</v>
          </cell>
          <cell r="P862" t="str">
            <v>Número</v>
          </cell>
          <cell r="Q862" t="str">
            <v>Trimestral</v>
          </cell>
          <cell r="R862" t="str">
            <v>Capacidad</v>
          </cell>
          <cell r="S862">
            <v>20</v>
          </cell>
          <cell r="T862">
            <v>21</v>
          </cell>
          <cell r="U862">
            <v>21</v>
          </cell>
          <cell r="V862">
            <v>21</v>
          </cell>
          <cell r="W862">
            <v>25</v>
          </cell>
          <cell r="X862">
            <v>25</v>
          </cell>
          <cell r="Y862">
            <v>0</v>
          </cell>
          <cell r="Z862">
            <v>0</v>
          </cell>
          <cell r="AA862">
            <v>0</v>
          </cell>
          <cell r="AB862">
            <v>0</v>
          </cell>
          <cell r="AC862">
            <v>0</v>
          </cell>
          <cell r="AD862">
            <v>0</v>
          </cell>
          <cell r="AE862">
            <v>0</v>
          </cell>
          <cell r="AF862">
            <v>0</v>
          </cell>
          <cell r="AG862">
            <v>0</v>
          </cell>
          <cell r="AH862" t="str">
            <v>Walid David Jalil Nasser</v>
          </cell>
          <cell r="AI862" t="str">
            <v>wdavid@mintransporte.gov.co</v>
          </cell>
          <cell r="AJ862">
            <v>30</v>
          </cell>
          <cell r="AK862">
            <v>0</v>
          </cell>
          <cell r="AL862">
            <v>0</v>
          </cell>
        </row>
        <row r="863">
          <cell r="A863">
            <v>5119</v>
          </cell>
          <cell r="B863" t="str">
            <v>Todos por un Nuevo País</v>
          </cell>
          <cell r="C863" t="str">
            <v>Estrategias regionales</v>
          </cell>
          <cell r="D863" t="str">
            <v>Conectividad para la integración y el desarrollo productivo sostenible de la región Centro-Oriente y Bogotá D.C.</v>
          </cell>
          <cell r="E863" t="str">
            <v>Vivienda</v>
          </cell>
          <cell r="F863" t="str">
            <v>MinVivienda</v>
          </cell>
          <cell r="G863" t="str">
            <v>Región Centro Oriente - Vivienda</v>
          </cell>
          <cell r="H863">
            <v>5119</v>
          </cell>
          <cell r="I863" t="str">
            <v>Porcentaje de hogares urbanos en situación de déficit cuantitativo de vivienda - Centro Oriente</v>
          </cell>
          <cell r="J863" t="str">
            <v>Producto</v>
          </cell>
          <cell r="K863" t="str">
            <v>Sectorial</v>
          </cell>
          <cell r="L863" t="str">
            <v>SI</v>
          </cell>
          <cell r="M863" t="str">
            <v>NO</v>
          </cell>
          <cell r="N863" t="str">
            <v>NO</v>
          </cell>
          <cell r="O863" t="str">
            <v>SI</v>
          </cell>
          <cell r="P863" t="str">
            <v>Porcentaje</v>
          </cell>
          <cell r="Q863" t="str">
            <v>Anual</v>
          </cell>
          <cell r="R863" t="str">
            <v>Reducción</v>
          </cell>
          <cell r="S863">
            <v>5.6</v>
          </cell>
          <cell r="T863">
            <v>5.4</v>
          </cell>
          <cell r="U863">
            <v>5.0999999999999996</v>
          </cell>
          <cell r="V863">
            <v>4.5999999999999996</v>
          </cell>
          <cell r="W863">
            <v>4.2</v>
          </cell>
          <cell r="X863">
            <v>4.2</v>
          </cell>
          <cell r="Y863">
            <v>0</v>
          </cell>
          <cell r="Z863">
            <v>0</v>
          </cell>
          <cell r="AA863">
            <v>0</v>
          </cell>
          <cell r="AB863">
            <v>0</v>
          </cell>
          <cell r="AC863">
            <v>0</v>
          </cell>
          <cell r="AD863">
            <v>0</v>
          </cell>
          <cell r="AE863">
            <v>0</v>
          </cell>
          <cell r="AF863">
            <v>0</v>
          </cell>
          <cell r="AG863">
            <v>0</v>
          </cell>
          <cell r="AH863" t="str">
            <v>Diana Margarita Barrera Cruz</v>
          </cell>
          <cell r="AI863" t="str">
            <v>dbarrera@minvivienda.gov.co</v>
          </cell>
          <cell r="AJ863">
            <v>120</v>
          </cell>
          <cell r="AK863">
            <v>0</v>
          </cell>
          <cell r="AL863">
            <v>0</v>
          </cell>
        </row>
        <row r="864">
          <cell r="A864">
            <v>5122</v>
          </cell>
          <cell r="B864" t="str">
            <v>Todos por un Nuevo País</v>
          </cell>
          <cell r="C864" t="str">
            <v>Estrategias regionales</v>
          </cell>
          <cell r="D864" t="str">
            <v>Conectividad para la integración y el desarrollo productivo sostenible de la región Centro-Oriente y Bogotá D.C.</v>
          </cell>
          <cell r="E864" t="str">
            <v>Vivienda</v>
          </cell>
          <cell r="F864" t="str">
            <v>MinVivienda</v>
          </cell>
          <cell r="G864" t="str">
            <v>Región Centro Oriente - Vivienda</v>
          </cell>
          <cell r="H864">
            <v>5122</v>
          </cell>
          <cell r="I864" t="str">
            <v>Nuevos cupos asignados para vivienda urbana nueva en la región Centro Oriente</v>
          </cell>
          <cell r="J864" t="str">
            <v>Producto</v>
          </cell>
          <cell r="K864" t="str">
            <v>Sectorial</v>
          </cell>
          <cell r="L864" t="str">
            <v>SI</v>
          </cell>
          <cell r="M864" t="str">
            <v>NO</v>
          </cell>
          <cell r="N864" t="str">
            <v>NO</v>
          </cell>
          <cell r="O864" t="str">
            <v>SI</v>
          </cell>
          <cell r="P864" t="str">
            <v>Cupos</v>
          </cell>
          <cell r="Q864" t="str">
            <v>Mensual</v>
          </cell>
          <cell r="R864" t="str">
            <v>Acumulado</v>
          </cell>
          <cell r="S864">
            <v>33824</v>
          </cell>
          <cell r="T864">
            <v>5000</v>
          </cell>
          <cell r="U864">
            <v>6500</v>
          </cell>
          <cell r="V864">
            <v>6500</v>
          </cell>
          <cell r="W864">
            <v>6000</v>
          </cell>
          <cell r="X864">
            <v>24000</v>
          </cell>
          <cell r="Y864">
            <v>1783</v>
          </cell>
          <cell r="Z864">
            <v>27.431000000000001</v>
          </cell>
          <cell r="AA864">
            <v>8015</v>
          </cell>
          <cell r="AB864">
            <v>33.396000000000001</v>
          </cell>
          <cell r="AC864">
            <v>42460.208333333299</v>
          </cell>
          <cell r="AD864">
            <v>42501.424668831001</v>
          </cell>
          <cell r="AE864" t="str">
            <v>Durante el mes de marzo se habilitaron 107 hogares en el marco del Programa Mi Casa, se iniciaron 322 soluciones de vivienda de interés prioritario en el Programa VIPA, se iniciaron 589 soluciones de vivienda de interés social y prioritario en el programa</v>
          </cell>
          <cell r="AF864">
            <v>42460.208333333299</v>
          </cell>
          <cell r="AG864">
            <v>42501.424668669002</v>
          </cell>
          <cell r="AH864" t="str">
            <v>Alejandro Quintero Romero</v>
          </cell>
          <cell r="AI864" t="str">
            <v>alquintero@minvivienda.gov.co</v>
          </cell>
          <cell r="AJ864">
            <v>30</v>
          </cell>
          <cell r="AK864">
            <v>42490.208333333299</v>
          </cell>
          <cell r="AL864">
            <v>-13</v>
          </cell>
        </row>
        <row r="865">
          <cell r="A865">
            <v>5034</v>
          </cell>
          <cell r="B865" t="str">
            <v>Todos por un Nuevo País</v>
          </cell>
          <cell r="C865" t="str">
            <v>Estrategias regionales</v>
          </cell>
          <cell r="D865" t="str">
            <v>Pacífico: desarrollo socioeconómico con equidad, integración y sostenibilidad ambiental</v>
          </cell>
          <cell r="E865" t="str">
            <v>Agropecuario</v>
          </cell>
          <cell r="F865" t="str">
            <v>MINAGRICULTURA</v>
          </cell>
          <cell r="G865" t="str">
            <v>Región Pacífico - Agricultura</v>
          </cell>
          <cell r="H865">
            <v>5034</v>
          </cell>
          <cell r="I865" t="str">
            <v>Soluciones de vivienda rural entregadas - Pacífico</v>
          </cell>
          <cell r="J865" t="str">
            <v>Producto</v>
          </cell>
          <cell r="K865" t="str">
            <v>Sectorial</v>
          </cell>
          <cell r="L865" t="str">
            <v>SI</v>
          </cell>
          <cell r="M865" t="str">
            <v>SI</v>
          </cell>
          <cell r="N865" t="str">
            <v>NO</v>
          </cell>
          <cell r="O865" t="str">
            <v>SI</v>
          </cell>
          <cell r="P865" t="str">
            <v xml:space="preserve">Soluciones de Vivienda Rural </v>
          </cell>
          <cell r="Q865" t="str">
            <v>Mensual</v>
          </cell>
          <cell r="R865" t="str">
            <v>Acumulado</v>
          </cell>
          <cell r="S865">
            <v>13408</v>
          </cell>
          <cell r="T865">
            <v>0</v>
          </cell>
          <cell r="U865">
            <v>0</v>
          </cell>
          <cell r="V865">
            <v>0</v>
          </cell>
          <cell r="W865">
            <v>0</v>
          </cell>
          <cell r="X865">
            <v>19136</v>
          </cell>
          <cell r="Y865">
            <v>1193</v>
          </cell>
          <cell r="Z865">
            <v>0</v>
          </cell>
          <cell r="AA865">
            <v>5398</v>
          </cell>
          <cell r="AB865">
            <v>28.209</v>
          </cell>
          <cell r="AC865">
            <v>42490.208333333299</v>
          </cell>
          <cell r="AD865">
            <v>42501.432981562502</v>
          </cell>
          <cell r="AE865" t="str">
            <v xml:space="preserve">En lo corrido de 2016, el MADR a través del Banco Agrario, logró entregar 1.193 soluciones de vivienda de interés social rural en la zona rural dispersa de 2 departamentos de la región pacifico (para población campesina y desplazada), a igual cantidad de </v>
          </cell>
          <cell r="AF865">
            <v>42490.208333333299</v>
          </cell>
          <cell r="AG865">
            <v>42501.432981400503</v>
          </cell>
          <cell r="AH865" t="str">
            <v>Héctor Julio Álvarez Rivero</v>
          </cell>
          <cell r="AI865" t="str">
            <v>hector.alvarez@minagricultura.gov.co</v>
          </cell>
          <cell r="AJ865">
            <v>12</v>
          </cell>
          <cell r="AK865">
            <v>42520.208333333299</v>
          </cell>
          <cell r="AL865">
            <v>-25</v>
          </cell>
        </row>
        <row r="866">
          <cell r="A866">
            <v>5035</v>
          </cell>
          <cell r="B866" t="str">
            <v>Todos por un Nuevo País</v>
          </cell>
          <cell r="C866" t="str">
            <v>Estrategias regionales</v>
          </cell>
          <cell r="D866" t="str">
            <v>Pacífico: desarrollo socioeconómico con equidad, integración y sostenibilidad ambiental</v>
          </cell>
          <cell r="E866" t="str">
            <v>Agropecuario</v>
          </cell>
          <cell r="F866" t="str">
            <v>MINAGRICULTURA</v>
          </cell>
          <cell r="G866" t="str">
            <v>Región Pacífico - Agricultura</v>
          </cell>
          <cell r="H866">
            <v>5035</v>
          </cell>
          <cell r="I866" t="str">
            <v>Familias formalizadas con los derechos de propiedad de la tierra  para los pequeños  productores de Nariño ( incluye la compra de tierras en Cauca-Nariño)</v>
          </cell>
          <cell r="J866" t="str">
            <v>Producto</v>
          </cell>
          <cell r="K866" t="str">
            <v>Sectorial</v>
          </cell>
          <cell r="L866" t="str">
            <v>SI</v>
          </cell>
          <cell r="M866" t="str">
            <v>SI</v>
          </cell>
          <cell r="N866" t="str">
            <v>NO</v>
          </cell>
          <cell r="O866" t="str">
            <v>SI</v>
          </cell>
          <cell r="P866" t="str">
            <v>Pendiente</v>
          </cell>
          <cell r="Q866" t="str">
            <v>Trimestral</v>
          </cell>
          <cell r="R866" t="str">
            <v>Acumulado</v>
          </cell>
          <cell r="S866">
            <v>0</v>
          </cell>
          <cell r="T866">
            <v>0</v>
          </cell>
          <cell r="U866">
            <v>0</v>
          </cell>
          <cell r="V866">
            <v>0</v>
          </cell>
          <cell r="W866">
            <v>0</v>
          </cell>
          <cell r="X866">
            <v>6543</v>
          </cell>
          <cell r="Y866">
            <v>0</v>
          </cell>
          <cell r="Z866">
            <v>0</v>
          </cell>
          <cell r="AA866">
            <v>0</v>
          </cell>
          <cell r="AB866">
            <v>0</v>
          </cell>
          <cell r="AC866">
            <v>0</v>
          </cell>
          <cell r="AD866">
            <v>0</v>
          </cell>
          <cell r="AE866">
            <v>0</v>
          </cell>
          <cell r="AF866">
            <v>0</v>
          </cell>
          <cell r="AG866">
            <v>0</v>
          </cell>
          <cell r="AH866" t="str">
            <v>Samuel Zambrano Canizales</v>
          </cell>
          <cell r="AI866" t="str">
            <v>samuel.zambrano@minagricultura.gov.co</v>
          </cell>
          <cell r="AJ866">
            <v>0</v>
          </cell>
          <cell r="AK866">
            <v>0</v>
          </cell>
          <cell r="AL866">
            <v>0</v>
          </cell>
        </row>
        <row r="867">
          <cell r="A867">
            <v>5036</v>
          </cell>
          <cell r="B867" t="str">
            <v>Todos por un Nuevo País</v>
          </cell>
          <cell r="C867" t="str">
            <v>Estrategias regionales</v>
          </cell>
          <cell r="D867" t="str">
            <v>Pacífico: desarrollo socioeconómico con equidad, integración y sostenibilidad ambiental</v>
          </cell>
          <cell r="E867" t="str">
            <v>Agropecuario</v>
          </cell>
          <cell r="F867" t="str">
            <v>MINAGRICULTURA</v>
          </cell>
          <cell r="G867" t="str">
            <v>Región Pacífico - Agricultura</v>
          </cell>
          <cell r="H867">
            <v>5036</v>
          </cell>
          <cell r="I867" t="str">
            <v>Predios formalizados o regularizados para el desarrollo rural - Pacífico</v>
          </cell>
          <cell r="J867" t="str">
            <v>Producto</v>
          </cell>
          <cell r="K867" t="str">
            <v>Sectorial</v>
          </cell>
          <cell r="L867" t="str">
            <v>SI</v>
          </cell>
          <cell r="M867" t="str">
            <v>SI</v>
          </cell>
          <cell r="N867" t="str">
            <v>NO</v>
          </cell>
          <cell r="O867" t="str">
            <v>SI</v>
          </cell>
          <cell r="P867" t="str">
            <v>Predios</v>
          </cell>
          <cell r="Q867" t="str">
            <v>Mensual</v>
          </cell>
          <cell r="R867" t="str">
            <v>Acumulado</v>
          </cell>
          <cell r="S867">
            <v>0</v>
          </cell>
          <cell r="T867">
            <v>1400</v>
          </cell>
          <cell r="U867">
            <v>1400</v>
          </cell>
          <cell r="V867">
            <v>1390</v>
          </cell>
          <cell r="W867">
            <v>1390</v>
          </cell>
          <cell r="X867">
            <v>5580</v>
          </cell>
          <cell r="Y867">
            <v>164</v>
          </cell>
          <cell r="Z867">
            <v>11.71</v>
          </cell>
          <cell r="AA867">
            <v>1052</v>
          </cell>
          <cell r="AB867">
            <v>18.850000000000001</v>
          </cell>
          <cell r="AC867">
            <v>42460.208333333299</v>
          </cell>
          <cell r="AD867">
            <v>42496.706329895802</v>
          </cell>
          <cell r="AE867" t="str">
            <v>Los datos corresponden a lo ejecutado por el Programa de Formalizacion del M ministerio, según prorrogas de los Convenios 2015 y 2014, ya que para el 2016 la ANT asumirá estas funciones, al igual que las del INCODER</v>
          </cell>
          <cell r="AF867">
            <v>42460.208333333299</v>
          </cell>
          <cell r="AG867">
            <v>42496.706329745401</v>
          </cell>
          <cell r="AH867" t="str">
            <v>Ana Mónica Vargas Suárez</v>
          </cell>
          <cell r="AI867" t="str">
            <v>ana.vargas@minagricultura.gov.co</v>
          </cell>
          <cell r="AJ867">
            <v>5</v>
          </cell>
          <cell r="AK867">
            <v>42490.208333333299</v>
          </cell>
          <cell r="AL867">
            <v>12</v>
          </cell>
        </row>
        <row r="868">
          <cell r="A868">
            <v>5037</v>
          </cell>
          <cell r="B868" t="str">
            <v>Todos por un Nuevo País</v>
          </cell>
          <cell r="C868" t="str">
            <v>Estrategias regionales</v>
          </cell>
          <cell r="D868" t="str">
            <v>Pacífico: desarrollo socioeconómico con equidad, integración y sostenibilidad ambiental</v>
          </cell>
          <cell r="E868" t="str">
            <v>Agropecuario</v>
          </cell>
          <cell r="F868" t="str">
            <v>MINAGRICULTURA</v>
          </cell>
          <cell r="G868" t="str">
            <v>Región Pacífico - Agricultura</v>
          </cell>
          <cell r="H868">
            <v>5037</v>
          </cell>
          <cell r="I868" t="str">
            <v>Hectáreas de constitución de resguardos indígenas - Pacífico</v>
          </cell>
          <cell r="J868" t="str">
            <v>Producto</v>
          </cell>
          <cell r="K868" t="str">
            <v>Sectorial</v>
          </cell>
          <cell r="L868" t="str">
            <v>SI</v>
          </cell>
          <cell r="M868" t="str">
            <v>NO</v>
          </cell>
          <cell r="N868" t="str">
            <v>NO</v>
          </cell>
          <cell r="O868" t="str">
            <v>SI</v>
          </cell>
          <cell r="P868" t="str">
            <v>Hectáreas</v>
          </cell>
          <cell r="Q868" t="str">
            <v>Mensual</v>
          </cell>
          <cell r="R868" t="str">
            <v>Acumulado</v>
          </cell>
          <cell r="S868">
            <v>0</v>
          </cell>
          <cell r="T868">
            <v>2015</v>
          </cell>
          <cell r="U868">
            <v>1900</v>
          </cell>
          <cell r="V868">
            <v>1550</v>
          </cell>
          <cell r="W868">
            <v>981</v>
          </cell>
          <cell r="X868">
            <v>6446</v>
          </cell>
          <cell r="Y868">
            <v>0</v>
          </cell>
          <cell r="Z868">
            <v>0</v>
          </cell>
          <cell r="AA868">
            <v>0</v>
          </cell>
          <cell r="AB868">
            <v>0</v>
          </cell>
          <cell r="AC868">
            <v>0</v>
          </cell>
          <cell r="AD868">
            <v>0</v>
          </cell>
          <cell r="AE868">
            <v>0</v>
          </cell>
          <cell r="AF868">
            <v>0</v>
          </cell>
          <cell r="AG868">
            <v>0</v>
          </cell>
          <cell r="AH868" t="str">
            <v>Giovanni Alberto Rocha Mahecha</v>
          </cell>
          <cell r="AI868" t="str">
            <v>grocha@incoder.gov.co</v>
          </cell>
          <cell r="AJ868">
            <v>5</v>
          </cell>
          <cell r="AK868">
            <v>0</v>
          </cell>
          <cell r="AL868">
            <v>0</v>
          </cell>
        </row>
        <row r="869">
          <cell r="A869">
            <v>5038</v>
          </cell>
          <cell r="B869" t="str">
            <v>Todos por un Nuevo País</v>
          </cell>
          <cell r="C869" t="str">
            <v>Estrategias regionales</v>
          </cell>
          <cell r="D869" t="str">
            <v>Pacífico: desarrollo socioeconómico con equidad, integración y sostenibilidad ambiental</v>
          </cell>
          <cell r="E869" t="str">
            <v>Agropecuario</v>
          </cell>
          <cell r="F869" t="str">
            <v>MINAGRICULTURA</v>
          </cell>
          <cell r="G869" t="str">
            <v>Región Pacífico - Agricultura</v>
          </cell>
          <cell r="H869">
            <v>5038</v>
          </cell>
          <cell r="I869" t="str">
            <v>Familias beneficiadas con el Plan Específico para el acceso a la tierra para las comunidades indígenas - Pacífico</v>
          </cell>
          <cell r="J869" t="str">
            <v>Producto</v>
          </cell>
          <cell r="K869" t="str">
            <v>Sectorial</v>
          </cell>
          <cell r="L869" t="str">
            <v>SI</v>
          </cell>
          <cell r="M869" t="str">
            <v>SI</v>
          </cell>
          <cell r="N869" t="str">
            <v>NO</v>
          </cell>
          <cell r="O869" t="str">
            <v>SI</v>
          </cell>
          <cell r="P869" t="str">
            <v>Familias</v>
          </cell>
          <cell r="Q869" t="str">
            <v>Trimestral</v>
          </cell>
          <cell r="R869" t="str">
            <v>Acumulado</v>
          </cell>
          <cell r="S869">
            <v>0</v>
          </cell>
          <cell r="T869">
            <v>250</v>
          </cell>
          <cell r="U869">
            <v>320</v>
          </cell>
          <cell r="V869">
            <v>475</v>
          </cell>
          <cell r="W869">
            <v>655</v>
          </cell>
          <cell r="X869">
            <v>1700</v>
          </cell>
          <cell r="Y869">
            <v>0</v>
          </cell>
          <cell r="Z869">
            <v>0</v>
          </cell>
          <cell r="AA869">
            <v>0</v>
          </cell>
          <cell r="AB869">
            <v>0</v>
          </cell>
          <cell r="AC869">
            <v>0</v>
          </cell>
          <cell r="AD869">
            <v>0</v>
          </cell>
          <cell r="AE869">
            <v>0</v>
          </cell>
          <cell r="AF869">
            <v>0</v>
          </cell>
          <cell r="AG869">
            <v>0</v>
          </cell>
          <cell r="AH869" t="str">
            <v>Giovanni Alberto Rocha Mahecha</v>
          </cell>
          <cell r="AI869" t="str">
            <v>grocha@incoder.gov.co</v>
          </cell>
          <cell r="AJ869">
            <v>5</v>
          </cell>
          <cell r="AK869">
            <v>0</v>
          </cell>
          <cell r="AL869">
            <v>0</v>
          </cell>
        </row>
        <row r="870">
          <cell r="A870">
            <v>5045</v>
          </cell>
          <cell r="B870" t="str">
            <v>Todos por un Nuevo País</v>
          </cell>
          <cell r="C870" t="str">
            <v>Estrategias regionales</v>
          </cell>
          <cell r="D870" t="str">
            <v>Pacífico: desarrollo socioeconómico con equidad, integración y sostenibilidad ambiental</v>
          </cell>
          <cell r="E870" t="str">
            <v>Agropecuario</v>
          </cell>
          <cell r="F870" t="str">
            <v>MINAGRICULTURA</v>
          </cell>
          <cell r="G870" t="str">
            <v>Región Pacífico - Agricultura</v>
          </cell>
          <cell r="H870">
            <v>5045</v>
          </cell>
          <cell r="I870" t="str">
            <v>Astillero implementado - Pacífico</v>
          </cell>
          <cell r="J870" t="str">
            <v>Producto</v>
          </cell>
          <cell r="K870" t="str">
            <v>Sectorial</v>
          </cell>
          <cell r="L870" t="str">
            <v>SI</v>
          </cell>
          <cell r="M870" t="str">
            <v>SI</v>
          </cell>
          <cell r="N870" t="str">
            <v>NO</v>
          </cell>
          <cell r="O870" t="str">
            <v>SI</v>
          </cell>
          <cell r="P870" t="str">
            <v>Astilleros</v>
          </cell>
          <cell r="Q870" t="str">
            <v>Anual</v>
          </cell>
          <cell r="R870" t="str">
            <v>Acumulado</v>
          </cell>
          <cell r="S870">
            <v>0</v>
          </cell>
          <cell r="T870">
            <v>0</v>
          </cell>
          <cell r="U870">
            <v>0</v>
          </cell>
          <cell r="V870">
            <v>0</v>
          </cell>
          <cell r="W870">
            <v>1</v>
          </cell>
          <cell r="X870">
            <v>1</v>
          </cell>
          <cell r="Y870">
            <v>0</v>
          </cell>
          <cell r="Z870">
            <v>0</v>
          </cell>
          <cell r="AA870">
            <v>0</v>
          </cell>
          <cell r="AB870">
            <v>0</v>
          </cell>
          <cell r="AC870">
            <v>0</v>
          </cell>
          <cell r="AD870">
            <v>0</v>
          </cell>
          <cell r="AE870">
            <v>0</v>
          </cell>
          <cell r="AF870">
            <v>0</v>
          </cell>
          <cell r="AG870">
            <v>0</v>
          </cell>
          <cell r="AH870" t="str">
            <v>Luis Humberto Guzman Vergara</v>
          </cell>
          <cell r="AI870" t="str">
            <v>luis.guzman@minagricultura.gov.co</v>
          </cell>
          <cell r="AJ870">
            <v>30</v>
          </cell>
          <cell r="AK870">
            <v>0</v>
          </cell>
          <cell r="AL870">
            <v>0</v>
          </cell>
        </row>
        <row r="871">
          <cell r="A871">
            <v>5046</v>
          </cell>
          <cell r="B871" t="str">
            <v>Todos por un Nuevo País</v>
          </cell>
          <cell r="C871" t="str">
            <v>Estrategias regionales</v>
          </cell>
          <cell r="D871" t="str">
            <v>Pacífico: desarrollo socioeconómico con equidad, integración y sostenibilidad ambiental</v>
          </cell>
          <cell r="E871" t="str">
            <v>Agropecuario</v>
          </cell>
          <cell r="F871" t="str">
            <v>MINAGRICULTURA</v>
          </cell>
          <cell r="G871" t="str">
            <v>Región Pacífico - Agricultura</v>
          </cell>
          <cell r="H871">
            <v>5046</v>
          </cell>
          <cell r="I871" t="str">
            <v>Mecanismos de intervención integral en territorios rurales establecidos - Pacífico</v>
          </cell>
          <cell r="J871" t="str">
            <v>Resultado</v>
          </cell>
          <cell r="K871" t="str">
            <v>Sectorial</v>
          </cell>
          <cell r="L871" t="str">
            <v>SI</v>
          </cell>
          <cell r="M871" t="str">
            <v>SI</v>
          </cell>
          <cell r="N871" t="str">
            <v>NO</v>
          </cell>
          <cell r="O871" t="str">
            <v>SI</v>
          </cell>
          <cell r="P871" t="str">
            <v>Pendiente</v>
          </cell>
          <cell r="Q871" t="str">
            <v>Semestral</v>
          </cell>
          <cell r="R871" t="str">
            <v>Acumulado</v>
          </cell>
          <cell r="S871">
            <v>1</v>
          </cell>
          <cell r="T871">
            <v>0</v>
          </cell>
          <cell r="U871">
            <v>0</v>
          </cell>
          <cell r="V871">
            <v>0</v>
          </cell>
          <cell r="W871">
            <v>0</v>
          </cell>
          <cell r="X871">
            <v>2</v>
          </cell>
          <cell r="Y871">
            <v>0</v>
          </cell>
          <cell r="Z871">
            <v>0</v>
          </cell>
          <cell r="AA871">
            <v>0</v>
          </cell>
          <cell r="AB871">
            <v>0</v>
          </cell>
          <cell r="AC871">
            <v>0</v>
          </cell>
          <cell r="AD871">
            <v>0</v>
          </cell>
          <cell r="AE871" t="str">
            <v>Se adelantan acciones para determinar los departamentos de esta región, que se van a intervenir en la presente vigencia.</v>
          </cell>
          <cell r="AF871">
            <v>42400.208333333299</v>
          </cell>
          <cell r="AG871">
            <v>42468.631053044002</v>
          </cell>
          <cell r="AH871" t="str">
            <v>Fernando Puerto Chávez</v>
          </cell>
          <cell r="AI871" t="str">
            <v>fernando.puerto@minagricultura.gov.co</v>
          </cell>
          <cell r="AJ871">
            <v>0</v>
          </cell>
          <cell r="AK871">
            <v>0</v>
          </cell>
          <cell r="AL871">
            <v>0</v>
          </cell>
        </row>
        <row r="872">
          <cell r="A872">
            <v>5047</v>
          </cell>
          <cell r="B872" t="str">
            <v>Todos por un Nuevo País</v>
          </cell>
          <cell r="C872" t="str">
            <v>Estrategias regionales</v>
          </cell>
          <cell r="D872" t="str">
            <v>Pacífico: desarrollo socioeconómico con equidad, integración y sostenibilidad ambiental</v>
          </cell>
          <cell r="E872" t="str">
            <v>Agropecuario</v>
          </cell>
          <cell r="F872" t="str">
            <v>MINAGRICULTURA</v>
          </cell>
          <cell r="G872" t="str">
            <v>Región Pacífico - Agricultura</v>
          </cell>
          <cell r="H872">
            <v>5047</v>
          </cell>
          <cell r="I872" t="str">
            <v>Hogares con planes de negocios - Pacífico</v>
          </cell>
          <cell r="J872" t="str">
            <v>Producto</v>
          </cell>
          <cell r="K872" t="str">
            <v>Sectorial</v>
          </cell>
          <cell r="L872" t="str">
            <v>SI</v>
          </cell>
          <cell r="M872" t="str">
            <v>SI</v>
          </cell>
          <cell r="N872" t="str">
            <v>NO</v>
          </cell>
          <cell r="O872" t="str">
            <v>SI</v>
          </cell>
          <cell r="P872" t="str">
            <v>Hogares</v>
          </cell>
          <cell r="Q872" t="str">
            <v>Mensual</v>
          </cell>
          <cell r="R872" t="str">
            <v>Acumulado</v>
          </cell>
          <cell r="S872">
            <v>0</v>
          </cell>
          <cell r="T872">
            <v>0</v>
          </cell>
          <cell r="U872">
            <v>0</v>
          </cell>
          <cell r="V872">
            <v>0</v>
          </cell>
          <cell r="W872">
            <v>0</v>
          </cell>
          <cell r="X872">
            <v>7700</v>
          </cell>
          <cell r="Y872">
            <v>0</v>
          </cell>
          <cell r="Z872">
            <v>0</v>
          </cell>
          <cell r="AA872">
            <v>0</v>
          </cell>
          <cell r="AB872">
            <v>0</v>
          </cell>
          <cell r="AC872">
            <v>0</v>
          </cell>
          <cell r="AD872">
            <v>0</v>
          </cell>
          <cell r="AE872">
            <v>0</v>
          </cell>
          <cell r="AF872">
            <v>0</v>
          </cell>
          <cell r="AG872">
            <v>0</v>
          </cell>
          <cell r="AH872" t="str">
            <v>Fernando Puerto Chávez</v>
          </cell>
          <cell r="AI872" t="str">
            <v>fernando.puerto@minagricultura.gov.co</v>
          </cell>
          <cell r="AJ872">
            <v>5</v>
          </cell>
          <cell r="AK872">
            <v>0</v>
          </cell>
          <cell r="AL872">
            <v>0</v>
          </cell>
        </row>
        <row r="873">
          <cell r="A873">
            <v>5048</v>
          </cell>
          <cell r="B873" t="str">
            <v>Todos por un Nuevo País</v>
          </cell>
          <cell r="C873" t="str">
            <v>Estrategias regionales</v>
          </cell>
          <cell r="D873" t="str">
            <v>Pacífico: desarrollo socioeconómico con equidad, integración y sostenibilidad ambiental</v>
          </cell>
          <cell r="E873" t="str">
            <v>Agropecuario</v>
          </cell>
          <cell r="F873" t="str">
            <v>MINAGRICULTURA</v>
          </cell>
          <cell r="G873" t="str">
            <v>Región Pacífico - Agricultura</v>
          </cell>
          <cell r="H873">
            <v>5048</v>
          </cell>
          <cell r="I873" t="str">
            <v>Personas vinculadas a programas de asociatividad y desarrollo empresarial rural - Pacífico</v>
          </cell>
          <cell r="J873" t="str">
            <v>Producto</v>
          </cell>
          <cell r="K873" t="str">
            <v>Sectorial</v>
          </cell>
          <cell r="L873" t="str">
            <v>SI</v>
          </cell>
          <cell r="M873" t="str">
            <v>SI</v>
          </cell>
          <cell r="N873" t="str">
            <v>NO</v>
          </cell>
          <cell r="O873" t="str">
            <v>SI</v>
          </cell>
          <cell r="P873" t="str">
            <v>Personas</v>
          </cell>
          <cell r="Q873" t="str">
            <v>Trimestral</v>
          </cell>
          <cell r="R873" t="str">
            <v>Acumulado</v>
          </cell>
          <cell r="S873">
            <v>1775</v>
          </cell>
          <cell r="T873">
            <v>500</v>
          </cell>
          <cell r="U873">
            <v>550</v>
          </cell>
          <cell r="V873">
            <v>550</v>
          </cell>
          <cell r="W873">
            <v>477</v>
          </cell>
          <cell r="X873">
            <v>2077</v>
          </cell>
          <cell r="Y873">
            <v>0</v>
          </cell>
          <cell r="Z873">
            <v>0</v>
          </cell>
          <cell r="AA873">
            <v>6130</v>
          </cell>
          <cell r="AB873">
            <v>100</v>
          </cell>
          <cell r="AC873">
            <v>42460.208333333299</v>
          </cell>
          <cell r="AD873">
            <v>42468.615259259299</v>
          </cell>
          <cell r="AE873" t="str">
            <v>En el mes de Abril, se culminaron los ajustes a los términos de referencia de la nueva convocatoria a abrirse en el mes de Mayo de 2016. Para esta Región se tiene programado intervenir en los departamentos de Cauca, Nariño, Valle del Cauca y Choco.</v>
          </cell>
          <cell r="AF873">
            <v>42490.208333333299</v>
          </cell>
          <cell r="AG873">
            <v>42501.424612499999</v>
          </cell>
          <cell r="AH873" t="str">
            <v>Fernando Puerto Chávez</v>
          </cell>
          <cell r="AI873" t="str">
            <v>fernando.puerto@minagricultura.gov.co</v>
          </cell>
          <cell r="AJ873">
            <v>15</v>
          </cell>
          <cell r="AK873">
            <v>42551.208333333299</v>
          </cell>
          <cell r="AL873">
            <v>-58</v>
          </cell>
        </row>
        <row r="874">
          <cell r="A874">
            <v>5049</v>
          </cell>
          <cell r="B874" t="str">
            <v>Todos por un Nuevo País</v>
          </cell>
          <cell r="C874" t="str">
            <v>Estrategias regionales</v>
          </cell>
          <cell r="D874" t="str">
            <v>Pacífico: desarrollo socioeconómico con equidad, integración y sostenibilidad ambiental</v>
          </cell>
          <cell r="E874" t="str">
            <v>Agropecuario</v>
          </cell>
          <cell r="F874" t="str">
            <v>MINAGRICULTURA</v>
          </cell>
          <cell r="G874" t="str">
            <v>Región Pacífico - Agricultura</v>
          </cell>
          <cell r="H874">
            <v>5049</v>
          </cell>
          <cell r="I874" t="str">
            <v>Productores rurales beneficiados con asistencia técnica integral - Pacífico</v>
          </cell>
          <cell r="J874" t="str">
            <v>Producto</v>
          </cell>
          <cell r="K874" t="str">
            <v>Sectorial</v>
          </cell>
          <cell r="L874" t="str">
            <v>SI</v>
          </cell>
          <cell r="M874" t="str">
            <v>SI</v>
          </cell>
          <cell r="N874" t="str">
            <v>NO</v>
          </cell>
          <cell r="O874" t="str">
            <v>SI</v>
          </cell>
          <cell r="P874" t="str">
            <v>Productores rurales</v>
          </cell>
          <cell r="Q874" t="str">
            <v>Semestral</v>
          </cell>
          <cell r="R874" t="str">
            <v>Acumulado</v>
          </cell>
          <cell r="S874">
            <v>0</v>
          </cell>
          <cell r="T874">
            <v>0</v>
          </cell>
          <cell r="U874">
            <v>0</v>
          </cell>
          <cell r="V874">
            <v>0</v>
          </cell>
          <cell r="W874">
            <v>0</v>
          </cell>
          <cell r="X874">
            <v>68000</v>
          </cell>
          <cell r="Y874">
            <v>0</v>
          </cell>
          <cell r="Z874">
            <v>0</v>
          </cell>
          <cell r="AA874">
            <v>0</v>
          </cell>
          <cell r="AB874">
            <v>0</v>
          </cell>
          <cell r="AC874">
            <v>0</v>
          </cell>
          <cell r="AD874">
            <v>0</v>
          </cell>
          <cell r="AE874" t="str">
            <v>Se reporta el cierre de la convocatoria de Asistencia Técnica Gremial, se recibieron los proyectos y se encuentran en fase de evaluación de acuerdo con los términos de referencia.</v>
          </cell>
          <cell r="AF874">
            <v>42490.208333333299</v>
          </cell>
          <cell r="AG874">
            <v>42495.338516747703</v>
          </cell>
          <cell r="AH874" t="str">
            <v>Claudia Jimena Cuervo Cardona</v>
          </cell>
          <cell r="AI874" t="str">
            <v>claudia.cuervo@minagricultura.gov.co</v>
          </cell>
          <cell r="AJ874">
            <v>15</v>
          </cell>
          <cell r="AK874">
            <v>0</v>
          </cell>
          <cell r="AL874">
            <v>0</v>
          </cell>
        </row>
        <row r="875">
          <cell r="A875">
            <v>5050</v>
          </cell>
          <cell r="B875" t="str">
            <v>Todos por un Nuevo País</v>
          </cell>
          <cell r="C875" t="str">
            <v>Estrategias regionales</v>
          </cell>
          <cell r="D875" t="str">
            <v>Pacífico: desarrollo socioeconómico con equidad, integración y sostenibilidad ambiental</v>
          </cell>
          <cell r="E875" t="str">
            <v>Agropecuario</v>
          </cell>
          <cell r="F875" t="str">
            <v>MINAGRICULTURA</v>
          </cell>
          <cell r="G875" t="str">
            <v>Región Pacífico - Agricultura</v>
          </cell>
          <cell r="H875">
            <v>5050</v>
          </cell>
          <cell r="I875" t="str">
            <v>Modelos productivos definidos por sistema y región - Pacífico</v>
          </cell>
          <cell r="J875" t="str">
            <v>Producto</v>
          </cell>
          <cell r="K875" t="str">
            <v>Sectorial</v>
          </cell>
          <cell r="L875" t="str">
            <v>SI</v>
          </cell>
          <cell r="M875" t="str">
            <v>SI</v>
          </cell>
          <cell r="N875" t="str">
            <v>NO</v>
          </cell>
          <cell r="O875" t="str">
            <v>SI</v>
          </cell>
          <cell r="P875" t="str">
            <v>Modelos productivos</v>
          </cell>
          <cell r="Q875" t="str">
            <v>Anual</v>
          </cell>
          <cell r="R875" t="str">
            <v>Acumulado</v>
          </cell>
          <cell r="S875">
            <v>0</v>
          </cell>
          <cell r="T875">
            <v>0</v>
          </cell>
          <cell r="U875">
            <v>0</v>
          </cell>
          <cell r="V875">
            <v>0</v>
          </cell>
          <cell r="W875">
            <v>1</v>
          </cell>
          <cell r="X875">
            <v>1</v>
          </cell>
          <cell r="Y875">
            <v>0</v>
          </cell>
          <cell r="Z875">
            <v>0</v>
          </cell>
          <cell r="AA875">
            <v>0</v>
          </cell>
          <cell r="AB875">
            <v>0</v>
          </cell>
          <cell r="AC875">
            <v>0</v>
          </cell>
          <cell r="AD875">
            <v>0</v>
          </cell>
          <cell r="AE875" t="str">
            <v>Se reporta el cierre de la convocatoria de Asistencia Técnica Gremial, se recibieron los proyectos y se encuentran en fase de evaluación de acuerdo con los términos de referencia.</v>
          </cell>
          <cell r="AF875">
            <v>42400.208333333299</v>
          </cell>
          <cell r="AG875">
            <v>42468.674217824097</v>
          </cell>
          <cell r="AH875" t="str">
            <v>Claudia Jimena Cuervo Cardona</v>
          </cell>
          <cell r="AI875" t="str">
            <v>claudia.cuervo@minagricultura.gov.co</v>
          </cell>
          <cell r="AJ875">
            <v>15</v>
          </cell>
          <cell r="AK875">
            <v>0</v>
          </cell>
          <cell r="AL875">
            <v>0</v>
          </cell>
        </row>
        <row r="876">
          <cell r="A876">
            <v>5039</v>
          </cell>
          <cell r="B876" t="str">
            <v>Todos por un Nuevo País</v>
          </cell>
          <cell r="C876" t="str">
            <v>Estrategias regionales</v>
          </cell>
          <cell r="D876" t="str">
            <v>Pacífico: desarrollo socioeconómico con equidad, integración y sostenibilidad ambiental</v>
          </cell>
          <cell r="E876" t="str">
            <v>Agropecuario</v>
          </cell>
          <cell r="F876" t="str">
            <v>MINAGRICULTURA</v>
          </cell>
          <cell r="G876" t="str">
            <v>Región Pacífico - Agricultura</v>
          </cell>
          <cell r="H876">
            <v>5039</v>
          </cell>
          <cell r="I876" t="str">
            <v>Hectáreas con titulación colectiva a comunidades negras del Cauca</v>
          </cell>
          <cell r="J876" t="str">
            <v>Producto</v>
          </cell>
          <cell r="K876" t="str">
            <v>Sectorial</v>
          </cell>
          <cell r="L876" t="str">
            <v>SI</v>
          </cell>
          <cell r="M876" t="str">
            <v>SI</v>
          </cell>
          <cell r="N876" t="str">
            <v>NO</v>
          </cell>
          <cell r="O876" t="str">
            <v>SI</v>
          </cell>
          <cell r="P876" t="str">
            <v>Hectáreas</v>
          </cell>
          <cell r="Q876" t="str">
            <v>Mensual</v>
          </cell>
          <cell r="R876" t="str">
            <v>Acumulado</v>
          </cell>
          <cell r="S876">
            <v>38746</v>
          </cell>
          <cell r="T876">
            <v>17500</v>
          </cell>
          <cell r="U876">
            <v>16500</v>
          </cell>
          <cell r="V876">
            <v>13500</v>
          </cell>
          <cell r="W876">
            <v>8500</v>
          </cell>
          <cell r="X876">
            <v>56000</v>
          </cell>
          <cell r="Y876">
            <v>0</v>
          </cell>
          <cell r="Z876">
            <v>0</v>
          </cell>
          <cell r="AA876">
            <v>0</v>
          </cell>
          <cell r="AB876">
            <v>0</v>
          </cell>
          <cell r="AC876">
            <v>0</v>
          </cell>
          <cell r="AD876">
            <v>0</v>
          </cell>
          <cell r="AE876">
            <v>0</v>
          </cell>
          <cell r="AF876">
            <v>0</v>
          </cell>
          <cell r="AG876">
            <v>0</v>
          </cell>
          <cell r="AH876" t="str">
            <v>Giovanni Alberto Rocha Mahecha</v>
          </cell>
          <cell r="AI876" t="str">
            <v>grocha@incoder.gov.co</v>
          </cell>
          <cell r="AJ876">
            <v>5</v>
          </cell>
          <cell r="AK876">
            <v>0</v>
          </cell>
          <cell r="AL876">
            <v>0</v>
          </cell>
        </row>
        <row r="877">
          <cell r="A877">
            <v>5040</v>
          </cell>
          <cell r="B877" t="str">
            <v>Todos por un Nuevo País</v>
          </cell>
          <cell r="C877" t="str">
            <v>Estrategias regionales</v>
          </cell>
          <cell r="D877" t="str">
            <v>Pacífico: desarrollo socioeconómico con equidad, integración y sostenibilidad ambiental</v>
          </cell>
          <cell r="E877" t="str">
            <v>Agropecuario</v>
          </cell>
          <cell r="F877" t="str">
            <v>MINAGRICULTURA</v>
          </cell>
          <cell r="G877" t="str">
            <v>Región Pacífico - Agricultura</v>
          </cell>
          <cell r="H877">
            <v>5040</v>
          </cell>
          <cell r="I877" t="str">
            <v>Hectáreas estratégicas para el desarrollo de sistemas productivos zonificadas a escala 1:25.000 - Pacífico</v>
          </cell>
          <cell r="J877" t="str">
            <v>Producto</v>
          </cell>
          <cell r="K877" t="str">
            <v>Sectorial</v>
          </cell>
          <cell r="L877" t="str">
            <v>SI</v>
          </cell>
          <cell r="M877" t="str">
            <v>SI</v>
          </cell>
          <cell r="N877" t="str">
            <v>NO</v>
          </cell>
          <cell r="O877" t="str">
            <v>SI</v>
          </cell>
          <cell r="P877" t="str">
            <v>Hectáreas</v>
          </cell>
          <cell r="Q877" t="str">
            <v>Anual</v>
          </cell>
          <cell r="R877" t="str">
            <v>Acumulado</v>
          </cell>
          <cell r="S877">
            <v>0</v>
          </cell>
          <cell r="T877">
            <v>0</v>
          </cell>
          <cell r="U877">
            <v>0</v>
          </cell>
          <cell r="V877">
            <v>0</v>
          </cell>
          <cell r="W877">
            <v>174141</v>
          </cell>
          <cell r="X877">
            <v>174141</v>
          </cell>
          <cell r="Y877">
            <v>0</v>
          </cell>
          <cell r="Z877">
            <v>0</v>
          </cell>
          <cell r="AA877">
            <v>0</v>
          </cell>
          <cell r="AB877">
            <v>0</v>
          </cell>
          <cell r="AC877">
            <v>0</v>
          </cell>
          <cell r="AD877">
            <v>0</v>
          </cell>
          <cell r="AE877" t="str">
            <v>Los estudios de evaluación de tierras para obtención del producto "Hectáreas estratégicas para el desarrollo de sistemas productivos zonificadas a escala 1:25.000" en el cuatrenio tienen la siguiente priorización de acuerdo con la disponibilidad de la inf</v>
          </cell>
          <cell r="AF877">
            <v>42490.208333333299</v>
          </cell>
          <cell r="AG877">
            <v>42501.447030752301</v>
          </cell>
          <cell r="AH877" t="str">
            <v>Daniel Aguilar</v>
          </cell>
          <cell r="AI877" t="str">
            <v>emiro.diaz@upra.gov.co</v>
          </cell>
          <cell r="AJ877">
            <v>30</v>
          </cell>
          <cell r="AK877">
            <v>0</v>
          </cell>
          <cell r="AL877">
            <v>0</v>
          </cell>
        </row>
        <row r="878">
          <cell r="A878">
            <v>5041</v>
          </cell>
          <cell r="B878" t="str">
            <v>Todos por un Nuevo País</v>
          </cell>
          <cell r="C878" t="str">
            <v>Estrategias regionales</v>
          </cell>
          <cell r="D878" t="str">
            <v>Pacífico: desarrollo socioeconómico con equidad, integración y sostenibilidad ambiental</v>
          </cell>
          <cell r="E878" t="str">
            <v>Agropecuario</v>
          </cell>
          <cell r="F878" t="str">
            <v>MINAGRICULTURA</v>
          </cell>
          <cell r="G878" t="str">
            <v>Región Pacífico - Agricultura</v>
          </cell>
          <cell r="H878">
            <v>5041</v>
          </cell>
          <cell r="I878" t="str">
            <v>Hectáreas con distritos de riego adecuacion de tierras - Pacífico</v>
          </cell>
          <cell r="J878" t="str">
            <v>Gestión</v>
          </cell>
          <cell r="K878" t="str">
            <v>Sectorial</v>
          </cell>
          <cell r="L878" t="str">
            <v>SI</v>
          </cell>
          <cell r="M878" t="str">
            <v>SI</v>
          </cell>
          <cell r="N878" t="str">
            <v>NO</v>
          </cell>
          <cell r="O878" t="str">
            <v>SI</v>
          </cell>
          <cell r="P878" t="str">
            <v>Hectáreas</v>
          </cell>
          <cell r="Q878" t="str">
            <v>Semestral</v>
          </cell>
          <cell r="R878" t="str">
            <v>Acumulado</v>
          </cell>
          <cell r="S878">
            <v>6895</v>
          </cell>
          <cell r="T878">
            <v>3093.75</v>
          </cell>
          <cell r="U878">
            <v>6188</v>
          </cell>
          <cell r="V878">
            <v>14438</v>
          </cell>
          <cell r="W878">
            <v>20625</v>
          </cell>
          <cell r="X878">
            <v>20625</v>
          </cell>
          <cell r="Y878">
            <v>0</v>
          </cell>
          <cell r="Z878">
            <v>0</v>
          </cell>
          <cell r="AA878">
            <v>0</v>
          </cell>
          <cell r="AB878">
            <v>0</v>
          </cell>
          <cell r="AC878">
            <v>0</v>
          </cell>
          <cell r="AD878">
            <v>0</v>
          </cell>
          <cell r="AE878">
            <v>0</v>
          </cell>
          <cell r="AF878">
            <v>0</v>
          </cell>
          <cell r="AG878">
            <v>0</v>
          </cell>
          <cell r="AH878" t="str">
            <v>Giovanni Alberto Rocha Mahecha</v>
          </cell>
          <cell r="AI878" t="str">
            <v>grocha@incoder.gov.co</v>
          </cell>
          <cell r="AJ878">
            <v>5</v>
          </cell>
          <cell r="AK878">
            <v>0</v>
          </cell>
          <cell r="AL878">
            <v>0</v>
          </cell>
        </row>
        <row r="879">
          <cell r="A879">
            <v>5042</v>
          </cell>
          <cell r="B879" t="str">
            <v>Todos por un Nuevo País</v>
          </cell>
          <cell r="C879" t="str">
            <v>Estrategias regionales</v>
          </cell>
          <cell r="D879" t="str">
            <v>Pacífico: desarrollo socioeconómico con equidad, integración y sostenibilidad ambiental</v>
          </cell>
          <cell r="E879" t="str">
            <v>Agropecuario</v>
          </cell>
          <cell r="F879" t="str">
            <v>MINAGRICULTURA</v>
          </cell>
          <cell r="G879" t="str">
            <v>Región Pacífico - Agricultura</v>
          </cell>
          <cell r="H879">
            <v>5042</v>
          </cell>
          <cell r="I879" t="str">
            <v>Centros logísticos entregados en la región del Pacífico</v>
          </cell>
          <cell r="J879" t="str">
            <v>Resultado</v>
          </cell>
          <cell r="K879" t="str">
            <v>Sectorial</v>
          </cell>
          <cell r="L879" t="str">
            <v>SI</v>
          </cell>
          <cell r="M879" t="str">
            <v>SI</v>
          </cell>
          <cell r="N879" t="str">
            <v>NO</v>
          </cell>
          <cell r="O879" t="str">
            <v>SI</v>
          </cell>
          <cell r="P879" t="str">
            <v>Pendiente</v>
          </cell>
          <cell r="Q879" t="str">
            <v>Trimestral</v>
          </cell>
          <cell r="R879" t="str">
            <v>Acumulado</v>
          </cell>
          <cell r="S879">
            <v>0</v>
          </cell>
          <cell r="T879">
            <v>0</v>
          </cell>
          <cell r="U879">
            <v>0</v>
          </cell>
          <cell r="V879">
            <v>0</v>
          </cell>
          <cell r="W879">
            <v>0</v>
          </cell>
          <cell r="X879">
            <v>2</v>
          </cell>
          <cell r="Y879">
            <v>0</v>
          </cell>
          <cell r="Z879">
            <v>0</v>
          </cell>
          <cell r="AA879">
            <v>0</v>
          </cell>
          <cell r="AB879">
            <v>0</v>
          </cell>
          <cell r="AC879">
            <v>0</v>
          </cell>
          <cell r="AD879">
            <v>0</v>
          </cell>
          <cell r="AE879">
            <v>0</v>
          </cell>
          <cell r="AF879">
            <v>0</v>
          </cell>
          <cell r="AG879">
            <v>0</v>
          </cell>
          <cell r="AH879" t="str">
            <v>Samuel Zambrano Canizales</v>
          </cell>
          <cell r="AI879" t="str">
            <v>samuel.zambrano@minagricultura.gov.co</v>
          </cell>
          <cell r="AJ879">
            <v>0</v>
          </cell>
          <cell r="AK879">
            <v>0</v>
          </cell>
          <cell r="AL879">
            <v>0</v>
          </cell>
        </row>
        <row r="880">
          <cell r="A880">
            <v>5043</v>
          </cell>
          <cell r="B880" t="str">
            <v>Todos por un Nuevo País</v>
          </cell>
          <cell r="C880" t="str">
            <v>Estrategias regionales</v>
          </cell>
          <cell r="D880" t="str">
            <v>Pacífico: desarrollo socioeconómico con equidad, integración y sostenibilidad ambiental</v>
          </cell>
          <cell r="E880" t="str">
            <v>Agropecuario</v>
          </cell>
          <cell r="F880" t="str">
            <v>MINAGRICULTURA</v>
          </cell>
          <cell r="G880" t="str">
            <v>Región Pacífico - Agricultura</v>
          </cell>
          <cell r="H880">
            <v>5043</v>
          </cell>
          <cell r="I880" t="str">
            <v>Pescadores formados en marinería, artes de pesca y mecánica y mantenimiento de embarcaciones - Pacífico</v>
          </cell>
          <cell r="J880" t="str">
            <v>Producto</v>
          </cell>
          <cell r="K880" t="str">
            <v>Sectorial</v>
          </cell>
          <cell r="L880" t="str">
            <v>SI</v>
          </cell>
          <cell r="M880" t="str">
            <v>SI</v>
          </cell>
          <cell r="N880" t="str">
            <v>NO</v>
          </cell>
          <cell r="O880" t="str">
            <v>SI</v>
          </cell>
          <cell r="P880" t="str">
            <v>Pescadores</v>
          </cell>
          <cell r="Q880" t="str">
            <v>Semestral</v>
          </cell>
          <cell r="R880" t="str">
            <v>Capacidad</v>
          </cell>
          <cell r="S880">
            <v>14000</v>
          </cell>
          <cell r="T880">
            <v>14600</v>
          </cell>
          <cell r="U880">
            <v>15600</v>
          </cell>
          <cell r="V880">
            <v>16600</v>
          </cell>
          <cell r="W880">
            <v>17600</v>
          </cell>
          <cell r="X880">
            <v>17600</v>
          </cell>
          <cell r="Y880">
            <v>0</v>
          </cell>
          <cell r="Z880">
            <v>0</v>
          </cell>
          <cell r="AA880">
            <v>0</v>
          </cell>
          <cell r="AB880">
            <v>0</v>
          </cell>
          <cell r="AC880">
            <v>0</v>
          </cell>
          <cell r="AD880">
            <v>0</v>
          </cell>
          <cell r="AE880">
            <v>0</v>
          </cell>
          <cell r="AF880">
            <v>0</v>
          </cell>
          <cell r="AG880">
            <v>0</v>
          </cell>
          <cell r="AH880" t="str">
            <v>Luis Humberto Guzman Vergara</v>
          </cell>
          <cell r="AI880" t="str">
            <v>luis.guzman@minagricultura.gov.co</v>
          </cell>
          <cell r="AJ880">
            <v>30</v>
          </cell>
          <cell r="AK880">
            <v>0</v>
          </cell>
          <cell r="AL880">
            <v>0</v>
          </cell>
        </row>
        <row r="881">
          <cell r="A881">
            <v>5044</v>
          </cell>
          <cell r="B881" t="str">
            <v>Todos por un Nuevo País</v>
          </cell>
          <cell r="C881" t="str">
            <v>Estrategias regionales</v>
          </cell>
          <cell r="D881" t="str">
            <v>Pacífico: desarrollo socioeconómico con equidad, integración y sostenibilidad ambiental</v>
          </cell>
          <cell r="E881" t="str">
            <v>Agropecuario</v>
          </cell>
          <cell r="F881" t="str">
            <v>MINAGRICULTURA</v>
          </cell>
          <cell r="G881" t="str">
            <v>Región Pacífico - Agricultura</v>
          </cell>
          <cell r="H881">
            <v>5044</v>
          </cell>
          <cell r="I881" t="str">
            <v>Centros de acopio acondicionados de pesca en los municipios de la costa Pacífica</v>
          </cell>
          <cell r="J881" t="str">
            <v>Producto</v>
          </cell>
          <cell r="K881" t="str">
            <v>Sectorial</v>
          </cell>
          <cell r="L881" t="str">
            <v>SI</v>
          </cell>
          <cell r="M881" t="str">
            <v>SI</v>
          </cell>
          <cell r="N881" t="str">
            <v>NO</v>
          </cell>
          <cell r="O881" t="str">
            <v>SI</v>
          </cell>
          <cell r="P881" t="str">
            <v>Centros de acopio</v>
          </cell>
          <cell r="Q881" t="str">
            <v>Anual</v>
          </cell>
          <cell r="R881" t="str">
            <v>Acumulado</v>
          </cell>
          <cell r="S881">
            <v>2</v>
          </cell>
          <cell r="T881">
            <v>2</v>
          </cell>
          <cell r="U881">
            <v>2</v>
          </cell>
          <cell r="V881">
            <v>3</v>
          </cell>
          <cell r="W881">
            <v>3</v>
          </cell>
          <cell r="X881">
            <v>10</v>
          </cell>
          <cell r="Y881">
            <v>0</v>
          </cell>
          <cell r="Z881">
            <v>0</v>
          </cell>
          <cell r="AA881">
            <v>0</v>
          </cell>
          <cell r="AB881">
            <v>0</v>
          </cell>
          <cell r="AC881">
            <v>0</v>
          </cell>
          <cell r="AD881">
            <v>0</v>
          </cell>
          <cell r="AE881">
            <v>0</v>
          </cell>
          <cell r="AF881">
            <v>0</v>
          </cell>
          <cell r="AG881">
            <v>0</v>
          </cell>
          <cell r="AH881" t="str">
            <v>Erick Sergie Firtion Esquiaqui</v>
          </cell>
          <cell r="AI881" t="str">
            <v>erick.firtion@aunap.gov.co</v>
          </cell>
          <cell r="AJ881">
            <v>30</v>
          </cell>
          <cell r="AK881">
            <v>0</v>
          </cell>
          <cell r="AL881">
            <v>0</v>
          </cell>
        </row>
        <row r="882">
          <cell r="A882">
            <v>5085</v>
          </cell>
          <cell r="B882" t="str">
            <v>Todos por un Nuevo País</v>
          </cell>
          <cell r="C882" t="str">
            <v>Estrategias regionales</v>
          </cell>
          <cell r="D882" t="str">
            <v>Pacífico: desarrollo socioeconómico con equidad, integración y sostenibilidad ambiental</v>
          </cell>
          <cell r="E882" t="str">
            <v>Ambiente</v>
          </cell>
          <cell r="F882" t="str">
            <v>MinAmbiente</v>
          </cell>
          <cell r="G882" t="str">
            <v>Región Pacífico - Ambiente</v>
          </cell>
          <cell r="H882">
            <v>5085</v>
          </cell>
          <cell r="I882" t="str">
            <v>Planes de Ordenación y Manejo Integrado de las Unidades Ambientales Costeras POMIUAC, formulados</v>
          </cell>
          <cell r="J882" t="str">
            <v>Producto</v>
          </cell>
          <cell r="K882" t="str">
            <v>Sectorial</v>
          </cell>
          <cell r="L882" t="str">
            <v>SI</v>
          </cell>
          <cell r="M882" t="str">
            <v>SI</v>
          </cell>
          <cell r="N882" t="str">
            <v>NO</v>
          </cell>
          <cell r="O882" t="str">
            <v>SI</v>
          </cell>
          <cell r="P882" t="str">
            <v>planes</v>
          </cell>
          <cell r="Q882" t="str">
            <v>Semestral</v>
          </cell>
          <cell r="R882" t="str">
            <v>Acumulado</v>
          </cell>
          <cell r="S882">
            <v>0</v>
          </cell>
          <cell r="T882">
            <v>0</v>
          </cell>
          <cell r="U882">
            <v>0</v>
          </cell>
          <cell r="V882">
            <v>0</v>
          </cell>
          <cell r="W882">
            <v>4</v>
          </cell>
          <cell r="X882">
            <v>4</v>
          </cell>
          <cell r="Y882">
            <v>0</v>
          </cell>
          <cell r="Z882">
            <v>0</v>
          </cell>
          <cell r="AA882">
            <v>0</v>
          </cell>
          <cell r="AB882">
            <v>0</v>
          </cell>
          <cell r="AC882">
            <v>0</v>
          </cell>
          <cell r="AD882">
            <v>0</v>
          </cell>
          <cell r="AE882" t="str">
            <v>En el marco de la transferencia a INVEMAR a través de la resolución 478 de 2016, se realizaron reuniones para socializar y presentar Plan de Trabajo UAC LLanura Aluvial del Sur - LLAS, se recibe plan de acción por parte del INVEMAR el dia 29 de abril para</v>
          </cell>
          <cell r="AF882">
            <v>42490.208333333299</v>
          </cell>
          <cell r="AG882">
            <v>42496.786657094897</v>
          </cell>
          <cell r="AH882" t="str">
            <v>Andrea  Ramírez</v>
          </cell>
          <cell r="AI882" t="str">
            <v>ARamirez@minambiente.gov.co</v>
          </cell>
          <cell r="AJ882">
            <v>30</v>
          </cell>
          <cell r="AK882">
            <v>0</v>
          </cell>
          <cell r="AL882">
            <v>0</v>
          </cell>
        </row>
        <row r="883">
          <cell r="A883">
            <v>5086</v>
          </cell>
          <cell r="B883" t="str">
            <v>Todos por un Nuevo País</v>
          </cell>
          <cell r="C883" t="str">
            <v>Estrategias regionales</v>
          </cell>
          <cell r="D883" t="str">
            <v>Pacífico: desarrollo socioeconómico con equidad, integración y sostenibilidad ambiental</v>
          </cell>
          <cell r="E883" t="str">
            <v>Ambiente</v>
          </cell>
          <cell r="F883" t="str">
            <v>MinAmbiente</v>
          </cell>
          <cell r="G883" t="str">
            <v>Región Pacífico - Ambiente</v>
          </cell>
          <cell r="H883">
            <v>5086</v>
          </cell>
          <cell r="I883" t="str">
            <v>Fases del programa de eficiencia en el uso de los recursos naturales para sectores competitivos de la región implementados</v>
          </cell>
          <cell r="J883" t="str">
            <v>Gestión</v>
          </cell>
          <cell r="K883" t="str">
            <v>Sectorial</v>
          </cell>
          <cell r="L883" t="str">
            <v>SI</v>
          </cell>
          <cell r="M883" t="str">
            <v>SI</v>
          </cell>
          <cell r="N883" t="str">
            <v>NO</v>
          </cell>
          <cell r="O883" t="str">
            <v>SI</v>
          </cell>
          <cell r="P883" t="str">
            <v>Fases</v>
          </cell>
          <cell r="Q883" t="str">
            <v>Trimestral</v>
          </cell>
          <cell r="R883" t="str">
            <v>Stock</v>
          </cell>
          <cell r="S883">
            <v>0</v>
          </cell>
          <cell r="T883">
            <v>0</v>
          </cell>
          <cell r="U883">
            <v>1</v>
          </cell>
          <cell r="V883">
            <v>2</v>
          </cell>
          <cell r="W883">
            <v>3</v>
          </cell>
          <cell r="X883">
            <v>3</v>
          </cell>
          <cell r="Y883">
            <v>0</v>
          </cell>
          <cell r="Z883">
            <v>0</v>
          </cell>
          <cell r="AA883">
            <v>0</v>
          </cell>
          <cell r="AB883">
            <v>0</v>
          </cell>
          <cell r="AC883">
            <v>0</v>
          </cell>
          <cell r="AD883">
            <v>0</v>
          </cell>
          <cell r="AE883">
            <v>0</v>
          </cell>
          <cell r="AF883">
            <v>0</v>
          </cell>
          <cell r="AG883">
            <v>0</v>
          </cell>
          <cell r="AH883" t="str">
            <v>Francisco José Gómez Montes</v>
          </cell>
          <cell r="AI883" t="str">
            <v>fjgomez@minambiente.gov.co</v>
          </cell>
          <cell r="AJ883">
            <v>30</v>
          </cell>
          <cell r="AK883">
            <v>0</v>
          </cell>
          <cell r="AL883">
            <v>0</v>
          </cell>
        </row>
        <row r="884">
          <cell r="A884">
            <v>5087</v>
          </cell>
          <cell r="B884" t="str">
            <v>Todos por un Nuevo País</v>
          </cell>
          <cell r="C884" t="str">
            <v>Estrategias regionales</v>
          </cell>
          <cell r="D884" t="str">
            <v>Pacífico: desarrollo socioeconómico con equidad, integración y sostenibilidad ambiental</v>
          </cell>
          <cell r="E884" t="str">
            <v>Ambiente</v>
          </cell>
          <cell r="F884" t="str">
            <v>MinAmbiente</v>
          </cell>
          <cell r="G884" t="str">
            <v>Región Pacífico - Ambiente</v>
          </cell>
          <cell r="H884">
            <v>5087</v>
          </cell>
          <cell r="I884" t="str">
            <v>Hectáreas con restauración ecológica en áreas afectadas por actividades de productivas de alto impacto.</v>
          </cell>
          <cell r="J884" t="str">
            <v>Producto</v>
          </cell>
          <cell r="K884" t="str">
            <v>Sectorial</v>
          </cell>
          <cell r="L884" t="str">
            <v>SI</v>
          </cell>
          <cell r="M884" t="str">
            <v>SI</v>
          </cell>
          <cell r="N884" t="str">
            <v>NO</v>
          </cell>
          <cell r="O884" t="str">
            <v>SI</v>
          </cell>
          <cell r="P884" t="str">
            <v>Hectáreas</v>
          </cell>
          <cell r="Q884" t="str">
            <v>Semestral</v>
          </cell>
          <cell r="R884" t="str">
            <v>Capacidad</v>
          </cell>
          <cell r="S884">
            <v>0</v>
          </cell>
          <cell r="T884">
            <v>0</v>
          </cell>
          <cell r="U884">
            <v>500</v>
          </cell>
          <cell r="V884">
            <v>1000</v>
          </cell>
          <cell r="W884">
            <v>1500</v>
          </cell>
          <cell r="X884">
            <v>1500</v>
          </cell>
          <cell r="Y884">
            <v>0</v>
          </cell>
          <cell r="Z884">
            <v>0</v>
          </cell>
          <cell r="AA884">
            <v>0</v>
          </cell>
          <cell r="AB884">
            <v>0</v>
          </cell>
          <cell r="AC884">
            <v>0</v>
          </cell>
          <cell r="AD884">
            <v>0</v>
          </cell>
          <cell r="AE884" t="str">
            <v>A la fecha no se cuenta con reporte de las Autoridades Ambientales que den cuenta del avance de hectáreas en proceso de restauración.</v>
          </cell>
          <cell r="AF884">
            <v>42490.208333333299</v>
          </cell>
          <cell r="AG884">
            <v>42496.771284027804</v>
          </cell>
          <cell r="AH884" t="str">
            <v>María Claudia García Dávila</v>
          </cell>
          <cell r="AI884" t="str">
            <v>Mcgarcia@minambiente.gov.co</v>
          </cell>
          <cell r="AJ884">
            <v>30</v>
          </cell>
          <cell r="AK884">
            <v>0</v>
          </cell>
          <cell r="AL884">
            <v>0</v>
          </cell>
        </row>
        <row r="885">
          <cell r="A885">
            <v>5097</v>
          </cell>
          <cell r="B885" t="str">
            <v>Todos por un Nuevo País</v>
          </cell>
          <cell r="C885" t="str">
            <v>Estrategias regionales</v>
          </cell>
          <cell r="D885" t="str">
            <v>Pacífico: desarrollo socioeconómico con equidad, integración y sostenibilidad ambiental</v>
          </cell>
          <cell r="E885" t="str">
            <v>Ambiente</v>
          </cell>
          <cell r="F885" t="str">
            <v>MinAmbiente</v>
          </cell>
          <cell r="G885" t="str">
            <v>Región Pacífico - Ambiente</v>
          </cell>
          <cell r="H885">
            <v>5097</v>
          </cell>
          <cell r="I885" t="str">
            <v>Hectáreas que cuentan con planes de ordenación y manejo de cuenca elaborados y/o ajustados. (Pacífico)</v>
          </cell>
          <cell r="J885" t="str">
            <v>Gestión</v>
          </cell>
          <cell r="K885" t="str">
            <v>Sectorial</v>
          </cell>
          <cell r="L885" t="str">
            <v>SI</v>
          </cell>
          <cell r="M885" t="str">
            <v>SI</v>
          </cell>
          <cell r="N885" t="str">
            <v>NO</v>
          </cell>
          <cell r="O885" t="str">
            <v>SI</v>
          </cell>
          <cell r="P885" t="str">
            <v>Hectáreas</v>
          </cell>
          <cell r="Q885" t="str">
            <v>Semestral</v>
          </cell>
          <cell r="R885" t="str">
            <v>Capacidad</v>
          </cell>
          <cell r="S885">
            <v>0</v>
          </cell>
          <cell r="T885">
            <v>0</v>
          </cell>
          <cell r="U885">
            <v>40535</v>
          </cell>
          <cell r="V885">
            <v>40535</v>
          </cell>
          <cell r="W885">
            <v>40535</v>
          </cell>
          <cell r="X885">
            <v>40535</v>
          </cell>
          <cell r="Y885">
            <v>0</v>
          </cell>
          <cell r="Z885">
            <v>0</v>
          </cell>
          <cell r="AA885">
            <v>0</v>
          </cell>
          <cell r="AB885">
            <v>0</v>
          </cell>
          <cell r="AC885">
            <v>0</v>
          </cell>
          <cell r="AD885">
            <v>0</v>
          </cell>
          <cell r="AE885" t="str">
            <v>• Se han declarado en ordenación las 2 cuencas objeto de elaboración y/o ajuste de POMCAS de 2 programadas en la región. • Se han contratado las 2 Consultorías para abordar los Procesos de elaboración y/o ajuste de POMCAS • Las dos consultorías terminaron</v>
          </cell>
          <cell r="AF885">
            <v>42429.208333333299</v>
          </cell>
          <cell r="AG885">
            <v>42506.798782719903</v>
          </cell>
          <cell r="AH885" t="str">
            <v>Ricardo Arnold Baduin Ricardo</v>
          </cell>
          <cell r="AI885" t="str">
            <v>RBaduin@minambiente.gov.co</v>
          </cell>
          <cell r="AJ885">
            <v>30</v>
          </cell>
          <cell r="AK885">
            <v>0</v>
          </cell>
          <cell r="AL885">
            <v>0</v>
          </cell>
        </row>
        <row r="886">
          <cell r="A886">
            <v>5083</v>
          </cell>
          <cell r="B886" t="str">
            <v>Todos por un Nuevo País</v>
          </cell>
          <cell r="C886" t="str">
            <v>Estrategias regionales</v>
          </cell>
          <cell r="D886" t="str">
            <v>Pacífico: desarrollo socioeconómico con equidad, integración y sostenibilidad ambiental</v>
          </cell>
          <cell r="E886" t="str">
            <v>Ambiente</v>
          </cell>
          <cell r="F886" t="str">
            <v>Parques Nacionales</v>
          </cell>
          <cell r="G886" t="str">
            <v>Región Pacífico - Ambiente</v>
          </cell>
          <cell r="H886">
            <v>5083</v>
          </cell>
          <cell r="I886" t="str">
            <v>Hectáreas de áreas protegidas  de la Región Pacífico  incorporadas en el SINAP</v>
          </cell>
          <cell r="J886" t="str">
            <v>Gestión</v>
          </cell>
          <cell r="K886" t="str">
            <v>Sectorial</v>
          </cell>
          <cell r="L886" t="str">
            <v>SI</v>
          </cell>
          <cell r="M886" t="str">
            <v>SI</v>
          </cell>
          <cell r="N886" t="str">
            <v>NO</v>
          </cell>
          <cell r="O886" t="str">
            <v>SI</v>
          </cell>
          <cell r="P886" t="str">
            <v>Hectáreas</v>
          </cell>
          <cell r="Q886" t="str">
            <v>Trimestral</v>
          </cell>
          <cell r="R886" t="str">
            <v>Capacidad</v>
          </cell>
          <cell r="S886">
            <v>114890</v>
          </cell>
          <cell r="T886">
            <v>114890.549</v>
          </cell>
          <cell r="U886">
            <v>120773.329</v>
          </cell>
          <cell r="V886">
            <v>153521.99400000001</v>
          </cell>
          <cell r="W886">
            <v>259004.033</v>
          </cell>
          <cell r="X886">
            <v>259004</v>
          </cell>
          <cell r="Y886">
            <v>132546.95000000001</v>
          </cell>
          <cell r="Z886">
            <v>100</v>
          </cell>
          <cell r="AA886">
            <v>132546.95000000001</v>
          </cell>
          <cell r="AB886">
            <v>12.25</v>
          </cell>
          <cell r="AC886">
            <v>42460.208333333299</v>
          </cell>
          <cell r="AD886">
            <v>42468.733354432901</v>
          </cell>
          <cell r="AE886" t="str">
            <v>Cortolima para Predios Meridiano Cuenta con Concepto técnico de soporte, concepto favorable del IAvH, todas las certificaciones de las diferentes entidades y acto administrativo para ser aprobado por el consejo directivo. La corporación CVC en cuanto a la</v>
          </cell>
          <cell r="AF886">
            <v>42490.208333333299</v>
          </cell>
          <cell r="AG886">
            <v>42496.772045451398</v>
          </cell>
          <cell r="AH886" t="str">
            <v>Julia Miranda Londoño</v>
          </cell>
          <cell r="AI886" t="str">
            <v>julia.miranda@parquesnacionales.gov.co</v>
          </cell>
          <cell r="AJ886">
            <v>30</v>
          </cell>
          <cell r="AK886">
            <v>42551.208333333299</v>
          </cell>
          <cell r="AL886">
            <v>-73</v>
          </cell>
        </row>
        <row r="887">
          <cell r="A887">
            <v>5106</v>
          </cell>
          <cell r="B887" t="str">
            <v>Todos por un Nuevo País</v>
          </cell>
          <cell r="C887" t="str">
            <v>Estrategias regionales</v>
          </cell>
          <cell r="D887" t="str">
            <v>Pacífico: desarrollo socioeconómico con equidad, integración y sostenibilidad ambiental</v>
          </cell>
          <cell r="E887" t="str">
            <v>Comercio</v>
          </cell>
          <cell r="F887" t="str">
            <v>MINCOMERCIO</v>
          </cell>
          <cell r="G887" t="str">
            <v>Región Pacífico - Comercio</v>
          </cell>
          <cell r="H887">
            <v>5106</v>
          </cell>
          <cell r="I887" t="str">
            <v>Procesos de innovación implementados en los sectores priorizados con Rutas Competitivas - Región Pacífico</v>
          </cell>
          <cell r="J887" t="str">
            <v>Producto</v>
          </cell>
          <cell r="K887" t="str">
            <v>Sectorial</v>
          </cell>
          <cell r="L887" t="str">
            <v>SI</v>
          </cell>
          <cell r="M887" t="str">
            <v>NO</v>
          </cell>
          <cell r="N887" t="str">
            <v>NO</v>
          </cell>
          <cell r="O887" t="str">
            <v>SI</v>
          </cell>
          <cell r="P887" t="str">
            <v>Procesos</v>
          </cell>
          <cell r="Q887" t="str">
            <v>Trimestral</v>
          </cell>
          <cell r="R887" t="str">
            <v>Acumulado</v>
          </cell>
          <cell r="S887">
            <v>0</v>
          </cell>
          <cell r="T887">
            <v>1</v>
          </cell>
          <cell r="U887">
            <v>1</v>
          </cell>
          <cell r="V887">
            <v>1</v>
          </cell>
          <cell r="W887">
            <v>1</v>
          </cell>
          <cell r="X887">
            <v>4</v>
          </cell>
          <cell r="Y887">
            <v>2</v>
          </cell>
          <cell r="Z887">
            <v>100</v>
          </cell>
          <cell r="AA887">
            <v>4</v>
          </cell>
          <cell r="AB887">
            <v>100</v>
          </cell>
          <cell r="AC887">
            <v>42460.208333333299</v>
          </cell>
          <cell r="AD887">
            <v>42468.433722569403</v>
          </cell>
          <cell r="AE887" t="str">
            <v>Logro: Los proyectos aprobados en la convocatoria reto clúster relacionados con "Impulso a la competitividad del Clúster de Excelencia Clínica a través de la gestión del conocimiento y la innovación" y "Plataforma de desarrollo de producto y acceso a nuev</v>
          </cell>
          <cell r="AF887">
            <v>42490.208333333299</v>
          </cell>
          <cell r="AG887">
            <v>42496.765581365697</v>
          </cell>
          <cell r="AH887" t="str">
            <v>Daniel Arango</v>
          </cell>
          <cell r="AI887" t="str">
            <v>darango@mincit.gov.co</v>
          </cell>
          <cell r="AJ887">
            <v>90</v>
          </cell>
          <cell r="AK887">
            <v>42551.208333333299</v>
          </cell>
          <cell r="AL887">
            <v>-133</v>
          </cell>
        </row>
        <row r="888">
          <cell r="A888">
            <v>5107</v>
          </cell>
          <cell r="B888" t="str">
            <v>Todos por un Nuevo País</v>
          </cell>
          <cell r="C888" t="str">
            <v>Estrategias regionales</v>
          </cell>
          <cell r="D888" t="str">
            <v>Pacífico: desarrollo socioeconómico con equidad, integración y sostenibilidad ambiental</v>
          </cell>
          <cell r="E888" t="str">
            <v>Comercio</v>
          </cell>
          <cell r="F888" t="str">
            <v>MINCOMERCIO</v>
          </cell>
          <cell r="G888" t="str">
            <v>Región Pacífico - Comercio</v>
          </cell>
          <cell r="H888">
            <v>5107</v>
          </cell>
          <cell r="I888" t="str">
            <v>Rutas competitivas acompañadas en su implementación - Región Pacífico</v>
          </cell>
          <cell r="J888" t="str">
            <v>Producto</v>
          </cell>
          <cell r="K888" t="str">
            <v>Sectorial</v>
          </cell>
          <cell r="L888" t="str">
            <v>SI</v>
          </cell>
          <cell r="M888" t="str">
            <v>NO</v>
          </cell>
          <cell r="N888" t="str">
            <v>NO</v>
          </cell>
          <cell r="O888" t="str">
            <v>SI</v>
          </cell>
          <cell r="P888" t="str">
            <v>Rutas</v>
          </cell>
          <cell r="Q888" t="str">
            <v>Trimestral</v>
          </cell>
          <cell r="R888" t="str">
            <v>Acumulado</v>
          </cell>
          <cell r="S888">
            <v>2</v>
          </cell>
          <cell r="T888">
            <v>1</v>
          </cell>
          <cell r="U888">
            <v>1</v>
          </cell>
          <cell r="V888">
            <v>2</v>
          </cell>
          <cell r="W888">
            <v>2</v>
          </cell>
          <cell r="X888">
            <v>6</v>
          </cell>
          <cell r="Y888">
            <v>0</v>
          </cell>
          <cell r="Z888">
            <v>0</v>
          </cell>
          <cell r="AA888">
            <v>0</v>
          </cell>
          <cell r="AB888">
            <v>0</v>
          </cell>
          <cell r="AC888">
            <v>0</v>
          </cell>
          <cell r="AD888">
            <v>0</v>
          </cell>
          <cell r="AE888"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88">
            <v>42490.208333333299</v>
          </cell>
          <cell r="AG888">
            <v>42496.701422418999</v>
          </cell>
          <cell r="AH888" t="str">
            <v>Daniel Arango</v>
          </cell>
          <cell r="AI888" t="str">
            <v>darango@mincit.gov.co</v>
          </cell>
          <cell r="AJ888">
            <v>90</v>
          </cell>
          <cell r="AK888">
            <v>0</v>
          </cell>
          <cell r="AL888">
            <v>0</v>
          </cell>
        </row>
        <row r="889">
          <cell r="A889">
            <v>5011</v>
          </cell>
          <cell r="B889" t="str">
            <v>Todos por un Nuevo País</v>
          </cell>
          <cell r="C889" t="str">
            <v>Estrategias regionales</v>
          </cell>
          <cell r="D889" t="str">
            <v>Pacífico: desarrollo socioeconómico con equidad, integración y sostenibilidad ambiental</v>
          </cell>
          <cell r="E889" t="str">
            <v>Educación</v>
          </cell>
          <cell r="F889" t="str">
            <v>MINEDUCACION</v>
          </cell>
          <cell r="G889" t="str">
            <v>Región Pacífico - Educación</v>
          </cell>
          <cell r="H889">
            <v>5011</v>
          </cell>
          <cell r="I889" t="str">
            <v>Tasa de cobertura bruta en educación media  - Pacífico</v>
          </cell>
          <cell r="J889" t="str">
            <v>Resultado</v>
          </cell>
          <cell r="K889" t="str">
            <v>Sectorial</v>
          </cell>
          <cell r="L889" t="str">
            <v>SI</v>
          </cell>
          <cell r="M889" t="str">
            <v>SI</v>
          </cell>
          <cell r="N889" t="str">
            <v>NO</v>
          </cell>
          <cell r="O889" t="str">
            <v>SI</v>
          </cell>
          <cell r="P889" t="str">
            <v>Tasa</v>
          </cell>
          <cell r="Q889" t="str">
            <v>Anual</v>
          </cell>
          <cell r="R889" t="str">
            <v>Flujo</v>
          </cell>
          <cell r="S889">
            <v>75.72</v>
          </cell>
          <cell r="T889">
            <v>75.7</v>
          </cell>
          <cell r="U889">
            <v>75.72</v>
          </cell>
          <cell r="V889">
            <v>76.81</v>
          </cell>
          <cell r="W889">
            <v>78.319999999999993</v>
          </cell>
          <cell r="X889">
            <v>78.319999999999993</v>
          </cell>
          <cell r="Y889">
            <v>0</v>
          </cell>
          <cell r="Z889">
            <v>0</v>
          </cell>
          <cell r="AA889">
            <v>0</v>
          </cell>
          <cell r="AB889">
            <v>0</v>
          </cell>
          <cell r="AC889">
            <v>0</v>
          </cell>
          <cell r="AD889">
            <v>0</v>
          </cell>
          <cell r="AE889" t="str">
            <v>Mediante encuentro regional se fortaleció a los equipos de las secretarías de educación de las ETC de la región Pacífica, en la implementación de estrategias y acciones de acceso y permanencia escolar, trabajando con ellos orientaciones estrategicas de la</v>
          </cell>
          <cell r="AF889">
            <v>42490.208333333299</v>
          </cell>
          <cell r="AG889">
            <v>42495.636331678201</v>
          </cell>
          <cell r="AH889" t="str">
            <v>Hector Julio Flechas</v>
          </cell>
          <cell r="AI889" t="str">
            <v>HFlechas@mineducacion.gov.co</v>
          </cell>
          <cell r="AJ889">
            <v>150</v>
          </cell>
          <cell r="AK889">
            <v>0</v>
          </cell>
          <cell r="AL889">
            <v>0</v>
          </cell>
        </row>
        <row r="890">
          <cell r="A890">
            <v>5012</v>
          </cell>
          <cell r="B890" t="str">
            <v>Todos por un Nuevo País</v>
          </cell>
          <cell r="C890" t="str">
            <v>Estrategias regionales</v>
          </cell>
          <cell r="D890" t="str">
            <v>Pacífico: desarrollo socioeconómico con equidad, integración y sostenibilidad ambiental</v>
          </cell>
          <cell r="E890" t="str">
            <v>Educación</v>
          </cell>
          <cell r="F890" t="str">
            <v>MINEDUCACION</v>
          </cell>
          <cell r="G890" t="str">
            <v>Región Pacífico - Educación</v>
          </cell>
          <cell r="H890">
            <v>5012</v>
          </cell>
          <cell r="I890" t="str">
            <v>Estudiantes matriculados en programas de educación flexible en la región - Pacífico</v>
          </cell>
          <cell r="J890" t="str">
            <v>Producto</v>
          </cell>
          <cell r="K890" t="str">
            <v>Sectorial</v>
          </cell>
          <cell r="L890" t="str">
            <v>SI</v>
          </cell>
          <cell r="M890" t="str">
            <v>SI</v>
          </cell>
          <cell r="N890" t="str">
            <v>NO</v>
          </cell>
          <cell r="O890" t="str">
            <v>SI</v>
          </cell>
          <cell r="P890" t="str">
            <v>Estudiantes</v>
          </cell>
          <cell r="Q890" t="str">
            <v>Anual</v>
          </cell>
          <cell r="R890" t="str">
            <v>Capacidad</v>
          </cell>
          <cell r="S890">
            <v>362740</v>
          </cell>
          <cell r="T890">
            <v>363740</v>
          </cell>
          <cell r="U890">
            <v>364740</v>
          </cell>
          <cell r="V890">
            <v>365740</v>
          </cell>
          <cell r="W890">
            <v>366740</v>
          </cell>
          <cell r="X890">
            <v>366740</v>
          </cell>
          <cell r="Y890">
            <v>0</v>
          </cell>
          <cell r="Z890">
            <v>0</v>
          </cell>
          <cell r="AA890">
            <v>0</v>
          </cell>
          <cell r="AB890">
            <v>0</v>
          </cell>
          <cell r="AC890">
            <v>0</v>
          </cell>
          <cell r="AD890">
            <v>0</v>
          </cell>
          <cell r="AE890" t="str">
            <v>En el mes de abril se suscribió el convenio 843 de 2016 con la Corporación Observatorio para la Paz para la atención de estudiantes en el ciclo IV con el modelo Bachillerato Pacicultor.</v>
          </cell>
          <cell r="AF890">
            <v>42490.208333333299</v>
          </cell>
          <cell r="AG890">
            <v>42495.631965706001</v>
          </cell>
          <cell r="AH890" t="str">
            <v>Hector Julio Flechas</v>
          </cell>
          <cell r="AI890" t="str">
            <v>HFlechas@mineducacion.gov.co</v>
          </cell>
          <cell r="AJ890">
            <v>150</v>
          </cell>
          <cell r="AK890">
            <v>0</v>
          </cell>
          <cell r="AL890">
            <v>0</v>
          </cell>
        </row>
        <row r="891">
          <cell r="A891">
            <v>5013</v>
          </cell>
          <cell r="B891" t="str">
            <v>Todos por un Nuevo País</v>
          </cell>
          <cell r="C891" t="str">
            <v>Estrategias regionales</v>
          </cell>
          <cell r="D891" t="str">
            <v>Pacífico: desarrollo socioeconómico con equidad, integración y sostenibilidad ambiental</v>
          </cell>
          <cell r="E891" t="str">
            <v>Educación</v>
          </cell>
          <cell r="F891" t="str">
            <v>MINEDUCACION</v>
          </cell>
          <cell r="G891" t="str">
            <v>Región Pacífico - Educación</v>
          </cell>
          <cell r="H891">
            <v>5013</v>
          </cell>
          <cell r="I891" t="str">
            <v>Sedes educativas rurales con Modelos Educativos Flexibles - Pacífico</v>
          </cell>
          <cell r="J891" t="str">
            <v>Producto</v>
          </cell>
          <cell r="K891" t="str">
            <v>Sectorial</v>
          </cell>
          <cell r="L891" t="str">
            <v>SI</v>
          </cell>
          <cell r="M891" t="str">
            <v>SI</v>
          </cell>
          <cell r="N891" t="str">
            <v>NO</v>
          </cell>
          <cell r="O891" t="str">
            <v>SI</v>
          </cell>
          <cell r="P891" t="str">
            <v>Sedes educativas</v>
          </cell>
          <cell r="Q891" t="str">
            <v>Anual</v>
          </cell>
          <cell r="R891" t="str">
            <v>Capacidad</v>
          </cell>
          <cell r="S891">
            <v>5515</v>
          </cell>
          <cell r="T891">
            <v>5615</v>
          </cell>
          <cell r="U891">
            <v>5715</v>
          </cell>
          <cell r="V891">
            <v>5815</v>
          </cell>
          <cell r="W891">
            <v>5915</v>
          </cell>
          <cell r="X891">
            <v>5915</v>
          </cell>
          <cell r="Y891">
            <v>0</v>
          </cell>
          <cell r="Z891">
            <v>0</v>
          </cell>
          <cell r="AA891">
            <v>0</v>
          </cell>
          <cell r="AB891">
            <v>0</v>
          </cell>
          <cell r="AC891">
            <v>0</v>
          </cell>
          <cell r="AD891">
            <v>0</v>
          </cell>
          <cell r="AE891" t="str">
            <v>En el mes de abril se suscribió el convenio 818 de 2016 con la Fundación Escuela Nueva - Volvamos a la Gente, para la formación de docentes, directivos docentes y funcionarios de las secretarías de educación certificadas focalizadas.</v>
          </cell>
          <cell r="AF891">
            <v>42490.208333333299</v>
          </cell>
          <cell r="AG891">
            <v>42495.622197685203</v>
          </cell>
          <cell r="AH891" t="str">
            <v>Hector Julio Flechas</v>
          </cell>
          <cell r="AI891" t="str">
            <v>HFlechas@mineducacion.gov.co</v>
          </cell>
          <cell r="AJ891">
            <v>150</v>
          </cell>
          <cell r="AK891">
            <v>0</v>
          </cell>
          <cell r="AL891">
            <v>0</v>
          </cell>
        </row>
        <row r="892">
          <cell r="A892">
            <v>5068</v>
          </cell>
          <cell r="B892" t="str">
            <v>Todos por un Nuevo País</v>
          </cell>
          <cell r="C892" t="str">
            <v>Estrategias regionales</v>
          </cell>
          <cell r="D892" t="str">
            <v>Pacífico: desarrollo socioeconómico con equidad, integración y sostenibilidad ambiental</v>
          </cell>
          <cell r="E892" t="str">
            <v>Minas y Energía</v>
          </cell>
          <cell r="F892" t="str">
            <v>MINMINAS</v>
          </cell>
          <cell r="G892" t="str">
            <v>Región Pacífico - Minas y Energía</v>
          </cell>
          <cell r="H892">
            <v>5068</v>
          </cell>
          <cell r="I892" t="str">
            <v>Fases del proyecto de incremento de confiabilidad para el abastecimiento de gas natural.</v>
          </cell>
          <cell r="J892" t="str">
            <v>Producto</v>
          </cell>
          <cell r="K892" t="str">
            <v>Sectorial</v>
          </cell>
          <cell r="L892" t="str">
            <v>SI</v>
          </cell>
          <cell r="M892" t="str">
            <v>NO</v>
          </cell>
          <cell r="N892" t="str">
            <v>NO</v>
          </cell>
          <cell r="O892" t="str">
            <v>SI</v>
          </cell>
          <cell r="P892" t="str">
            <v>Proyectos adjudicados</v>
          </cell>
          <cell r="Q892" t="str">
            <v>Anual</v>
          </cell>
          <cell r="R892" t="str">
            <v>Stock</v>
          </cell>
          <cell r="S892">
            <v>0</v>
          </cell>
          <cell r="T892">
            <v>0</v>
          </cell>
          <cell r="U892">
            <v>0</v>
          </cell>
          <cell r="V892">
            <v>0</v>
          </cell>
          <cell r="W892">
            <v>0</v>
          </cell>
          <cell r="X892">
            <v>3</v>
          </cell>
          <cell r="Y892">
            <v>0</v>
          </cell>
          <cell r="Z892">
            <v>0</v>
          </cell>
          <cell r="AA892">
            <v>0</v>
          </cell>
          <cell r="AB892">
            <v>0</v>
          </cell>
          <cell r="AC892">
            <v>0</v>
          </cell>
          <cell r="AD892">
            <v>0</v>
          </cell>
          <cell r="AE892">
            <v>0</v>
          </cell>
          <cell r="AF892">
            <v>0</v>
          </cell>
          <cell r="AG892">
            <v>0</v>
          </cell>
          <cell r="AH892" t="str">
            <v>Omar Serrano</v>
          </cell>
          <cell r="AI892" t="str">
            <v>ooserrano@minminas.gov.co</v>
          </cell>
          <cell r="AJ892">
            <v>0</v>
          </cell>
          <cell r="AK892">
            <v>0</v>
          </cell>
          <cell r="AL892">
            <v>0</v>
          </cell>
        </row>
        <row r="893">
          <cell r="A893">
            <v>5069</v>
          </cell>
          <cell r="B893" t="str">
            <v>Todos por un Nuevo País</v>
          </cell>
          <cell r="C893" t="str">
            <v>Estrategias regionales</v>
          </cell>
          <cell r="D893" t="str">
            <v>Pacífico: desarrollo socioeconómico con equidad, integración y sostenibilidad ambiental</v>
          </cell>
          <cell r="E893" t="str">
            <v>Minas y Energía</v>
          </cell>
          <cell r="F893" t="str">
            <v>MINMINAS</v>
          </cell>
          <cell r="G893" t="str">
            <v>Región Pacífico - Minas y Energía</v>
          </cell>
          <cell r="H893">
            <v>5069</v>
          </cell>
          <cell r="I893" t="str">
            <v>Unidades de producción minera formalizadas en el grado básico</v>
          </cell>
          <cell r="J893" t="str">
            <v>Producto</v>
          </cell>
          <cell r="K893" t="str">
            <v>Sectorial</v>
          </cell>
          <cell r="L893" t="str">
            <v>SI</v>
          </cell>
          <cell r="M893" t="str">
            <v>SI</v>
          </cell>
          <cell r="N893" t="str">
            <v>NO</v>
          </cell>
          <cell r="O893" t="str">
            <v>SI</v>
          </cell>
          <cell r="P893" t="str">
            <v>Unidad de Producción Minera</v>
          </cell>
          <cell r="Q893" t="str">
            <v>Trimestral</v>
          </cell>
          <cell r="R893" t="str">
            <v>Acumulado</v>
          </cell>
          <cell r="S893">
            <v>0</v>
          </cell>
          <cell r="T893">
            <v>50</v>
          </cell>
          <cell r="U893">
            <v>50</v>
          </cell>
          <cell r="V893">
            <v>50</v>
          </cell>
          <cell r="W893">
            <v>50</v>
          </cell>
          <cell r="X893">
            <v>200</v>
          </cell>
          <cell r="Y893">
            <v>0</v>
          </cell>
          <cell r="Z893">
            <v>0</v>
          </cell>
          <cell r="AA893">
            <v>8</v>
          </cell>
          <cell r="AB893">
            <v>4</v>
          </cell>
          <cell r="AC893">
            <v>42460.208333333299</v>
          </cell>
          <cell r="AD893">
            <v>42471.686458449098</v>
          </cell>
          <cell r="AE89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893">
            <v>42490.208333333299</v>
          </cell>
          <cell r="AG893">
            <v>42506.8766245023</v>
          </cell>
          <cell r="AH893" t="str">
            <v>Monica María Grand Marin</v>
          </cell>
          <cell r="AI893" t="str">
            <v>mmgrand@minminas.gov.co</v>
          </cell>
          <cell r="AJ893">
            <v>0</v>
          </cell>
          <cell r="AK893">
            <v>42551.208333333299</v>
          </cell>
          <cell r="AL893">
            <v>0</v>
          </cell>
        </row>
        <row r="894">
          <cell r="A894">
            <v>5070</v>
          </cell>
          <cell r="B894" t="str">
            <v>Todos por un Nuevo País</v>
          </cell>
          <cell r="C894" t="str">
            <v>Estrategias regionales</v>
          </cell>
          <cell r="D894" t="str">
            <v>Pacífico: desarrollo socioeconómico con equidad, integración y sostenibilidad ambiental</v>
          </cell>
          <cell r="E894" t="str">
            <v>Minas y Energía</v>
          </cell>
          <cell r="F894" t="str">
            <v>MINMINAS</v>
          </cell>
          <cell r="G894" t="str">
            <v>Región Pacífico - Minas y Energía</v>
          </cell>
          <cell r="H894">
            <v>5070</v>
          </cell>
          <cell r="I894" t="str">
            <v>Unidades de producción minera bajo el amparo de un título asistidas en lo técnico-minero, ambiental o empresarial</v>
          </cell>
          <cell r="J894" t="str">
            <v>Producto</v>
          </cell>
          <cell r="K894" t="str">
            <v>Sectorial</v>
          </cell>
          <cell r="L894" t="str">
            <v>SI</v>
          </cell>
          <cell r="M894" t="str">
            <v>SI</v>
          </cell>
          <cell r="N894" t="str">
            <v>NO</v>
          </cell>
          <cell r="O894" t="str">
            <v>SI</v>
          </cell>
          <cell r="P894" t="str">
            <v>Unidad de Producción Minera</v>
          </cell>
          <cell r="Q894" t="str">
            <v>Semestral</v>
          </cell>
          <cell r="R894" t="str">
            <v>Acumulado</v>
          </cell>
          <cell r="S894">
            <v>0</v>
          </cell>
          <cell r="T894">
            <v>50</v>
          </cell>
          <cell r="U894">
            <v>50</v>
          </cell>
          <cell r="V894">
            <v>50</v>
          </cell>
          <cell r="W894">
            <v>50</v>
          </cell>
          <cell r="X894">
            <v>200</v>
          </cell>
          <cell r="Y894">
            <v>0</v>
          </cell>
          <cell r="Z894">
            <v>0</v>
          </cell>
          <cell r="AA894">
            <v>0</v>
          </cell>
          <cell r="AB894">
            <v>0</v>
          </cell>
          <cell r="AC894">
            <v>0</v>
          </cell>
          <cell r="AD894">
            <v>0</v>
          </cell>
          <cell r="AE894" t="str">
            <v>Se han venido desarrollando las gestiones relacionadas con los procesos contractuales para el desarrollo de los proyectos en región, a través de los cuales se brindará la asistencia técnica, a la fecha se tiene firmado convenio Cauca y Nariño</v>
          </cell>
          <cell r="AF894">
            <v>42490.208333333299</v>
          </cell>
          <cell r="AG894">
            <v>42506.875458564798</v>
          </cell>
          <cell r="AH894" t="str">
            <v>Monica María Grand Marin</v>
          </cell>
          <cell r="AI894" t="str">
            <v>mmgrand@minminas.gov.co</v>
          </cell>
          <cell r="AJ894">
            <v>0</v>
          </cell>
          <cell r="AK894">
            <v>0</v>
          </cell>
          <cell r="AL894">
            <v>0</v>
          </cell>
        </row>
        <row r="895">
          <cell r="A895">
            <v>4502</v>
          </cell>
          <cell r="B895" t="str">
            <v>Todos por un Nuevo País</v>
          </cell>
          <cell r="C895" t="str">
            <v>Estrategias regionales</v>
          </cell>
          <cell r="D895" t="str">
            <v>Pacífico: desarrollo socioeconómico con equidad, integración y sostenibilidad ambiental</v>
          </cell>
          <cell r="E895" t="str">
            <v>Planeación Nacional</v>
          </cell>
          <cell r="F895" t="str">
            <v>DNP</v>
          </cell>
          <cell r="G895" t="str">
            <v>Región Pacífico - Planeación</v>
          </cell>
          <cell r="H895">
            <v>4502</v>
          </cell>
          <cell r="I895" t="str">
            <v>Indice de Pobreza Multidimensional Region Pacífico</v>
          </cell>
          <cell r="J895" t="str">
            <v>Gestión</v>
          </cell>
          <cell r="K895" t="str">
            <v>Sectorial</v>
          </cell>
          <cell r="L895" t="str">
            <v>SI</v>
          </cell>
          <cell r="M895" t="str">
            <v>NO</v>
          </cell>
          <cell r="N895" t="str">
            <v>NO</v>
          </cell>
          <cell r="O895" t="str">
            <v>SI</v>
          </cell>
          <cell r="P895" t="str">
            <v>Tasa</v>
          </cell>
          <cell r="Q895" t="str">
            <v>Anual</v>
          </cell>
          <cell r="R895" t="str">
            <v>Reducción</v>
          </cell>
          <cell r="S895">
            <v>24</v>
          </cell>
          <cell r="T895">
            <v>22.382999999999999</v>
          </cell>
          <cell r="U895">
            <v>20.928000000000001</v>
          </cell>
          <cell r="V895">
            <v>19.568000000000001</v>
          </cell>
          <cell r="W895">
            <v>18.3</v>
          </cell>
          <cell r="X895">
            <v>18.3</v>
          </cell>
          <cell r="Y895">
            <v>0</v>
          </cell>
          <cell r="Z895">
            <v>0</v>
          </cell>
          <cell r="AA895">
            <v>0</v>
          </cell>
          <cell r="AB895">
            <v>0</v>
          </cell>
          <cell r="AC895">
            <v>0</v>
          </cell>
          <cell r="AD895">
            <v>0</v>
          </cell>
          <cell r="AE895">
            <v>0</v>
          </cell>
          <cell r="AF895">
            <v>0</v>
          </cell>
          <cell r="AG895">
            <v>0</v>
          </cell>
          <cell r="AH895" t="str">
            <v>Paula Marcela Escobar</v>
          </cell>
          <cell r="AI895" t="str">
            <v>pescobar@dnp.gov.co</v>
          </cell>
          <cell r="AJ895">
            <v>90</v>
          </cell>
          <cell r="AK895">
            <v>0</v>
          </cell>
          <cell r="AL895">
            <v>0</v>
          </cell>
        </row>
        <row r="896">
          <cell r="A896">
            <v>4515</v>
          </cell>
          <cell r="B896" t="str">
            <v>Todos por un Nuevo País</v>
          </cell>
          <cell r="C896" t="str">
            <v>Estrategias regionales</v>
          </cell>
          <cell r="D896" t="str">
            <v>Pacífico: desarrollo socioeconómico con equidad, integración y sostenibilidad ambiental</v>
          </cell>
          <cell r="E896" t="str">
            <v>Planeación Nacional</v>
          </cell>
          <cell r="F896" t="str">
            <v>DNP</v>
          </cell>
          <cell r="G896" t="str">
            <v>Región Pacífico - Planeación</v>
          </cell>
          <cell r="H896">
            <v>4515</v>
          </cell>
          <cell r="I896" t="str">
            <v>Municipios con bajo desempeño integral - Región Pacífico</v>
          </cell>
          <cell r="J896" t="str">
            <v>Gestión</v>
          </cell>
          <cell r="K896" t="str">
            <v>Sectorial</v>
          </cell>
          <cell r="L896" t="str">
            <v>SI</v>
          </cell>
          <cell r="M896" t="str">
            <v>SI</v>
          </cell>
          <cell r="N896" t="str">
            <v>NO</v>
          </cell>
          <cell r="O896" t="str">
            <v>SI</v>
          </cell>
          <cell r="P896" t="str">
            <v>Municipios</v>
          </cell>
          <cell r="Q896" t="str">
            <v>Anual</v>
          </cell>
          <cell r="R896" t="str">
            <v>Reducción</v>
          </cell>
          <cell r="S896">
            <v>27</v>
          </cell>
          <cell r="T896">
            <v>25</v>
          </cell>
          <cell r="U896">
            <v>23</v>
          </cell>
          <cell r="V896">
            <v>22</v>
          </cell>
          <cell r="W896">
            <v>21</v>
          </cell>
          <cell r="X896">
            <v>21</v>
          </cell>
          <cell r="Y896">
            <v>0</v>
          </cell>
          <cell r="Z896">
            <v>0</v>
          </cell>
          <cell r="AA896">
            <v>0</v>
          </cell>
          <cell r="AB896">
            <v>0</v>
          </cell>
          <cell r="AC896">
            <v>0</v>
          </cell>
          <cell r="AD896">
            <v>0</v>
          </cell>
          <cell r="AE896" t="str">
            <v>Se ajustaron los aplicativos SIEE y SICEP Gestión Web para el reporte de la información que inicia en el mes de mayo. Se emitió la Circular 11-4 de 2016 donde se entregan las Orientaciones, procedimientos e instrumentos para el reporte de la información r</v>
          </cell>
          <cell r="AF896">
            <v>42490.208333333299</v>
          </cell>
          <cell r="AG896">
            <v>42502.436309641198</v>
          </cell>
          <cell r="AH896" t="str">
            <v>Ivan Osejo Villamil</v>
          </cell>
          <cell r="AI896" t="str">
            <v>iosejo@dnp.gov.co</v>
          </cell>
          <cell r="AJ896">
            <v>240</v>
          </cell>
          <cell r="AK896">
            <v>0</v>
          </cell>
          <cell r="AL896">
            <v>0</v>
          </cell>
        </row>
        <row r="897">
          <cell r="A897">
            <v>4516</v>
          </cell>
          <cell r="B897" t="str">
            <v>Todos por un Nuevo País</v>
          </cell>
          <cell r="C897" t="str">
            <v>Estrategias regionales</v>
          </cell>
          <cell r="D897" t="str">
            <v>Pacífico: desarrollo socioeconómico con equidad, integración y sostenibilidad ambiental</v>
          </cell>
          <cell r="E897" t="str">
            <v>Planeación Nacional</v>
          </cell>
          <cell r="F897" t="str">
            <v>DNP</v>
          </cell>
          <cell r="G897" t="str">
            <v>Región Pacífico - Planeación</v>
          </cell>
          <cell r="H897">
            <v>4516</v>
          </cell>
          <cell r="I897" t="str">
            <v>Indicador de Convergencia Regional ICIR - Región Pacífico</v>
          </cell>
          <cell r="J897" t="str">
            <v>Gestión</v>
          </cell>
          <cell r="K897" t="str">
            <v>Sectorial</v>
          </cell>
          <cell r="L897" t="str">
            <v>SI</v>
          </cell>
          <cell r="M897" t="str">
            <v>NO</v>
          </cell>
          <cell r="N897" t="str">
            <v>NO</v>
          </cell>
          <cell r="O897" t="str">
            <v>SI</v>
          </cell>
          <cell r="P897" t="str">
            <v>Porcentaje</v>
          </cell>
          <cell r="Q897" t="str">
            <v>Anual</v>
          </cell>
          <cell r="R897" t="str">
            <v>Reducción</v>
          </cell>
          <cell r="S897">
            <v>43.9</v>
          </cell>
          <cell r="T897">
            <v>40.799999999999997</v>
          </cell>
          <cell r="U897">
            <v>37.799999999999997</v>
          </cell>
          <cell r="V897">
            <v>33.200000000000003</v>
          </cell>
          <cell r="W897">
            <v>28.6</v>
          </cell>
          <cell r="X897">
            <v>28.6</v>
          </cell>
          <cell r="Y897">
            <v>0</v>
          </cell>
          <cell r="Z897">
            <v>0</v>
          </cell>
          <cell r="AA897">
            <v>0</v>
          </cell>
          <cell r="AB897">
            <v>0</v>
          </cell>
          <cell r="AC897">
            <v>0</v>
          </cell>
          <cell r="AD897">
            <v>0</v>
          </cell>
          <cell r="AE897" t="str">
            <v>Se hicieron los cálculos preliminares con las variables seleccionadas del listado opcional, en total quedaron 11 variables en 7 sectores.</v>
          </cell>
          <cell r="AF897">
            <v>42490.208333333299</v>
          </cell>
          <cell r="AG897">
            <v>42501.432606365699</v>
          </cell>
          <cell r="AH897" t="str">
            <v>Ivan Osejo Villamil</v>
          </cell>
          <cell r="AI897" t="str">
            <v>iosejo@dnp.gov.co</v>
          </cell>
          <cell r="AJ897">
            <v>365</v>
          </cell>
          <cell r="AK897">
            <v>0</v>
          </cell>
          <cell r="AL897">
            <v>0</v>
          </cell>
        </row>
        <row r="898">
          <cell r="A898">
            <v>4987</v>
          </cell>
          <cell r="B898" t="str">
            <v>Todos por un Nuevo País</v>
          </cell>
          <cell r="C898" t="str">
            <v>Estrategias regionales</v>
          </cell>
          <cell r="D898" t="str">
            <v>Pacífico: desarrollo socioeconómico con equidad, integración y sostenibilidad ambiental</v>
          </cell>
          <cell r="E898" t="str">
            <v>Salud y Protección</v>
          </cell>
          <cell r="F898" t="str">
            <v>Ministerio de Salud</v>
          </cell>
          <cell r="G898" t="str">
            <v>Región Pacífico - Salud</v>
          </cell>
          <cell r="H898">
            <v>4987</v>
          </cell>
          <cell r="I898" t="str">
            <v>Tasa de mortalidad infantil por 1.000 nacidos vivos (ajustada) - Pacífico</v>
          </cell>
          <cell r="J898" t="str">
            <v>Resultado</v>
          </cell>
          <cell r="K898" t="str">
            <v>Sectorial</v>
          </cell>
          <cell r="L898" t="str">
            <v>SI</v>
          </cell>
          <cell r="M898" t="str">
            <v>SI</v>
          </cell>
          <cell r="N898" t="str">
            <v>NO</v>
          </cell>
          <cell r="O898" t="str">
            <v>SI</v>
          </cell>
          <cell r="P898" t="str">
            <v>tasa</v>
          </cell>
          <cell r="Q898" t="str">
            <v>Anual</v>
          </cell>
          <cell r="R898" t="str">
            <v>Reducción</v>
          </cell>
          <cell r="S898">
            <v>24.79</v>
          </cell>
          <cell r="T898">
            <v>21.49</v>
          </cell>
          <cell r="U898">
            <v>20.39</v>
          </cell>
          <cell r="V898">
            <v>19.29</v>
          </cell>
          <cell r="W898">
            <v>18.5</v>
          </cell>
          <cell r="X898">
            <v>18.5</v>
          </cell>
          <cell r="Y898">
            <v>0</v>
          </cell>
          <cell r="Z898">
            <v>0</v>
          </cell>
          <cell r="AA898">
            <v>0</v>
          </cell>
          <cell r="AB898">
            <v>0</v>
          </cell>
          <cell r="AC898">
            <v>0</v>
          </cell>
          <cell r="AD898">
            <v>0</v>
          </cell>
          <cell r="AE898" t="str">
            <v>Durante el mes de abril en el Distrito de Buenaventura se realizó la socialización de la segunda fase de despliegue territorial para la implementación de la atención integral a la primera infancia, así como la identificación de necesidades de asistencia t</v>
          </cell>
          <cell r="AF898">
            <v>42490.208333333299</v>
          </cell>
          <cell r="AG898">
            <v>42500.322177118098</v>
          </cell>
          <cell r="AH898" t="str">
            <v>Lía Marcela Güiza Castillo</v>
          </cell>
          <cell r="AI898" t="str">
            <v>lguiza@minsalud.gov.co</v>
          </cell>
          <cell r="AJ898">
            <v>540</v>
          </cell>
          <cell r="AK898">
            <v>0</v>
          </cell>
          <cell r="AL898">
            <v>0</v>
          </cell>
        </row>
        <row r="899">
          <cell r="A899">
            <v>4988</v>
          </cell>
          <cell r="B899" t="str">
            <v>Todos por un Nuevo País</v>
          </cell>
          <cell r="C899" t="str">
            <v>Estrategias regionales</v>
          </cell>
          <cell r="D899" t="str">
            <v>Pacífico: desarrollo socioeconómico con equidad, integración y sostenibilidad ambiental</v>
          </cell>
          <cell r="E899" t="str">
            <v>Salud y Protección</v>
          </cell>
          <cell r="F899" t="str">
            <v>Ministerio de Salud</v>
          </cell>
          <cell r="G899" t="str">
            <v>Región Pacífico - Salud</v>
          </cell>
          <cell r="H899">
            <v>4988</v>
          </cell>
          <cell r="I899" t="str">
            <v>Cobertura de vacunación con tercera dosis de DPT en niños menores de un año - Pacífico</v>
          </cell>
          <cell r="J899" t="str">
            <v>Producto</v>
          </cell>
          <cell r="K899" t="str">
            <v>Sectorial</v>
          </cell>
          <cell r="L899" t="str">
            <v>SI</v>
          </cell>
          <cell r="M899" t="str">
            <v>SI</v>
          </cell>
          <cell r="N899" t="str">
            <v>NO</v>
          </cell>
          <cell r="O899" t="str">
            <v>SI</v>
          </cell>
          <cell r="P899" t="str">
            <v>porcentaje</v>
          </cell>
          <cell r="Q899" t="str">
            <v>Mensual</v>
          </cell>
          <cell r="R899" t="str">
            <v>Flujo</v>
          </cell>
          <cell r="S899">
            <v>90</v>
          </cell>
          <cell r="T899">
            <v>95</v>
          </cell>
          <cell r="U899">
            <v>95</v>
          </cell>
          <cell r="V899">
            <v>95</v>
          </cell>
          <cell r="W899">
            <v>95</v>
          </cell>
          <cell r="X899">
            <v>95</v>
          </cell>
          <cell r="Y899">
            <v>22.7</v>
          </cell>
          <cell r="Z899">
            <v>23.895</v>
          </cell>
          <cell r="AA899">
            <v>91.1</v>
          </cell>
          <cell r="AB899">
            <v>95.894999999999996</v>
          </cell>
          <cell r="AC899">
            <v>42460.208333333299</v>
          </cell>
          <cell r="AD899">
            <v>42501.643070636601</v>
          </cell>
          <cell r="AE899" t="str">
            <v>La vacuna de DPT esta incluida en la pentavalente (difteria, tos ferina, tétanos, Haemophilus influenzae tipo b y hepatitis B). La cobertura para la región Pacífica, tiene con terceras dosis de Pentavalente el 22,7%, corresponde a 27.070 niños y niñas men</v>
          </cell>
          <cell r="AF899">
            <v>42460.208333333299</v>
          </cell>
          <cell r="AG899">
            <v>42501.643070486098</v>
          </cell>
          <cell r="AH899" t="str">
            <v>Diego Alejandro  García Londoño</v>
          </cell>
          <cell r="AI899" t="str">
            <v>dgarcial@minsalud.gov.co</v>
          </cell>
          <cell r="AJ899">
            <v>30</v>
          </cell>
          <cell r="AK899">
            <v>42490.208333333299</v>
          </cell>
          <cell r="AL899">
            <v>-13</v>
          </cell>
        </row>
        <row r="900">
          <cell r="A900">
            <v>4989</v>
          </cell>
          <cell r="B900" t="str">
            <v>Todos por un Nuevo País</v>
          </cell>
          <cell r="C900" t="str">
            <v>Estrategias regionales</v>
          </cell>
          <cell r="D900" t="str">
            <v>Pacífico: desarrollo socioeconómico con equidad, integración y sostenibilidad ambiental</v>
          </cell>
          <cell r="E900" t="str">
            <v>Salud y Protección</v>
          </cell>
          <cell r="F900" t="str">
            <v>Ministerio de Salud</v>
          </cell>
          <cell r="G900" t="str">
            <v>Región Pacífico - Salud</v>
          </cell>
          <cell r="H900">
            <v>4989</v>
          </cell>
          <cell r="I900" t="str">
            <v>Departamentos que implementan el nuevo sistema de información nominal  del PAI</v>
          </cell>
          <cell r="J900" t="str">
            <v>Producto</v>
          </cell>
          <cell r="K900" t="str">
            <v>Sectorial</v>
          </cell>
          <cell r="L900" t="str">
            <v>SI</v>
          </cell>
          <cell r="M900" t="str">
            <v>SI</v>
          </cell>
          <cell r="N900" t="str">
            <v>NO</v>
          </cell>
          <cell r="O900" t="str">
            <v>SI</v>
          </cell>
          <cell r="P900" t="str">
            <v>Número de departamentos</v>
          </cell>
          <cell r="Q900" t="str">
            <v>Semestral</v>
          </cell>
          <cell r="R900" t="str">
            <v>Acumulado</v>
          </cell>
          <cell r="S900">
            <v>0</v>
          </cell>
          <cell r="T900">
            <v>1</v>
          </cell>
          <cell r="U900">
            <v>1</v>
          </cell>
          <cell r="V900">
            <v>1</v>
          </cell>
          <cell r="W900">
            <v>1</v>
          </cell>
          <cell r="X900">
            <v>4</v>
          </cell>
          <cell r="Y900">
            <v>0</v>
          </cell>
          <cell r="Z900">
            <v>0</v>
          </cell>
          <cell r="AA900">
            <v>0</v>
          </cell>
          <cell r="AB900">
            <v>0</v>
          </cell>
          <cell r="AC900">
            <v>0</v>
          </cell>
          <cell r="AD900">
            <v>0</v>
          </cell>
          <cell r="AE900" t="str">
            <v>Para este mes de marzo la Región Pacifica implemento 403 IPS así: Cauca con 74, Choco con 10, Nariño con 117, Valle del Cauca con 193 y Buenaventura 9.</v>
          </cell>
          <cell r="AF900">
            <v>42460.208333333299</v>
          </cell>
          <cell r="AG900">
            <v>42501.643878205999</v>
          </cell>
          <cell r="AH900" t="str">
            <v>Diego Alejandro  García Londoño</v>
          </cell>
          <cell r="AI900" t="str">
            <v>dgarcial@minsalud.gov.co</v>
          </cell>
          <cell r="AJ900">
            <v>0</v>
          </cell>
          <cell r="AK900">
            <v>0</v>
          </cell>
          <cell r="AL900">
            <v>0</v>
          </cell>
        </row>
        <row r="901">
          <cell r="A901">
            <v>5020</v>
          </cell>
          <cell r="B901" t="str">
            <v>Todos por un Nuevo País</v>
          </cell>
          <cell r="C901" t="str">
            <v>Estrategias regionales</v>
          </cell>
          <cell r="D901" t="str">
            <v>Pacífico: desarrollo socioeconómico con equidad, integración y sostenibilidad ambiental</v>
          </cell>
          <cell r="E901" t="str">
            <v>TIC</v>
          </cell>
          <cell r="F901" t="str">
            <v>MINTIC</v>
          </cell>
          <cell r="G901" t="str">
            <v>Región Pacífico - TIC</v>
          </cell>
          <cell r="H901">
            <v>5020</v>
          </cell>
          <cell r="I901" t="str">
            <v>Municipios y Áreas No Municipalizadas conectados a la red de alta velocidad en el Pacífico</v>
          </cell>
          <cell r="J901" t="str">
            <v>Resultado</v>
          </cell>
          <cell r="K901" t="str">
            <v>Sectorial</v>
          </cell>
          <cell r="L901" t="str">
            <v>SI</v>
          </cell>
          <cell r="M901" t="str">
            <v>SI</v>
          </cell>
          <cell r="N901" t="str">
            <v>NO</v>
          </cell>
          <cell r="O901" t="str">
            <v>SI</v>
          </cell>
          <cell r="P901" t="str">
            <v>Municipios y áreas no municipalizadas</v>
          </cell>
          <cell r="Q901" t="str">
            <v>Semestral</v>
          </cell>
          <cell r="R901" t="str">
            <v>Acumulado</v>
          </cell>
          <cell r="S901">
            <v>0</v>
          </cell>
          <cell r="T901">
            <v>11</v>
          </cell>
          <cell r="U901">
            <v>0</v>
          </cell>
          <cell r="V901">
            <v>0</v>
          </cell>
          <cell r="W901">
            <v>0</v>
          </cell>
          <cell r="X901">
            <v>11</v>
          </cell>
          <cell r="Y901">
            <v>0</v>
          </cell>
          <cell r="Z901">
            <v>0</v>
          </cell>
          <cell r="AA901">
            <v>0</v>
          </cell>
          <cell r="AB901">
            <v>0</v>
          </cell>
          <cell r="AC901">
            <v>0</v>
          </cell>
          <cell r="AD901">
            <v>0</v>
          </cell>
          <cell r="AE901" t="str">
            <v>El Proyecto Nacional de Conectividad de Alta Velocidad se encuentra en fase de instalación. Dentro de la fase de instalación se deben cumplir 3 Pasos: 1. Trámites y/o Permisos que apliquen 2. Instalación de infraestructura. 3. Entrega a la Interventoría p</v>
          </cell>
          <cell r="AF901">
            <v>42490.208333333299</v>
          </cell>
          <cell r="AG901">
            <v>42500.780213773098</v>
          </cell>
          <cell r="AH901" t="str">
            <v>Luis Fernando Lozano Mier</v>
          </cell>
          <cell r="AI901" t="str">
            <v>lflozano@mintic.gov.co</v>
          </cell>
          <cell r="AJ901">
            <v>30</v>
          </cell>
          <cell r="AK901">
            <v>0</v>
          </cell>
          <cell r="AL901">
            <v>0</v>
          </cell>
        </row>
        <row r="902">
          <cell r="A902">
            <v>5114</v>
          </cell>
          <cell r="B902" t="str">
            <v>Todos por un Nuevo País</v>
          </cell>
          <cell r="C902" t="str">
            <v>Estrategias regionales</v>
          </cell>
          <cell r="D902" t="str">
            <v>Pacífico: desarrollo socioeconómico con equidad, integración y sostenibilidad ambiental</v>
          </cell>
          <cell r="E902" t="str">
            <v>Trabajo</v>
          </cell>
          <cell r="F902" t="str">
            <v>SENA</v>
          </cell>
          <cell r="G902" t="str">
            <v>Región Pacífico - Trabajo</v>
          </cell>
          <cell r="H902">
            <v>5114</v>
          </cell>
          <cell r="I902" t="str">
            <v>Cupos en formación integral del SENA para la región Pacífico</v>
          </cell>
          <cell r="J902" t="str">
            <v>Gestión</v>
          </cell>
          <cell r="K902" t="str">
            <v>Sectorial</v>
          </cell>
          <cell r="L902" t="str">
            <v>SI</v>
          </cell>
          <cell r="M902" t="str">
            <v>NO</v>
          </cell>
          <cell r="N902" t="str">
            <v>NO</v>
          </cell>
          <cell r="O902" t="str">
            <v>SI</v>
          </cell>
          <cell r="P902" t="str">
            <v>Cupos</v>
          </cell>
          <cell r="Q902" t="str">
            <v>Mensual</v>
          </cell>
          <cell r="R902" t="str">
            <v>Flujo</v>
          </cell>
          <cell r="S902">
            <v>1001378</v>
          </cell>
          <cell r="T902">
            <v>908760</v>
          </cell>
          <cell r="U902">
            <v>910840</v>
          </cell>
          <cell r="V902">
            <v>912920</v>
          </cell>
          <cell r="W902">
            <v>915000</v>
          </cell>
          <cell r="X902">
            <v>915000</v>
          </cell>
          <cell r="Y902">
            <v>348120</v>
          </cell>
          <cell r="Z902">
            <v>38.22</v>
          </cell>
          <cell r="AA902">
            <v>990263</v>
          </cell>
          <cell r="AB902">
            <v>100</v>
          </cell>
          <cell r="AC902">
            <v>42490.208333333299</v>
          </cell>
          <cell r="AD902">
            <v>42496.677988773103</v>
          </cell>
          <cell r="AE902" t="str">
            <v>Este indicador presenta un crecimiento del 6% con respecto al mismo periodo de 2015, lo cual es bueno. La tendencia para este año es buena ya que presenta un crecimiento de marzo a abril de 2016 del 38%, que es similar al desempeño del indicador a nivel n</v>
          </cell>
          <cell r="AF902">
            <v>42490.208333333299</v>
          </cell>
          <cell r="AG902">
            <v>42496.677988622701</v>
          </cell>
          <cell r="AH902" t="str">
            <v>Pedro José Murcia</v>
          </cell>
          <cell r="AI902" t="str">
            <v>pmurcia@sena.edu.co</v>
          </cell>
          <cell r="AJ902">
            <v>0</v>
          </cell>
          <cell r="AK902">
            <v>42520.208333333299</v>
          </cell>
          <cell r="AL902">
            <v>-13</v>
          </cell>
        </row>
        <row r="903">
          <cell r="A903">
            <v>5182</v>
          </cell>
          <cell r="B903" t="str">
            <v>Todos por un Nuevo País</v>
          </cell>
          <cell r="C903" t="str">
            <v>Estrategias regionales</v>
          </cell>
          <cell r="D903" t="str">
            <v>Pacífico: desarrollo socioeconómico con equidad, integración y sostenibilidad ambiental</v>
          </cell>
          <cell r="E903" t="str">
            <v>Transporte</v>
          </cell>
          <cell r="F903" t="str">
            <v>AEROCIVIL</v>
          </cell>
          <cell r="G903" t="str">
            <v>Región Pacífico - Transporte</v>
          </cell>
          <cell r="H903">
            <v>5182</v>
          </cell>
          <cell r="I903" t="str">
            <v>Aeropuertos para la prosperidad intervenidos en la Región Pacífico</v>
          </cell>
          <cell r="J903" t="str">
            <v>Producto</v>
          </cell>
          <cell r="K903" t="str">
            <v>Sectorial</v>
          </cell>
          <cell r="L903" t="str">
            <v>SI</v>
          </cell>
          <cell r="M903" t="str">
            <v>SI</v>
          </cell>
          <cell r="N903" t="str">
            <v>NO</v>
          </cell>
          <cell r="O903" t="str">
            <v>SI</v>
          </cell>
          <cell r="P903" t="str">
            <v>Número</v>
          </cell>
          <cell r="Q903" t="str">
            <v>Trimestral</v>
          </cell>
          <cell r="R903" t="str">
            <v>Acumulado</v>
          </cell>
          <cell r="S903">
            <v>9</v>
          </cell>
          <cell r="T903">
            <v>2</v>
          </cell>
          <cell r="U903">
            <v>2</v>
          </cell>
          <cell r="V903">
            <v>1</v>
          </cell>
          <cell r="W903">
            <v>2</v>
          </cell>
          <cell r="X903">
            <v>7</v>
          </cell>
          <cell r="Y903">
            <v>1</v>
          </cell>
          <cell r="Z903">
            <v>50</v>
          </cell>
          <cell r="AA903">
            <v>1</v>
          </cell>
          <cell r="AB903">
            <v>14.286</v>
          </cell>
          <cell r="AC903">
            <v>42460.208333333299</v>
          </cell>
          <cell r="AD903">
            <v>42500.427307210703</v>
          </cell>
          <cell r="AE903" t="str">
            <v>De lo pendiente en la vigencia 2015: SE TERMINO: (Capurganá: REALIZAR EL ESTUDIO, DISEÑO Y MANTENIMIENTO DE PISTA, CALLES DE RODAJE Y PLATAFORMA), esto suma un total acumulado de 1 Aeropuerto intervenido de vigencia 2015. En ejecución Bahia Solano REALIZA</v>
          </cell>
          <cell r="AF903">
            <v>42460.208333333299</v>
          </cell>
          <cell r="AG903">
            <v>42500.4273056366</v>
          </cell>
          <cell r="AH903" t="str">
            <v>Jairo Suárez</v>
          </cell>
          <cell r="AI903" t="str">
            <v>jairo.suarez@aerocivil.gov.co</v>
          </cell>
          <cell r="AJ903">
            <v>0</v>
          </cell>
          <cell r="AK903">
            <v>42551.208333333299</v>
          </cell>
          <cell r="AL903">
            <v>0</v>
          </cell>
        </row>
        <row r="904">
          <cell r="A904">
            <v>5188</v>
          </cell>
          <cell r="B904" t="str">
            <v>Todos por un Nuevo País</v>
          </cell>
          <cell r="C904" t="str">
            <v>Estrategias regionales</v>
          </cell>
          <cell r="D904" t="str">
            <v>Pacífico: desarrollo socioeconómico con equidad, integración y sostenibilidad ambiental</v>
          </cell>
          <cell r="E904" t="str">
            <v>Transporte</v>
          </cell>
          <cell r="F904" t="str">
            <v>MINTRANSPORTE</v>
          </cell>
          <cell r="G904" t="str">
            <v>Región Pacífico - Transporte</v>
          </cell>
          <cell r="H904">
            <v>5188</v>
          </cell>
          <cell r="I904" t="str">
            <v>Porcentaje de red vial nacional primaria en buen estado en la Región Pacífico</v>
          </cell>
          <cell r="J904" t="str">
            <v>Producto</v>
          </cell>
          <cell r="K904" t="str">
            <v>Sectorial</v>
          </cell>
          <cell r="L904" t="str">
            <v>SI</v>
          </cell>
          <cell r="M904" t="str">
            <v>NO</v>
          </cell>
          <cell r="N904" t="str">
            <v>NO</v>
          </cell>
          <cell r="O904" t="str">
            <v>SI</v>
          </cell>
          <cell r="P904" t="str">
            <v>Porcentaje</v>
          </cell>
          <cell r="Q904" t="str">
            <v>Trimestral</v>
          </cell>
          <cell r="R904" t="str">
            <v>Capacidad</v>
          </cell>
          <cell r="S904">
            <v>44</v>
          </cell>
          <cell r="T904">
            <v>45</v>
          </cell>
          <cell r="U904">
            <v>48</v>
          </cell>
          <cell r="V904">
            <v>48</v>
          </cell>
          <cell r="W904">
            <v>50</v>
          </cell>
          <cell r="X904">
            <v>50</v>
          </cell>
          <cell r="Y904">
            <v>46.03</v>
          </cell>
          <cell r="Z904">
            <v>50.75</v>
          </cell>
          <cell r="AA904">
            <v>46.03</v>
          </cell>
          <cell r="AB904">
            <v>33.83</v>
          </cell>
          <cell r="AC904">
            <v>42460.208333333299</v>
          </cell>
          <cell r="AD904">
            <v>42496.6240960301</v>
          </cell>
          <cell r="AE904" t="str">
            <v xml:space="preserve">46,03 % de la Red Vial primaria en la Región Pacífico se encuentra en Buen estado. </v>
          </cell>
          <cell r="AF904">
            <v>42460.208333333299</v>
          </cell>
          <cell r="AG904">
            <v>42496.624095868101</v>
          </cell>
          <cell r="AH904" t="str">
            <v>Carlos Alberto Sarabia Mancini</v>
          </cell>
          <cell r="AI904" t="str">
            <v>csarabia@mintransporte.gov.co</v>
          </cell>
          <cell r="AJ904">
            <v>30</v>
          </cell>
          <cell r="AK904">
            <v>42551.208333333299</v>
          </cell>
          <cell r="AL904">
            <v>-73</v>
          </cell>
        </row>
        <row r="905">
          <cell r="A905">
            <v>5195</v>
          </cell>
          <cell r="B905" t="str">
            <v>Todos por un Nuevo País</v>
          </cell>
          <cell r="C905" t="str">
            <v>Estrategias regionales</v>
          </cell>
          <cell r="D905" t="str">
            <v>Pacífico: desarrollo socioeconómico con equidad, integración y sostenibilidad ambiental</v>
          </cell>
          <cell r="E905" t="str">
            <v>Transporte</v>
          </cell>
          <cell r="F905" t="str">
            <v>MINTRANSPORTE</v>
          </cell>
          <cell r="G905" t="str">
            <v>Región Pacífico - Transporte</v>
          </cell>
          <cell r="H905">
            <v>5195</v>
          </cell>
          <cell r="I905" t="str">
            <v>Espacios de Infraestructura dedicada a la intermodalidad en la Región Pacífico</v>
          </cell>
          <cell r="J905" t="str">
            <v>Producto</v>
          </cell>
          <cell r="K905" t="str">
            <v>Sectorial</v>
          </cell>
          <cell r="L905" t="str">
            <v>SI</v>
          </cell>
          <cell r="M905" t="str">
            <v>SI</v>
          </cell>
          <cell r="N905" t="str">
            <v>NO</v>
          </cell>
          <cell r="O905" t="str">
            <v>SI</v>
          </cell>
          <cell r="P905" t="str">
            <v>Número</v>
          </cell>
          <cell r="Q905" t="str">
            <v>Trimestral</v>
          </cell>
          <cell r="R905" t="str">
            <v>Capacidad</v>
          </cell>
          <cell r="S905">
            <v>3</v>
          </cell>
          <cell r="T905">
            <v>3</v>
          </cell>
          <cell r="U905">
            <v>4</v>
          </cell>
          <cell r="V905">
            <v>6</v>
          </cell>
          <cell r="W905">
            <v>9</v>
          </cell>
          <cell r="X905">
            <v>9</v>
          </cell>
          <cell r="Y905">
            <v>0</v>
          </cell>
          <cell r="Z905">
            <v>0</v>
          </cell>
          <cell r="AA905">
            <v>0</v>
          </cell>
          <cell r="AB905">
            <v>0</v>
          </cell>
          <cell r="AC905">
            <v>0</v>
          </cell>
          <cell r="AD905">
            <v>0</v>
          </cell>
          <cell r="AE905" t="str">
            <v>La meta del año anterior fue superada en una unidad. Por lo anterior ya se tiene el cumplimiento dal año anterior y un avanc de 1 espacio para esta región.</v>
          </cell>
          <cell r="AF905">
            <v>42400.208333333299</v>
          </cell>
          <cell r="AG905">
            <v>42411.439179398098</v>
          </cell>
          <cell r="AH905" t="str">
            <v>Walid David Jalil Nasser</v>
          </cell>
          <cell r="AI905" t="str">
            <v>wdavid@mintransporte.gov.co</v>
          </cell>
          <cell r="AJ905">
            <v>30</v>
          </cell>
          <cell r="AK905">
            <v>0</v>
          </cell>
          <cell r="AL905">
            <v>0</v>
          </cell>
        </row>
        <row r="906">
          <cell r="A906">
            <v>5117</v>
          </cell>
          <cell r="B906" t="str">
            <v>Todos por un Nuevo País</v>
          </cell>
          <cell r="C906" t="str">
            <v>Estrategias regionales</v>
          </cell>
          <cell r="D906" t="str">
            <v>Pacífico: desarrollo socioeconómico con equidad, integración y sostenibilidad ambiental</v>
          </cell>
          <cell r="E906" t="str">
            <v>Vivienda</v>
          </cell>
          <cell r="F906" t="str">
            <v>MinVivienda</v>
          </cell>
          <cell r="G906" t="str">
            <v>Región Pacífico - Vivienda</v>
          </cell>
          <cell r="H906">
            <v>5117</v>
          </cell>
          <cell r="I906" t="str">
            <v>Nuevas personas beneficiadas con proyectos que mejoran provisión, calidad y/o continuidad de los servicios de acueducto y alcantarillado en la Regíon Pacífica.</v>
          </cell>
          <cell r="J906" t="str">
            <v>Producto</v>
          </cell>
          <cell r="K906" t="str">
            <v>Sectorial</v>
          </cell>
          <cell r="L906" t="str">
            <v>SI</v>
          </cell>
          <cell r="M906" t="str">
            <v>NO</v>
          </cell>
          <cell r="N906" t="str">
            <v>NO</v>
          </cell>
          <cell r="O906" t="str">
            <v>SI</v>
          </cell>
          <cell r="P906" t="str">
            <v>Personas</v>
          </cell>
          <cell r="Q906" t="str">
            <v>Anual</v>
          </cell>
          <cell r="R906" t="str">
            <v>Acumulado</v>
          </cell>
          <cell r="S906">
            <v>0</v>
          </cell>
          <cell r="T906">
            <v>99000</v>
          </cell>
          <cell r="U906">
            <v>99000</v>
          </cell>
          <cell r="V906">
            <v>148500</v>
          </cell>
          <cell r="W906">
            <v>148500</v>
          </cell>
          <cell r="X906">
            <v>495000</v>
          </cell>
          <cell r="Y906">
            <v>0</v>
          </cell>
          <cell r="Z906">
            <v>0</v>
          </cell>
          <cell r="AA906">
            <v>0</v>
          </cell>
          <cell r="AB906">
            <v>0</v>
          </cell>
          <cell r="AC906">
            <v>0</v>
          </cell>
          <cell r="AD906">
            <v>0</v>
          </cell>
          <cell r="AE906" t="str">
            <v>MARZO: Durante este periodo no se terminaron proyectos.</v>
          </cell>
          <cell r="AF906">
            <v>42460.208333333299</v>
          </cell>
          <cell r="AG906">
            <v>42496.445262847199</v>
          </cell>
          <cell r="AH906" t="str">
            <v>Diego Fernando Rojas</v>
          </cell>
          <cell r="AI906" t="str">
            <v>dfrojas@minvivienda.gov.co</v>
          </cell>
          <cell r="AJ906">
            <v>90</v>
          </cell>
          <cell r="AK906">
            <v>0</v>
          </cell>
          <cell r="AL906">
            <v>0</v>
          </cell>
        </row>
        <row r="907">
          <cell r="A907">
            <v>5118</v>
          </cell>
          <cell r="B907" t="str">
            <v>Todos por un Nuevo País</v>
          </cell>
          <cell r="C907" t="str">
            <v>Estrategias regionales</v>
          </cell>
          <cell r="D907" t="str">
            <v>Pacífico: desarrollo socioeconómico con equidad, integración y sostenibilidad ambiental</v>
          </cell>
          <cell r="E907" t="str">
            <v>Vivienda</v>
          </cell>
          <cell r="F907" t="str">
            <v>MinVivienda</v>
          </cell>
          <cell r="G907" t="str">
            <v>Región Pacífico - Vivienda</v>
          </cell>
          <cell r="H907">
            <v>5118</v>
          </cell>
          <cell r="I907" t="str">
            <v>Municipios que disponen de un sitio adecuado de disposición final en la región pacífica</v>
          </cell>
          <cell r="J907" t="str">
            <v>Producto</v>
          </cell>
          <cell r="K907" t="str">
            <v>Sectorial</v>
          </cell>
          <cell r="L907" t="str">
            <v>SI</v>
          </cell>
          <cell r="M907" t="str">
            <v>NO</v>
          </cell>
          <cell r="N907" t="str">
            <v>NO</v>
          </cell>
          <cell r="O907" t="str">
            <v>SI</v>
          </cell>
          <cell r="P907" t="str">
            <v>Municipios</v>
          </cell>
          <cell r="Q907" t="str">
            <v>Anual</v>
          </cell>
          <cell r="R907" t="str">
            <v>Acumulado</v>
          </cell>
          <cell r="S907">
            <v>0</v>
          </cell>
          <cell r="T907">
            <v>1</v>
          </cell>
          <cell r="U907">
            <v>1</v>
          </cell>
          <cell r="V907">
            <v>1</v>
          </cell>
          <cell r="W907">
            <v>2</v>
          </cell>
          <cell r="X907">
            <v>5</v>
          </cell>
          <cell r="Y907">
            <v>0</v>
          </cell>
          <cell r="Z907">
            <v>0</v>
          </cell>
          <cell r="AA907">
            <v>0</v>
          </cell>
          <cell r="AB907">
            <v>0</v>
          </cell>
          <cell r="AC907">
            <v>0</v>
          </cell>
          <cell r="AD907">
            <v>0</v>
          </cell>
          <cell r="AE907" t="str">
            <v xml:space="preserve">Gestión Realizada Seguimiento a plan de contingencia en disposición final. Reunión con consultores e interventores de los estudios y diseños para el relleno sanitario de Buenaventura – Valle del Cauca. </v>
          </cell>
          <cell r="AF907">
            <v>42490.208333333299</v>
          </cell>
          <cell r="AG907">
            <v>42495.720549039397</v>
          </cell>
          <cell r="AH907" t="str">
            <v>Guillermo Andres Arcila Hoyos</v>
          </cell>
          <cell r="AI907" t="str">
            <v>garcila@minvivienda.gov.co</v>
          </cell>
          <cell r="AJ907">
            <v>90</v>
          </cell>
          <cell r="AK907">
            <v>0</v>
          </cell>
          <cell r="AL907">
            <v>0</v>
          </cell>
        </row>
        <row r="908">
          <cell r="A908">
            <v>5120</v>
          </cell>
          <cell r="B908" t="str">
            <v>Todos por un Nuevo País</v>
          </cell>
          <cell r="C908" t="str">
            <v>Estrategias regionales</v>
          </cell>
          <cell r="D908" t="str">
            <v>Pacífico: desarrollo socioeconómico con equidad, integración y sostenibilidad ambiental</v>
          </cell>
          <cell r="E908" t="str">
            <v>Vivienda</v>
          </cell>
          <cell r="F908" t="str">
            <v>MinVivienda</v>
          </cell>
          <cell r="G908" t="str">
            <v>Región Pacífico - Vivienda</v>
          </cell>
          <cell r="H908">
            <v>5120</v>
          </cell>
          <cell r="I908" t="str">
            <v>Porcentaje de hogares en déficit de vivienda cualitativo  - Pacífico</v>
          </cell>
          <cell r="J908" t="str">
            <v>Producto</v>
          </cell>
          <cell r="K908" t="str">
            <v>Sectorial</v>
          </cell>
          <cell r="L908" t="str">
            <v>SI</v>
          </cell>
          <cell r="M908" t="str">
            <v>NO</v>
          </cell>
          <cell r="N908" t="str">
            <v>NO</v>
          </cell>
          <cell r="O908" t="str">
            <v>SI</v>
          </cell>
          <cell r="P908" t="str">
            <v>Porcentaje</v>
          </cell>
          <cell r="Q908" t="str">
            <v>Anual</v>
          </cell>
          <cell r="R908" t="str">
            <v>Reducción</v>
          </cell>
          <cell r="S908">
            <v>10.3</v>
          </cell>
          <cell r="T908">
            <v>10.199999999999999</v>
          </cell>
          <cell r="U908">
            <v>10</v>
          </cell>
          <cell r="V908">
            <v>9.6999999999999993</v>
          </cell>
          <cell r="W908">
            <v>9.5</v>
          </cell>
          <cell r="X908">
            <v>9.3000000000000007</v>
          </cell>
          <cell r="Y908">
            <v>0</v>
          </cell>
          <cell r="Z908">
            <v>0</v>
          </cell>
          <cell r="AA908">
            <v>0</v>
          </cell>
          <cell r="AB908">
            <v>0</v>
          </cell>
          <cell r="AC908">
            <v>0</v>
          </cell>
          <cell r="AD908">
            <v>0</v>
          </cell>
          <cell r="AE908">
            <v>0</v>
          </cell>
          <cell r="AF908">
            <v>0</v>
          </cell>
          <cell r="AG908">
            <v>0</v>
          </cell>
          <cell r="AH908" t="str">
            <v>Diana Margarita Barrera Cruz</v>
          </cell>
          <cell r="AI908" t="str">
            <v>dbarrera@minvivienda.gov.co</v>
          </cell>
          <cell r="AJ908">
            <v>120</v>
          </cell>
          <cell r="AK908">
            <v>0</v>
          </cell>
          <cell r="AL908">
            <v>0</v>
          </cell>
        </row>
        <row r="909">
          <cell r="A909">
            <v>5123</v>
          </cell>
          <cell r="B909" t="str">
            <v>Todos por un Nuevo País</v>
          </cell>
          <cell r="C909" t="str">
            <v>Estrategias regionales</v>
          </cell>
          <cell r="D909" t="str">
            <v>Pacífico: desarrollo socioeconómico con equidad, integración y sostenibilidad ambiental</v>
          </cell>
          <cell r="E909" t="str">
            <v>Vivienda</v>
          </cell>
          <cell r="F909" t="str">
            <v>MinVivienda</v>
          </cell>
          <cell r="G909" t="str">
            <v>Región Pacífico - Vivienda</v>
          </cell>
          <cell r="H909">
            <v>5123</v>
          </cell>
          <cell r="I909" t="str">
            <v>Iniciaciones de vivienda con apoyo del SFV de Fonvivienda en pacífico</v>
          </cell>
          <cell r="J909" t="str">
            <v>Producto</v>
          </cell>
          <cell r="K909" t="str">
            <v>Sectorial</v>
          </cell>
          <cell r="L909" t="str">
            <v>SI</v>
          </cell>
          <cell r="M909" t="str">
            <v>NO</v>
          </cell>
          <cell r="N909" t="str">
            <v>NO</v>
          </cell>
          <cell r="O909" t="str">
            <v>SI</v>
          </cell>
          <cell r="P909" t="str">
            <v>Viviendas</v>
          </cell>
          <cell r="Q909" t="str">
            <v>Mensual</v>
          </cell>
          <cell r="R909" t="str">
            <v>Acumulado</v>
          </cell>
          <cell r="S909">
            <v>15848</v>
          </cell>
          <cell r="T909">
            <v>5000</v>
          </cell>
          <cell r="U909">
            <v>5000</v>
          </cell>
          <cell r="V909">
            <v>5000</v>
          </cell>
          <cell r="W909">
            <v>5000</v>
          </cell>
          <cell r="X909">
            <v>20000</v>
          </cell>
          <cell r="Y909">
            <v>3552</v>
          </cell>
          <cell r="Z909">
            <v>71.040000000000006</v>
          </cell>
          <cell r="AA909">
            <v>10537</v>
          </cell>
          <cell r="AB909">
            <v>52.685000000000002</v>
          </cell>
          <cell r="AC909">
            <v>42460.208333333299</v>
          </cell>
          <cell r="AD909">
            <v>42501.425161886596</v>
          </cell>
          <cell r="AE909" t="str">
            <v xml:space="preserve">Durante el mes de marzo se habilitaron 1.057 hogares en el marco del programa "Mi Casa Ya" y se iniciaron 808 soluciones de vivienda de interés prioritario y social en el programa Frech para la región pacifica , para un total de 1.865 hogares habilitados </v>
          </cell>
          <cell r="AF909">
            <v>42460.208333333299</v>
          </cell>
          <cell r="AG909">
            <v>42501.424444328703</v>
          </cell>
          <cell r="AH909" t="str">
            <v>Alejandro Quintero Romero</v>
          </cell>
          <cell r="AI909" t="str">
            <v>alquintero@minvivienda.gov.co</v>
          </cell>
          <cell r="AJ909">
            <v>30</v>
          </cell>
          <cell r="AK909">
            <v>42490.208333333299</v>
          </cell>
          <cell r="AL909">
            <v>-13</v>
          </cell>
        </row>
        <row r="910">
          <cell r="A910">
            <v>5248</v>
          </cell>
          <cell r="B910" t="str">
            <v>Todos por un Nuevo País</v>
          </cell>
          <cell r="C910" t="str">
            <v>Estrategias regionales</v>
          </cell>
          <cell r="D910" t="str">
            <v>Pacífico: desarrollo socioeconómico con equidad, integración y sostenibilidad ambiental</v>
          </cell>
          <cell r="E910" t="str">
            <v>Vivienda</v>
          </cell>
          <cell r="F910" t="str">
            <v>MinVivienda</v>
          </cell>
          <cell r="G910" t="str">
            <v>Región Pacífico - Vivienda</v>
          </cell>
          <cell r="H910">
            <v>5248</v>
          </cell>
          <cell r="I910" t="str">
            <v>Personas con manejo adecuado de aguas residuales en la zona rural en la Región Pacífica</v>
          </cell>
          <cell r="J910" t="str">
            <v>Producto</v>
          </cell>
          <cell r="K910" t="str">
            <v>Sectorial</v>
          </cell>
          <cell r="L910" t="str">
            <v>SI</v>
          </cell>
          <cell r="M910" t="str">
            <v>NO</v>
          </cell>
          <cell r="N910" t="str">
            <v>NO</v>
          </cell>
          <cell r="O910" t="str">
            <v>SI</v>
          </cell>
          <cell r="P910" t="str">
            <v>Personas</v>
          </cell>
          <cell r="Q910" t="str">
            <v>Anual</v>
          </cell>
          <cell r="R910" t="str">
            <v>Capacidad</v>
          </cell>
          <cell r="S910">
            <v>1259000</v>
          </cell>
          <cell r="T910">
            <v>1305000</v>
          </cell>
          <cell r="U910">
            <v>1351000</v>
          </cell>
          <cell r="V910">
            <v>1420000</v>
          </cell>
          <cell r="W910">
            <v>1489000</v>
          </cell>
          <cell r="X910">
            <v>1489000</v>
          </cell>
          <cell r="Y910">
            <v>0</v>
          </cell>
          <cell r="Z910">
            <v>0</v>
          </cell>
          <cell r="AA910">
            <v>0</v>
          </cell>
          <cell r="AB910">
            <v>0</v>
          </cell>
          <cell r="AC910">
            <v>0</v>
          </cell>
          <cell r="AD910">
            <v>0</v>
          </cell>
          <cell r="AE910" t="str">
            <v>Con motivo del Día Mundial del Reciclador, que se celebra en el mes de marzo, El Ministerio de Vivienda, Ciudad y Territorio lanzó la campaña "Reconoce a tu reciclador- Es un vecino más", que busca dignificar y reconocer la labor de la población reciclado</v>
          </cell>
          <cell r="AF910">
            <v>42429.208333333299</v>
          </cell>
          <cell r="AG910">
            <v>42439.715626932899</v>
          </cell>
          <cell r="AH910" t="str">
            <v>Javier Orlando Moreno Mendez</v>
          </cell>
          <cell r="AI910" t="str">
            <v>jmoreno@minvivienda.gov.co</v>
          </cell>
          <cell r="AJ910">
            <v>360</v>
          </cell>
          <cell r="AK910">
            <v>0</v>
          </cell>
          <cell r="AL910">
            <v>0</v>
          </cell>
        </row>
        <row r="911">
          <cell r="A911">
            <v>5249</v>
          </cell>
          <cell r="B911" t="str">
            <v>Todos por un Nuevo País</v>
          </cell>
          <cell r="C911" t="str">
            <v>Estrategias regionales</v>
          </cell>
          <cell r="D911" t="str">
            <v>Pacífico: desarrollo socioeconómico con equidad, integración y sostenibilidad ambiental</v>
          </cell>
          <cell r="E911" t="str">
            <v>Vivienda</v>
          </cell>
          <cell r="F911" t="str">
            <v>MinVivienda</v>
          </cell>
          <cell r="G911" t="str">
            <v>Región Pacífico - Vivienda</v>
          </cell>
          <cell r="H911">
            <v>5249</v>
          </cell>
          <cell r="I911" t="str">
            <v>Personas con acceso a agua potable en la zona rural en la Región Pacífica</v>
          </cell>
          <cell r="J911" t="str">
            <v>Producto</v>
          </cell>
          <cell r="K911" t="str">
            <v>Sectorial</v>
          </cell>
          <cell r="L911" t="str">
            <v>SI</v>
          </cell>
          <cell r="M911" t="str">
            <v>NO</v>
          </cell>
          <cell r="N911" t="str">
            <v>NO</v>
          </cell>
          <cell r="O911" t="str">
            <v>SI</v>
          </cell>
          <cell r="P911" t="str">
            <v>Personas</v>
          </cell>
          <cell r="Q911" t="str">
            <v>Anual</v>
          </cell>
          <cell r="R911" t="str">
            <v>Capacidad</v>
          </cell>
          <cell r="S911">
            <v>1296000</v>
          </cell>
          <cell r="T911">
            <v>1336000</v>
          </cell>
          <cell r="U911">
            <v>1376000</v>
          </cell>
          <cell r="V911">
            <v>1436000</v>
          </cell>
          <cell r="W911">
            <v>1496000</v>
          </cell>
          <cell r="X911">
            <v>1496000</v>
          </cell>
          <cell r="Y911">
            <v>0</v>
          </cell>
          <cell r="Z911">
            <v>0</v>
          </cell>
          <cell r="AA911">
            <v>0</v>
          </cell>
          <cell r="AB911">
            <v>0</v>
          </cell>
          <cell r="AC911">
            <v>0</v>
          </cell>
          <cell r="AD911">
            <v>0</v>
          </cell>
          <cell r="AE911" t="str">
            <v>El proyecto normativo se presentó a participación ciudadana entre el 4 y el 24 de noviembre de 2015 y a 31 de diciembre de la misma vigencia se encuentra en ajustes, según los resultados de la participación ciudadana y lo requerido por la oficina jurídica</v>
          </cell>
          <cell r="AF911">
            <v>42400.208333333299</v>
          </cell>
          <cell r="AG911">
            <v>42439.715769710601</v>
          </cell>
          <cell r="AH911" t="str">
            <v>Javier Orlando Moreno Mendez</v>
          </cell>
          <cell r="AI911" t="str">
            <v>jmoreno@minvivienda.gov.co</v>
          </cell>
          <cell r="AJ911">
            <v>360</v>
          </cell>
          <cell r="AK911">
            <v>0</v>
          </cell>
          <cell r="AL911">
            <v>0</v>
          </cell>
        </row>
        <row r="912">
          <cell r="A912">
            <v>5250</v>
          </cell>
          <cell r="B912" t="str">
            <v>Todos por un Nuevo País</v>
          </cell>
          <cell r="C912" t="str">
            <v>Estrategias regionales</v>
          </cell>
          <cell r="D912" t="str">
            <v>Pacífico: desarrollo socioeconómico con equidad, integración y sostenibilidad ambiental</v>
          </cell>
          <cell r="E912" t="str">
            <v>Vivienda</v>
          </cell>
          <cell r="F912" t="str">
            <v>MinVivienda</v>
          </cell>
          <cell r="G912" t="str">
            <v>Región Pacífico - Vivienda</v>
          </cell>
          <cell r="H912">
            <v>5250</v>
          </cell>
          <cell r="I912" t="str">
            <v>Porcentaje de Residuos Sólidos Municipales Aprovechados en la Región Pacífica</v>
          </cell>
          <cell r="J912" t="str">
            <v>Resultado</v>
          </cell>
          <cell r="K912" t="str">
            <v>Sectorial</v>
          </cell>
          <cell r="L912" t="str">
            <v>SI</v>
          </cell>
          <cell r="M912" t="str">
            <v>NO</v>
          </cell>
          <cell r="N912" t="str">
            <v>NO</v>
          </cell>
          <cell r="O912" t="str">
            <v>SI</v>
          </cell>
          <cell r="P912" t="str">
            <v>Porcentaje</v>
          </cell>
          <cell r="Q912" t="str">
            <v>Anual</v>
          </cell>
          <cell r="R912" t="str">
            <v>Capacidad</v>
          </cell>
          <cell r="S912">
            <v>13</v>
          </cell>
          <cell r="T912">
            <v>0</v>
          </cell>
          <cell r="U912">
            <v>0</v>
          </cell>
          <cell r="V912">
            <v>0</v>
          </cell>
          <cell r="W912">
            <v>0</v>
          </cell>
          <cell r="X912">
            <v>17</v>
          </cell>
          <cell r="Y912">
            <v>0</v>
          </cell>
          <cell r="Z912">
            <v>0</v>
          </cell>
          <cell r="AA912">
            <v>0</v>
          </cell>
          <cell r="AB912">
            <v>0</v>
          </cell>
          <cell r="AC912">
            <v>0</v>
          </cell>
          <cell r="AD912">
            <v>0</v>
          </cell>
          <cell r="AE912" t="str">
            <v>REPORTE CUALITATIVO FEBRERO 2016 Con motivo del Día Mundial del Reciclador, que se celebra en el mes de marzo, El Ministerio de Vivienda, Ciudad y Territorio lanzó la campaña "Reconoce a tu reciclador- Es un vecino más", que busca dignificar y reconocer l</v>
          </cell>
          <cell r="AF912">
            <v>42429.25</v>
          </cell>
          <cell r="AG912">
            <v>42500.443888275498</v>
          </cell>
          <cell r="AH912" t="str">
            <v>Javier Orlando Moreno Mendez</v>
          </cell>
          <cell r="AI912" t="str">
            <v>jmoreno@minvivienda.gov.co</v>
          </cell>
          <cell r="AJ912">
            <v>90</v>
          </cell>
          <cell r="AK912">
            <v>0</v>
          </cell>
          <cell r="AL912">
            <v>0</v>
          </cell>
        </row>
        <row r="913">
          <cell r="A913">
            <v>5378</v>
          </cell>
          <cell r="B913" t="str">
            <v>Todos por un Nuevo País</v>
          </cell>
          <cell r="C913" t="str">
            <v>Estrategias regionales</v>
          </cell>
          <cell r="D913" t="str">
            <v>Pacífico: desarrollo socioeconómico con equidad, integración y sostenibilidad ambiental</v>
          </cell>
          <cell r="E913" t="str">
            <v>Vivienda</v>
          </cell>
          <cell r="F913" t="str">
            <v>MinVivienda</v>
          </cell>
          <cell r="G913" t="str">
            <v>Región Pacífico - Vivienda</v>
          </cell>
          <cell r="H913">
            <v>5378</v>
          </cell>
          <cell r="I913" t="str">
            <v>Mejoramientos de vivienda ejecutados - Pacífico</v>
          </cell>
          <cell r="J913" t="str">
            <v>Gestión</v>
          </cell>
          <cell r="K913" t="str">
            <v>Sectorial</v>
          </cell>
          <cell r="L913" t="str">
            <v>SI</v>
          </cell>
          <cell r="M913" t="str">
            <v>NO</v>
          </cell>
          <cell r="N913" t="str">
            <v>NO</v>
          </cell>
          <cell r="O913" t="str">
            <v>SI</v>
          </cell>
          <cell r="P913" t="str">
            <v>Mejoramientos</v>
          </cell>
          <cell r="Q913" t="str">
            <v>Trimestral</v>
          </cell>
          <cell r="R913" t="str">
            <v>Acumulado</v>
          </cell>
          <cell r="S913">
            <v>0</v>
          </cell>
          <cell r="T913">
            <v>795</v>
          </cell>
          <cell r="U913">
            <v>893</v>
          </cell>
          <cell r="V913">
            <v>607</v>
          </cell>
          <cell r="W913">
            <v>565</v>
          </cell>
          <cell r="X913">
            <v>2860</v>
          </cell>
          <cell r="Y913">
            <v>7</v>
          </cell>
          <cell r="Z913">
            <v>0.78</v>
          </cell>
          <cell r="AA913">
            <v>996</v>
          </cell>
          <cell r="AB913">
            <v>34.83</v>
          </cell>
          <cell r="AC913">
            <v>42460.208333333299</v>
          </cell>
          <cell r="AD913">
            <v>42471.464014467601</v>
          </cell>
          <cell r="AE913" t="str">
            <v xml:space="preserve">En el primer trimestre de 2016, se iniciaron 7 mejoramientos de vivienda, en el Municipio de Bolívar en el Departamento del Cauca. </v>
          </cell>
          <cell r="AF913">
            <v>42460.208333333299</v>
          </cell>
          <cell r="AG913">
            <v>42471.464014317098</v>
          </cell>
          <cell r="AH913" t="str">
            <v>German Alberto Diaz</v>
          </cell>
          <cell r="AI913" t="str">
            <v>gdiaz@minvivienda.gov.co</v>
          </cell>
          <cell r="AJ913">
            <v>30</v>
          </cell>
          <cell r="AK913">
            <v>42551.208333333299</v>
          </cell>
          <cell r="AL913">
            <v>-73</v>
          </cell>
        </row>
        <row r="914">
          <cell r="A914">
            <v>5055</v>
          </cell>
          <cell r="B914" t="str">
            <v>Todos por un Nuevo País</v>
          </cell>
          <cell r="C914" t="str">
            <v>Estrategias regionales</v>
          </cell>
          <cell r="D914" t="str">
            <v>Medio ambiente, agroindustria y desarrollo humano: crecimiento y bienestar para los Llanos</v>
          </cell>
          <cell r="E914" t="str">
            <v>Agropecuario</v>
          </cell>
          <cell r="F914" t="str">
            <v>MINAGRICULTURA</v>
          </cell>
          <cell r="G914" t="str">
            <v>Región Llanos - Agricultura</v>
          </cell>
          <cell r="H914">
            <v>5055</v>
          </cell>
          <cell r="I914" t="str">
            <v>Modelos productivos definidos por sistema y región - Llanos</v>
          </cell>
          <cell r="J914" t="str">
            <v>Producto</v>
          </cell>
          <cell r="K914" t="str">
            <v>Sectorial</v>
          </cell>
          <cell r="L914" t="str">
            <v>SI</v>
          </cell>
          <cell r="M914" t="str">
            <v>SI</v>
          </cell>
          <cell r="N914" t="str">
            <v>NO</v>
          </cell>
          <cell r="O914" t="str">
            <v>SI</v>
          </cell>
          <cell r="P914" t="str">
            <v>Modelos productivos</v>
          </cell>
          <cell r="Q914" t="str">
            <v>Anual</v>
          </cell>
          <cell r="R914" t="str">
            <v>Acumulado</v>
          </cell>
          <cell r="S914">
            <v>0</v>
          </cell>
          <cell r="T914">
            <v>0</v>
          </cell>
          <cell r="U914">
            <v>2</v>
          </cell>
          <cell r="V914">
            <v>2</v>
          </cell>
          <cell r="W914">
            <v>2</v>
          </cell>
          <cell r="X914">
            <v>6</v>
          </cell>
          <cell r="Y914">
            <v>0</v>
          </cell>
          <cell r="Z914">
            <v>0</v>
          </cell>
          <cell r="AA914">
            <v>0</v>
          </cell>
          <cell r="AB914">
            <v>0</v>
          </cell>
          <cell r="AC914">
            <v>0</v>
          </cell>
          <cell r="AD914">
            <v>0</v>
          </cell>
          <cell r="AE914">
            <v>0</v>
          </cell>
          <cell r="AF914">
            <v>0</v>
          </cell>
          <cell r="AG914">
            <v>0</v>
          </cell>
          <cell r="AH914" t="str">
            <v>Claudia Jimena Cuervo Cardona</v>
          </cell>
          <cell r="AI914" t="str">
            <v>claudia.cuervo@minagricultura.gov.co</v>
          </cell>
          <cell r="AJ914">
            <v>15</v>
          </cell>
          <cell r="AK914">
            <v>0</v>
          </cell>
          <cell r="AL914">
            <v>0</v>
          </cell>
        </row>
        <row r="915">
          <cell r="A915">
            <v>5051</v>
          </cell>
          <cell r="B915" t="str">
            <v>Todos por un Nuevo País</v>
          </cell>
          <cell r="C915" t="str">
            <v>Estrategias regionales</v>
          </cell>
          <cell r="D915" t="str">
            <v>Medio ambiente, agroindustria y desarrollo humano: crecimiento y bienestar para los Llanos</v>
          </cell>
          <cell r="E915" t="str">
            <v>Agropecuario</v>
          </cell>
          <cell r="F915" t="str">
            <v>MINAGRICULTURA</v>
          </cell>
          <cell r="G915" t="str">
            <v>Región Llanos - Agricultura</v>
          </cell>
          <cell r="H915">
            <v>5051</v>
          </cell>
          <cell r="I915" t="str">
            <v>Hectáreas estratégicas para el desarrollo de sistemas productivos zonificadas a escala 1:25.000 - Llanos</v>
          </cell>
          <cell r="J915" t="str">
            <v>Producto</v>
          </cell>
          <cell r="K915" t="str">
            <v>Sectorial</v>
          </cell>
          <cell r="L915" t="str">
            <v>SI</v>
          </cell>
          <cell r="M915" t="str">
            <v>SI</v>
          </cell>
          <cell r="N915" t="str">
            <v>NO</v>
          </cell>
          <cell r="O915" t="str">
            <v>SI</v>
          </cell>
          <cell r="P915" t="str">
            <v>Hectáreas</v>
          </cell>
          <cell r="Q915" t="str">
            <v>Anual</v>
          </cell>
          <cell r="R915" t="str">
            <v>Acumulado</v>
          </cell>
          <cell r="S915">
            <v>0</v>
          </cell>
          <cell r="T915">
            <v>600000</v>
          </cell>
          <cell r="U915">
            <v>324335</v>
          </cell>
          <cell r="V915">
            <v>0</v>
          </cell>
          <cell r="W915">
            <v>0</v>
          </cell>
          <cell r="X915">
            <v>924335</v>
          </cell>
          <cell r="Y915">
            <v>0</v>
          </cell>
          <cell r="Z915">
            <v>0</v>
          </cell>
          <cell r="AA915">
            <v>0</v>
          </cell>
          <cell r="AB915">
            <v>0</v>
          </cell>
          <cell r="AC915">
            <v>0</v>
          </cell>
          <cell r="AD915">
            <v>0</v>
          </cell>
          <cell r="AE915" t="str">
            <v>Los estudios de evaluación de tierras para obtención del producto "Hectáreas estratégicas para el desarrollo de sistemas productivos zonificadas a escala 1:25.000" en el cuatrenio tienen la siguiente priorización de acuerdo con la disponibilidad de la inf</v>
          </cell>
          <cell r="AF915">
            <v>42460.208333333299</v>
          </cell>
          <cell r="AG915">
            <v>42500.718155173599</v>
          </cell>
          <cell r="AH915" t="str">
            <v>Daniel Aguilar</v>
          </cell>
          <cell r="AI915" t="str">
            <v>emiro.diaz@upra.gov.co</v>
          </cell>
          <cell r="AJ915">
            <v>30</v>
          </cell>
          <cell r="AK915">
            <v>0</v>
          </cell>
          <cell r="AL915">
            <v>0</v>
          </cell>
        </row>
        <row r="916">
          <cell r="A916">
            <v>5052</v>
          </cell>
          <cell r="B916" t="str">
            <v>Todos por un Nuevo País</v>
          </cell>
          <cell r="C916" t="str">
            <v>Estrategias regionales</v>
          </cell>
          <cell r="D916" t="str">
            <v>Medio ambiente, agroindustria y desarrollo humano: crecimiento y bienestar para los Llanos</v>
          </cell>
          <cell r="E916" t="str">
            <v>Agropecuario</v>
          </cell>
          <cell r="F916" t="str">
            <v>MINAGRICULTURA</v>
          </cell>
          <cell r="G916" t="str">
            <v>Región Llanos - Agricultura</v>
          </cell>
          <cell r="H916">
            <v>5052</v>
          </cell>
          <cell r="I916" t="str">
            <v>Predios formalizados  y entregados  para  el desarrollo rural - Llanos</v>
          </cell>
          <cell r="J916" t="str">
            <v>Producto</v>
          </cell>
          <cell r="K916" t="str">
            <v>Sectorial</v>
          </cell>
          <cell r="L916" t="str">
            <v>SI</v>
          </cell>
          <cell r="M916" t="str">
            <v>SI</v>
          </cell>
          <cell r="N916" t="str">
            <v>NO</v>
          </cell>
          <cell r="O916" t="str">
            <v>SI</v>
          </cell>
          <cell r="P916" t="str">
            <v>Predios</v>
          </cell>
          <cell r="Q916" t="str">
            <v>Mensual</v>
          </cell>
          <cell r="R916" t="str">
            <v>Acumulado</v>
          </cell>
          <cell r="S916">
            <v>0</v>
          </cell>
          <cell r="T916">
            <v>0</v>
          </cell>
          <cell r="U916">
            <v>0</v>
          </cell>
          <cell r="V916">
            <v>0</v>
          </cell>
          <cell r="W916">
            <v>0</v>
          </cell>
          <cell r="X916">
            <v>6522</v>
          </cell>
          <cell r="Y916">
            <v>0</v>
          </cell>
          <cell r="Z916">
            <v>0</v>
          </cell>
          <cell r="AA916">
            <v>2328</v>
          </cell>
          <cell r="AB916">
            <v>35.700000000000003</v>
          </cell>
          <cell r="AC916">
            <v>42429.208333333299</v>
          </cell>
          <cell r="AD916">
            <v>42439.606113391201</v>
          </cell>
          <cell r="AE916" t="str">
            <v>"La Subgerencia de Tierras Rurales, en el 2015 diseñó un plan de choque y realizó apoyo y capacitación a todas las Direcciones Territoriales del Instituto Colombiano de Desarrollo Rural INCODER, coadyuvando al cargue en el Aplicativo de las Resoluciones d</v>
          </cell>
          <cell r="AF916">
            <v>42429.208333333299</v>
          </cell>
          <cell r="AG916">
            <v>42439.606113275499</v>
          </cell>
          <cell r="AH916" t="str">
            <v>Ana Mónica Vargas Suárez</v>
          </cell>
          <cell r="AI916" t="str">
            <v>ana.vargas@minagricultura.gov.co</v>
          </cell>
          <cell r="AJ916">
            <v>5</v>
          </cell>
          <cell r="AK916">
            <v>42458.208333333299</v>
          </cell>
          <cell r="AL916">
            <v>43</v>
          </cell>
        </row>
        <row r="917">
          <cell r="A917">
            <v>5053</v>
          </cell>
          <cell r="B917" t="str">
            <v>Todos por un Nuevo País</v>
          </cell>
          <cell r="C917" t="str">
            <v>Estrategias regionales</v>
          </cell>
          <cell r="D917" t="str">
            <v>Medio ambiente, agroindustria y desarrollo humano: crecimiento y bienestar para los Llanos</v>
          </cell>
          <cell r="E917" t="str">
            <v>Agropecuario</v>
          </cell>
          <cell r="F917" t="str">
            <v>MINAGRICULTURA</v>
          </cell>
          <cell r="G917" t="str">
            <v>Región Llanos - Agricultura</v>
          </cell>
          <cell r="H917">
            <v>5053</v>
          </cell>
          <cell r="I917" t="str">
            <v>Hectáreas sembradas de cultivos priorizados - Llanos</v>
          </cell>
          <cell r="J917" t="str">
            <v>Producto</v>
          </cell>
          <cell r="K917" t="str">
            <v>Sectorial</v>
          </cell>
          <cell r="L917" t="str">
            <v>SI</v>
          </cell>
          <cell r="M917" t="str">
            <v>SI</v>
          </cell>
          <cell r="N917" t="str">
            <v>NO</v>
          </cell>
          <cell r="O917" t="str">
            <v>SI</v>
          </cell>
          <cell r="P917" t="str">
            <v>Hectáreas</v>
          </cell>
          <cell r="Q917" t="str">
            <v>Anual</v>
          </cell>
          <cell r="R917" t="str">
            <v>Capacidad</v>
          </cell>
          <cell r="S917">
            <v>547556</v>
          </cell>
          <cell r="T917">
            <v>578599.06299999997</v>
          </cell>
          <cell r="U917">
            <v>609642.29799999995</v>
          </cell>
          <cell r="V917">
            <v>640685.53399999999</v>
          </cell>
          <cell r="W917">
            <v>671728.77</v>
          </cell>
          <cell r="X917">
            <v>671728</v>
          </cell>
          <cell r="Y917">
            <v>0</v>
          </cell>
          <cell r="Z917">
            <v>0</v>
          </cell>
          <cell r="AA917">
            <v>0</v>
          </cell>
          <cell r="AB917">
            <v>0</v>
          </cell>
          <cell r="AC917">
            <v>0</v>
          </cell>
          <cell r="AD917">
            <v>0</v>
          </cell>
          <cell r="AE917">
            <v>0</v>
          </cell>
          <cell r="AF917">
            <v>0</v>
          </cell>
          <cell r="AG917">
            <v>0</v>
          </cell>
          <cell r="AH917" t="str">
            <v>César Oliveros Cárdenas</v>
          </cell>
          <cell r="AI917" t="str">
            <v>cesar.oliveros@minagricultura.gov.co</v>
          </cell>
          <cell r="AJ917">
            <v>0</v>
          </cell>
          <cell r="AK917">
            <v>0</v>
          </cell>
          <cell r="AL917">
            <v>0</v>
          </cell>
        </row>
        <row r="918">
          <cell r="A918">
            <v>5054</v>
          </cell>
          <cell r="B918" t="str">
            <v>Todos por un Nuevo País</v>
          </cell>
          <cell r="C918" t="str">
            <v>Estrategias regionales</v>
          </cell>
          <cell r="D918" t="str">
            <v>Medio ambiente, agroindustria y desarrollo humano: crecimiento y bienestar para los Llanos</v>
          </cell>
          <cell r="E918" t="str">
            <v>Agropecuario</v>
          </cell>
          <cell r="F918" t="str">
            <v>MINAGRICULTURA</v>
          </cell>
          <cell r="G918" t="str">
            <v>Región Llanos - Agricultura</v>
          </cell>
          <cell r="H918">
            <v>5054</v>
          </cell>
          <cell r="I918" t="str">
            <v>Hectáreas reforestadas - Llanos</v>
          </cell>
          <cell r="J918" t="str">
            <v>Producto</v>
          </cell>
          <cell r="K918" t="str">
            <v>Sectorial</v>
          </cell>
          <cell r="L918" t="str">
            <v>SI</v>
          </cell>
          <cell r="M918" t="str">
            <v>SI</v>
          </cell>
          <cell r="N918" t="str">
            <v>NO</v>
          </cell>
          <cell r="O918" t="str">
            <v>SI</v>
          </cell>
          <cell r="P918" t="str">
            <v>Hectáreas</v>
          </cell>
          <cell r="Q918" t="str">
            <v>Anual</v>
          </cell>
          <cell r="R918" t="str">
            <v>Acumulado</v>
          </cell>
          <cell r="S918">
            <v>95743</v>
          </cell>
          <cell r="T918">
            <v>6000</v>
          </cell>
          <cell r="U918">
            <v>28000</v>
          </cell>
          <cell r="V918">
            <v>30000</v>
          </cell>
          <cell r="W918">
            <v>24000</v>
          </cell>
          <cell r="X918">
            <v>88000</v>
          </cell>
          <cell r="Y918">
            <v>0</v>
          </cell>
          <cell r="Z918">
            <v>0</v>
          </cell>
          <cell r="AA918">
            <v>0</v>
          </cell>
          <cell r="AB918">
            <v>0</v>
          </cell>
          <cell r="AC918">
            <v>0</v>
          </cell>
          <cell r="AD918">
            <v>0</v>
          </cell>
          <cell r="AE918">
            <v>0</v>
          </cell>
          <cell r="AF918">
            <v>0</v>
          </cell>
          <cell r="AG918">
            <v>0</v>
          </cell>
          <cell r="AH918" t="str">
            <v>César Oliveros Cárdenas</v>
          </cell>
          <cell r="AI918" t="str">
            <v>cesar.oliveros@minagricultura.gov.co</v>
          </cell>
          <cell r="AJ918">
            <v>0</v>
          </cell>
          <cell r="AK918">
            <v>0</v>
          </cell>
          <cell r="AL918">
            <v>0</v>
          </cell>
        </row>
        <row r="919">
          <cell r="A919">
            <v>5084</v>
          </cell>
          <cell r="B919" t="str">
            <v>Todos por un Nuevo País</v>
          </cell>
          <cell r="C919" t="str">
            <v>Estrategias regionales</v>
          </cell>
          <cell r="D919" t="str">
            <v>Medio ambiente, agroindustria y desarrollo humano: crecimiento y bienestar para los Llanos</v>
          </cell>
          <cell r="E919" t="str">
            <v>Ambiente</v>
          </cell>
          <cell r="F919" t="str">
            <v>MinAmbiente</v>
          </cell>
          <cell r="G919" t="str">
            <v>Región Llanos - Ambiente</v>
          </cell>
          <cell r="H919">
            <v>5084</v>
          </cell>
          <cell r="I919" t="str">
            <v>Hectáreas que cuentan con planes de ordenación y manejo de cuenca elaborados y/o ajustados. (Llanos)</v>
          </cell>
          <cell r="J919" t="str">
            <v>Gestión</v>
          </cell>
          <cell r="K919" t="str">
            <v>Sectorial</v>
          </cell>
          <cell r="L919" t="str">
            <v>SI</v>
          </cell>
          <cell r="M919" t="str">
            <v>SI</v>
          </cell>
          <cell r="N919" t="str">
            <v>NO</v>
          </cell>
          <cell r="O919" t="str">
            <v>SI</v>
          </cell>
          <cell r="P919" t="str">
            <v>Hectáreas</v>
          </cell>
          <cell r="Q919" t="str">
            <v>Semestral</v>
          </cell>
          <cell r="R919" t="str">
            <v>Capacidad</v>
          </cell>
          <cell r="S919">
            <v>100788</v>
          </cell>
          <cell r="T919">
            <v>100788</v>
          </cell>
          <cell r="U919">
            <v>100788</v>
          </cell>
          <cell r="V919">
            <v>1289366</v>
          </cell>
          <cell r="W919">
            <v>2144387</v>
          </cell>
          <cell r="X919">
            <v>2144387</v>
          </cell>
          <cell r="Y919">
            <v>0</v>
          </cell>
          <cell r="Z919">
            <v>0</v>
          </cell>
          <cell r="AA919">
            <v>0</v>
          </cell>
          <cell r="AB919">
            <v>0</v>
          </cell>
          <cell r="AC919">
            <v>0</v>
          </cell>
          <cell r="AD919">
            <v>0</v>
          </cell>
          <cell r="AE919" t="str">
            <v>• Se han conformado el 100% de Comisiones Conjuntas para abordar los procesos de ordenamiento de Cuencas priorizadas (3 Comisiones Conjuntas) • Se han declarado en ordenación las 5 cuencas objeto de elaboración y/o ajuste de POMCAS • Se han contratado 4 C</v>
          </cell>
          <cell r="AF919">
            <v>42490.208333333299</v>
          </cell>
          <cell r="AG919">
            <v>42506.797005706001</v>
          </cell>
          <cell r="AH919" t="str">
            <v>Ricardo Arnold Baduin Ricardo</v>
          </cell>
          <cell r="AI919" t="str">
            <v>RBaduin@minambiente.gov.co</v>
          </cell>
          <cell r="AJ919">
            <v>0</v>
          </cell>
          <cell r="AK919">
            <v>0</v>
          </cell>
          <cell r="AL919">
            <v>0</v>
          </cell>
        </row>
        <row r="920">
          <cell r="A920">
            <v>5088</v>
          </cell>
          <cell r="B920" t="str">
            <v>Todos por un Nuevo País</v>
          </cell>
          <cell r="C920" t="str">
            <v>Estrategias regionales</v>
          </cell>
          <cell r="D920" t="str">
            <v>Medio ambiente, agroindustria y desarrollo humano: crecimiento y bienestar para los Llanos</v>
          </cell>
          <cell r="E920" t="str">
            <v>Ambiente</v>
          </cell>
          <cell r="F920" t="str">
            <v>MinAmbiente</v>
          </cell>
          <cell r="G920" t="str">
            <v>Región Llanos - Ambiente</v>
          </cell>
          <cell r="H920">
            <v>5088</v>
          </cell>
          <cell r="I920" t="str">
            <v>Número de municipios asesorados por las Autoridades Ambientales para la revisión y ajuste de los Planes de Ordenamiento Territorial (POT), incorporando las determinantes ambientales incluyendo la temática de riesgo.(Región Llanos).</v>
          </cell>
          <cell r="J920" t="str">
            <v>Resultado</v>
          </cell>
          <cell r="K920" t="str">
            <v>Sectorial</v>
          </cell>
          <cell r="L920" t="str">
            <v>SI</v>
          </cell>
          <cell r="M920" t="str">
            <v>SI</v>
          </cell>
          <cell r="N920" t="str">
            <v>NO</v>
          </cell>
          <cell r="O920" t="str">
            <v>SI</v>
          </cell>
          <cell r="P920" t="str">
            <v>Municipios</v>
          </cell>
          <cell r="Q920" t="str">
            <v>Semestral</v>
          </cell>
          <cell r="R920" t="str">
            <v>Capacidad</v>
          </cell>
          <cell r="S920">
            <v>0</v>
          </cell>
          <cell r="T920">
            <v>3</v>
          </cell>
          <cell r="U920">
            <v>6</v>
          </cell>
          <cell r="V920">
            <v>10</v>
          </cell>
          <cell r="W920">
            <v>15</v>
          </cell>
          <cell r="X920">
            <v>15</v>
          </cell>
          <cell r="Y920">
            <v>0</v>
          </cell>
          <cell r="Z920">
            <v>0</v>
          </cell>
          <cell r="AA920">
            <v>0</v>
          </cell>
          <cell r="AB920">
            <v>0</v>
          </cell>
          <cell r="AC920">
            <v>0</v>
          </cell>
          <cell r="AD920">
            <v>0</v>
          </cell>
          <cell r="AE920">
            <v>0</v>
          </cell>
          <cell r="AF920">
            <v>0</v>
          </cell>
          <cell r="AG920">
            <v>0</v>
          </cell>
          <cell r="AH920" t="str">
            <v>Luis Alberto Giraldo Fernandez</v>
          </cell>
          <cell r="AI920" t="str">
            <v>lgiraldo@minambiente.gov.co</v>
          </cell>
          <cell r="AJ920">
            <v>30</v>
          </cell>
          <cell r="AK920">
            <v>0</v>
          </cell>
          <cell r="AL920">
            <v>0</v>
          </cell>
        </row>
        <row r="921">
          <cell r="A921">
            <v>5091</v>
          </cell>
          <cell r="B921" t="str">
            <v>Todos por un Nuevo País</v>
          </cell>
          <cell r="C921" t="str">
            <v>Estrategias regionales</v>
          </cell>
          <cell r="D921" t="str">
            <v>Medio ambiente, agroindustria y desarrollo humano: crecimiento y bienestar para los Llanos</v>
          </cell>
          <cell r="E921" t="str">
            <v>Ambiente</v>
          </cell>
          <cell r="F921" t="str">
            <v>MinAmbiente</v>
          </cell>
          <cell r="G921" t="str">
            <v>Región Llanos - Ambiente</v>
          </cell>
          <cell r="H921">
            <v>5091</v>
          </cell>
          <cell r="I921" t="str">
            <v>Municipios con puntos críticos de deforestación controlado (Meta y Guaviare)</v>
          </cell>
          <cell r="J921" t="str">
            <v>Resultado</v>
          </cell>
          <cell r="K921" t="str">
            <v>Sectorial</v>
          </cell>
          <cell r="L921" t="str">
            <v>SI</v>
          </cell>
          <cell r="M921" t="str">
            <v>SI</v>
          </cell>
          <cell r="N921" t="str">
            <v>NO</v>
          </cell>
          <cell r="O921" t="str">
            <v>SI</v>
          </cell>
          <cell r="P921" t="str">
            <v>Municipios</v>
          </cell>
          <cell r="Q921" t="str">
            <v>Anual</v>
          </cell>
          <cell r="R921" t="str">
            <v>Stock</v>
          </cell>
          <cell r="S921">
            <v>0</v>
          </cell>
          <cell r="T921">
            <v>0</v>
          </cell>
          <cell r="U921">
            <v>0</v>
          </cell>
          <cell r="V921">
            <v>1</v>
          </cell>
          <cell r="W921">
            <v>3</v>
          </cell>
          <cell r="X921">
            <v>3</v>
          </cell>
          <cell r="Y921">
            <v>0</v>
          </cell>
          <cell r="Z921">
            <v>0</v>
          </cell>
          <cell r="AA921">
            <v>0</v>
          </cell>
          <cell r="AB921">
            <v>0</v>
          </cell>
          <cell r="AC921">
            <v>0</v>
          </cell>
          <cell r="AD921">
            <v>0</v>
          </cell>
          <cell r="AE921" t="str">
            <v>En el marco de las acciones del Programa de Protección de Bosques y Clima REDD+ de GIZ se efectuó el acompañamiento a la construcción del Plan de Acción de la Mesa Forestal del Guaviare en coordinación con CDA y PNN, y demás entidades regionales.</v>
          </cell>
          <cell r="AF921">
            <v>42490.208333333299</v>
          </cell>
          <cell r="AG921">
            <v>42496.7814105324</v>
          </cell>
          <cell r="AH921" t="str">
            <v>María Claudia García Dávila</v>
          </cell>
          <cell r="AI921" t="str">
            <v>Mcgarcia@minambiente.gov.co</v>
          </cell>
          <cell r="AJ921">
            <v>30</v>
          </cell>
          <cell r="AK921">
            <v>0</v>
          </cell>
          <cell r="AL921">
            <v>0</v>
          </cell>
        </row>
        <row r="922">
          <cell r="A922">
            <v>5092</v>
          </cell>
          <cell r="B922" t="str">
            <v>Todos por un Nuevo País</v>
          </cell>
          <cell r="C922" t="str">
            <v>Estrategias regionales</v>
          </cell>
          <cell r="D922" t="str">
            <v>Medio ambiente, agroindustria y desarrollo humano: crecimiento y bienestar para los Llanos</v>
          </cell>
          <cell r="E922" t="str">
            <v>Ambiente</v>
          </cell>
          <cell r="F922" t="str">
            <v>MinAmbiente</v>
          </cell>
          <cell r="G922" t="str">
            <v>Región Llanos - Ambiente</v>
          </cell>
          <cell r="H922">
            <v>5092</v>
          </cell>
          <cell r="I922" t="str">
            <v>Municipios con programas de reforestación implementados en el área del manejo especial de la macarena AMEM</v>
          </cell>
          <cell r="J922" t="str">
            <v>Resultado</v>
          </cell>
          <cell r="K922" t="str">
            <v>Sectorial</v>
          </cell>
          <cell r="L922" t="str">
            <v>SI</v>
          </cell>
          <cell r="M922" t="str">
            <v>SI</v>
          </cell>
          <cell r="N922" t="str">
            <v>NO</v>
          </cell>
          <cell r="O922" t="str">
            <v>SI</v>
          </cell>
          <cell r="P922" t="str">
            <v>Hectáreas</v>
          </cell>
          <cell r="Q922" t="str">
            <v>Semestral</v>
          </cell>
          <cell r="R922" t="str">
            <v>Capacidad</v>
          </cell>
          <cell r="S922">
            <v>0</v>
          </cell>
          <cell r="T922">
            <v>0</v>
          </cell>
          <cell r="U922">
            <v>6</v>
          </cell>
          <cell r="V922">
            <v>12</v>
          </cell>
          <cell r="W922">
            <v>19</v>
          </cell>
          <cell r="X922">
            <v>19</v>
          </cell>
          <cell r="Y922">
            <v>0</v>
          </cell>
          <cell r="Z922">
            <v>0</v>
          </cell>
          <cell r="AA922">
            <v>0</v>
          </cell>
          <cell r="AB922">
            <v>0</v>
          </cell>
          <cell r="AC922">
            <v>0</v>
          </cell>
          <cell r="AD922">
            <v>0</v>
          </cell>
          <cell r="AE922" t="str">
            <v>A la fecha no se cuenta con reporte de las Autoridades Ambientales que den cuenta del avance de hectáreas en proceso de restauración.</v>
          </cell>
          <cell r="AF922">
            <v>42490.208333333299</v>
          </cell>
          <cell r="AG922">
            <v>42496.7810638542</v>
          </cell>
          <cell r="AH922" t="str">
            <v>María Claudia García Dávila</v>
          </cell>
          <cell r="AI922" t="str">
            <v>Mcgarcia@minambiente.gov.co</v>
          </cell>
          <cell r="AJ922">
            <v>30</v>
          </cell>
          <cell r="AK922">
            <v>0</v>
          </cell>
          <cell r="AL922">
            <v>0</v>
          </cell>
        </row>
        <row r="923">
          <cell r="A923">
            <v>5090</v>
          </cell>
          <cell r="B923" t="str">
            <v>Todos por un Nuevo País</v>
          </cell>
          <cell r="C923" t="str">
            <v>Estrategias regionales</v>
          </cell>
          <cell r="D923" t="str">
            <v>Medio ambiente, agroindustria y desarrollo humano: crecimiento y bienestar para los Llanos</v>
          </cell>
          <cell r="E923" t="str">
            <v>Ambiente</v>
          </cell>
          <cell r="F923" t="str">
            <v>Parques Nacionales</v>
          </cell>
          <cell r="G923" t="str">
            <v>Región Llanos - Ambiente</v>
          </cell>
          <cell r="H923">
            <v>5090</v>
          </cell>
          <cell r="I923" t="str">
            <v>Hectáreas de áreas protegidas de la región de Llanos incorporadas en el SINAP</v>
          </cell>
          <cell r="J923" t="str">
            <v>Gestión</v>
          </cell>
          <cell r="K923" t="str">
            <v>Sectorial</v>
          </cell>
          <cell r="L923" t="str">
            <v>SI</v>
          </cell>
          <cell r="M923" t="str">
            <v>SI</v>
          </cell>
          <cell r="N923" t="str">
            <v>NO</v>
          </cell>
          <cell r="O923" t="str">
            <v>SI</v>
          </cell>
          <cell r="P923" t="str">
            <v>Hectáreas</v>
          </cell>
          <cell r="Q923" t="str">
            <v>Trimestral</v>
          </cell>
          <cell r="R923" t="str">
            <v>Capacidad</v>
          </cell>
          <cell r="S923">
            <v>61997</v>
          </cell>
          <cell r="T923">
            <v>0</v>
          </cell>
          <cell r="U923">
            <v>0</v>
          </cell>
          <cell r="V923">
            <v>0</v>
          </cell>
          <cell r="W923">
            <v>0</v>
          </cell>
          <cell r="X923">
            <v>0</v>
          </cell>
          <cell r="Y923">
            <v>85149.47</v>
          </cell>
          <cell r="Z923">
            <v>0</v>
          </cell>
          <cell r="AA923">
            <v>85149.47</v>
          </cell>
          <cell r="AB923">
            <v>0</v>
          </cell>
          <cell r="AC923">
            <v>42460.208333333299</v>
          </cell>
          <cell r="AD923">
            <v>42471.618118286999</v>
          </cell>
          <cell r="AE923" t="str">
            <v xml:space="preserve">Corporinoquia en cuanto a CERRO ZAMARICOTE avanza con el desarrollo de mesas de socialización en los municipios de Tamara y Pore del Departamento de Casanare quienes se encuentran en la zona de influencia del proceso de Declaratoria. </v>
          </cell>
          <cell r="AF923">
            <v>42490.208333333299</v>
          </cell>
          <cell r="AG923">
            <v>42496.775356631901</v>
          </cell>
          <cell r="AH923" t="str">
            <v>Julia Miranda Londoño</v>
          </cell>
          <cell r="AI923" t="str">
            <v>julia.miranda@parquesnacionales.gov.co</v>
          </cell>
          <cell r="AJ923">
            <v>30</v>
          </cell>
          <cell r="AK923">
            <v>42551.208333333299</v>
          </cell>
          <cell r="AL923">
            <v>-73</v>
          </cell>
        </row>
        <row r="924">
          <cell r="A924">
            <v>5014</v>
          </cell>
          <cell r="B924" t="str">
            <v>Todos por un Nuevo País</v>
          </cell>
          <cell r="C924" t="str">
            <v>Estrategias regionales</v>
          </cell>
          <cell r="D924" t="str">
            <v>Medio ambiente, agroindustria y desarrollo humano: crecimiento y bienestar para los Llanos</v>
          </cell>
          <cell r="E924" t="str">
            <v>Educación</v>
          </cell>
          <cell r="F924" t="str">
            <v>MINEDUCACION</v>
          </cell>
          <cell r="G924" t="str">
            <v>Región Llanos - Educación</v>
          </cell>
          <cell r="H924">
            <v>5014</v>
          </cell>
          <cell r="I924" t="str">
            <v>Tasa de cobertura bruta de educación media - Llanos</v>
          </cell>
          <cell r="J924" t="str">
            <v>Resultado</v>
          </cell>
          <cell r="K924" t="str">
            <v>Sectorial</v>
          </cell>
          <cell r="L924" t="str">
            <v>SI</v>
          </cell>
          <cell r="M924" t="str">
            <v>SI</v>
          </cell>
          <cell r="N924" t="str">
            <v>NO</v>
          </cell>
          <cell r="O924" t="str">
            <v>SI</v>
          </cell>
          <cell r="P924" t="str">
            <v>Tasa</v>
          </cell>
          <cell r="Q924" t="str">
            <v>Anual</v>
          </cell>
          <cell r="R924" t="str">
            <v>Capacidad</v>
          </cell>
          <cell r="S924">
            <v>73</v>
          </cell>
          <cell r="T924">
            <v>77.540000000000006</v>
          </cell>
          <cell r="U924">
            <v>79.8</v>
          </cell>
          <cell r="V924">
            <v>82.07</v>
          </cell>
          <cell r="W924">
            <v>84.33</v>
          </cell>
          <cell r="X924">
            <v>84.33</v>
          </cell>
          <cell r="Y924">
            <v>0</v>
          </cell>
          <cell r="Z924">
            <v>0</v>
          </cell>
          <cell r="AA924">
            <v>0</v>
          </cell>
          <cell r="AB924">
            <v>0</v>
          </cell>
          <cell r="AC924">
            <v>0</v>
          </cell>
          <cell r="AD924">
            <v>0</v>
          </cell>
          <cell r="AE924" t="str">
            <v xml:space="preserve">Mediante encuentro regional se fortaleció a los equipos de las secretarías de educación de las ETC de la región de los llanos, en la implementación de estrategias y acciones de acceso y permanencia escolar, trabajando con ellos orientaciones estratégicas </v>
          </cell>
          <cell r="AF924">
            <v>42490.208333333299</v>
          </cell>
          <cell r="AG924">
            <v>42495.637728437498</v>
          </cell>
          <cell r="AH924" t="str">
            <v>Hector Julio Flechas</v>
          </cell>
          <cell r="AI924" t="str">
            <v>HFlechas@mineducacion.gov.co</v>
          </cell>
          <cell r="AJ924">
            <v>150</v>
          </cell>
          <cell r="AK924">
            <v>0</v>
          </cell>
          <cell r="AL924">
            <v>0</v>
          </cell>
        </row>
        <row r="925">
          <cell r="A925">
            <v>5015</v>
          </cell>
          <cell r="B925" t="str">
            <v>Todos por un Nuevo País</v>
          </cell>
          <cell r="C925" t="str">
            <v>Estrategias regionales</v>
          </cell>
          <cell r="D925" t="str">
            <v>Medio ambiente, agroindustria y desarrollo humano: crecimiento y bienestar para los Llanos</v>
          </cell>
          <cell r="E925" t="str">
            <v>Educación</v>
          </cell>
          <cell r="F925" t="str">
            <v>MINEDUCACION</v>
          </cell>
          <cell r="G925" t="str">
            <v>Región Llanos - Educación</v>
          </cell>
          <cell r="H925">
            <v>5015</v>
          </cell>
          <cell r="I925" t="str">
            <v>Estudiantes matriculados en programas de educación flexible en la región llanos</v>
          </cell>
          <cell r="J925" t="str">
            <v>Producto</v>
          </cell>
          <cell r="K925" t="str">
            <v>Sectorial</v>
          </cell>
          <cell r="L925" t="str">
            <v>SI</v>
          </cell>
          <cell r="M925" t="str">
            <v>SI</v>
          </cell>
          <cell r="N925" t="str">
            <v>NO</v>
          </cell>
          <cell r="O925" t="str">
            <v>SI</v>
          </cell>
          <cell r="P925" t="str">
            <v>Estudiantes</v>
          </cell>
          <cell r="Q925" t="str">
            <v>Anual</v>
          </cell>
          <cell r="R925" t="str">
            <v>Capacidad</v>
          </cell>
          <cell r="S925">
            <v>109658</v>
          </cell>
          <cell r="T925">
            <v>120180</v>
          </cell>
          <cell r="U925">
            <v>125441</v>
          </cell>
          <cell r="V925">
            <v>130703</v>
          </cell>
          <cell r="W925">
            <v>135964</v>
          </cell>
          <cell r="X925">
            <v>135964</v>
          </cell>
          <cell r="Y925">
            <v>0</v>
          </cell>
          <cell r="Z925">
            <v>0</v>
          </cell>
          <cell r="AA925">
            <v>0</v>
          </cell>
          <cell r="AB925">
            <v>0</v>
          </cell>
          <cell r="AC925">
            <v>0</v>
          </cell>
          <cell r="AD925">
            <v>0</v>
          </cell>
          <cell r="AE925" t="str">
            <v>En el mes de abril se publicó el proyecto de pliego para la licitación pública LP-MEN-02-2016</v>
          </cell>
          <cell r="AF925">
            <v>42490.208333333299</v>
          </cell>
          <cell r="AG925">
            <v>42495.637182025501</v>
          </cell>
          <cell r="AH925" t="str">
            <v>Hector Julio Flechas</v>
          </cell>
          <cell r="AI925" t="str">
            <v>HFlechas@mineducacion.gov.co</v>
          </cell>
          <cell r="AJ925">
            <v>150</v>
          </cell>
          <cell r="AK925">
            <v>0</v>
          </cell>
          <cell r="AL925">
            <v>0</v>
          </cell>
        </row>
        <row r="926">
          <cell r="A926">
            <v>5016</v>
          </cell>
          <cell r="B926" t="str">
            <v>Todos por un Nuevo País</v>
          </cell>
          <cell r="C926" t="str">
            <v>Estrategias regionales</v>
          </cell>
          <cell r="D926" t="str">
            <v>Medio ambiente, agroindustria y desarrollo humano: crecimiento y bienestar para los Llanos</v>
          </cell>
          <cell r="E926" t="str">
            <v>Educación</v>
          </cell>
          <cell r="F926" t="str">
            <v>MINEDUCACION</v>
          </cell>
          <cell r="G926" t="str">
            <v>Región Llanos - Educación</v>
          </cell>
          <cell r="H926">
            <v>5016</v>
          </cell>
          <cell r="I926" t="str">
            <v>Sedes educativas rurales con Modelos Educativos Flexibles - Llanos</v>
          </cell>
          <cell r="J926" t="str">
            <v>Producto</v>
          </cell>
          <cell r="K926" t="str">
            <v>Sectorial</v>
          </cell>
          <cell r="L926" t="str">
            <v>SI</v>
          </cell>
          <cell r="M926" t="str">
            <v>SI</v>
          </cell>
          <cell r="N926" t="str">
            <v>NO</v>
          </cell>
          <cell r="O926" t="str">
            <v>SI</v>
          </cell>
          <cell r="P926" t="str">
            <v>Sedes educativas</v>
          </cell>
          <cell r="Q926" t="str">
            <v>Anual</v>
          </cell>
          <cell r="R926" t="str">
            <v>Capacidad</v>
          </cell>
          <cell r="S926">
            <v>251</v>
          </cell>
          <cell r="T926">
            <v>275</v>
          </cell>
          <cell r="U926">
            <v>287</v>
          </cell>
          <cell r="V926">
            <v>299</v>
          </cell>
          <cell r="W926">
            <v>311</v>
          </cell>
          <cell r="X926">
            <v>311</v>
          </cell>
          <cell r="Y926">
            <v>0</v>
          </cell>
          <cell r="Z926">
            <v>0</v>
          </cell>
          <cell r="AA926">
            <v>0</v>
          </cell>
          <cell r="AB926">
            <v>0</v>
          </cell>
          <cell r="AC926">
            <v>0</v>
          </cell>
          <cell r="AD926">
            <v>0</v>
          </cell>
          <cell r="AE926" t="str">
            <v>En el mes de abril se publicó el proyecto de pliego para la licitación pública LP-MEN-02-2016</v>
          </cell>
          <cell r="AF926">
            <v>42490.208333333299</v>
          </cell>
          <cell r="AG926">
            <v>42495.663068287002</v>
          </cell>
          <cell r="AH926" t="str">
            <v>Hector Julio Flechas</v>
          </cell>
          <cell r="AI926" t="str">
            <v>HFlechas@mineducacion.gov.co</v>
          </cell>
          <cell r="AJ926">
            <v>150</v>
          </cell>
          <cell r="AK926">
            <v>0</v>
          </cell>
          <cell r="AL926">
            <v>0</v>
          </cell>
        </row>
        <row r="927">
          <cell r="A927">
            <v>5218</v>
          </cell>
          <cell r="B927" t="str">
            <v>Todos por un Nuevo País</v>
          </cell>
          <cell r="C927" t="str">
            <v>Estrategias regionales</v>
          </cell>
          <cell r="D927" t="str">
            <v>Medio ambiente, agroindustria y desarrollo humano: crecimiento y bienestar para los Llanos</v>
          </cell>
          <cell r="E927" t="str">
            <v>Minas y Energía</v>
          </cell>
          <cell r="F927" t="str">
            <v>SGC</v>
          </cell>
          <cell r="G927" t="str">
            <v>Región Llanos - Minas</v>
          </cell>
          <cell r="H927">
            <v>5218</v>
          </cell>
          <cell r="I927" t="str">
            <v>Nuevas áreas con información Cartografía Geológica en los Llanos a escala 1:100.000 (Km2)</v>
          </cell>
          <cell r="J927" t="str">
            <v>Gestión</v>
          </cell>
          <cell r="K927" t="str">
            <v>Sectorial</v>
          </cell>
          <cell r="L927" t="str">
            <v>SI</v>
          </cell>
          <cell r="M927" t="str">
            <v>NO</v>
          </cell>
          <cell r="N927" t="str">
            <v>NO</v>
          </cell>
          <cell r="O927" t="str">
            <v>SI</v>
          </cell>
          <cell r="P927" t="str">
            <v>Km2</v>
          </cell>
          <cell r="Q927" t="str">
            <v>Anual</v>
          </cell>
          <cell r="R927" t="str">
            <v>Capacidad</v>
          </cell>
          <cell r="S927">
            <v>259238</v>
          </cell>
          <cell r="T927">
            <v>259238</v>
          </cell>
          <cell r="U927">
            <v>270434</v>
          </cell>
          <cell r="V927">
            <v>270434</v>
          </cell>
          <cell r="W927">
            <v>270434</v>
          </cell>
          <cell r="X927">
            <v>270434</v>
          </cell>
          <cell r="Y927">
            <v>0</v>
          </cell>
          <cell r="Z927">
            <v>0</v>
          </cell>
          <cell r="AA927">
            <v>0</v>
          </cell>
          <cell r="AB927">
            <v>0</v>
          </cell>
          <cell r="AC927">
            <v>0</v>
          </cell>
          <cell r="AD927">
            <v>0</v>
          </cell>
          <cell r="AE927">
            <v>0</v>
          </cell>
          <cell r="AF927">
            <v>0</v>
          </cell>
          <cell r="AG927">
            <v>0</v>
          </cell>
          <cell r="AH927" t="str">
            <v>Alberto Ochoa Yarza</v>
          </cell>
          <cell r="AI927" t="str">
            <v>aochoa@sgc.gov.co</v>
          </cell>
          <cell r="AJ927">
            <v>0</v>
          </cell>
          <cell r="AK927">
            <v>0</v>
          </cell>
          <cell r="AL927">
            <v>0</v>
          </cell>
        </row>
        <row r="928">
          <cell r="A928">
            <v>4510</v>
          </cell>
          <cell r="B928" t="str">
            <v>Todos por un Nuevo País</v>
          </cell>
          <cell r="C928" t="str">
            <v>Estrategias regionales</v>
          </cell>
          <cell r="D928" t="str">
            <v>Medio ambiente, agroindustria y desarrollo humano: crecimiento y bienestar para los Llanos</v>
          </cell>
          <cell r="E928" t="str">
            <v>Planeación Nacional</v>
          </cell>
          <cell r="F928" t="str">
            <v>DNP</v>
          </cell>
          <cell r="G928" t="str">
            <v>Región Llanos - Planeación</v>
          </cell>
          <cell r="H928">
            <v>4510</v>
          </cell>
          <cell r="I928" t="str">
            <v>Municipios con bajo desempeño integral - Región Llanos</v>
          </cell>
          <cell r="J928" t="str">
            <v>Gestión</v>
          </cell>
          <cell r="K928" t="str">
            <v>Sectorial</v>
          </cell>
          <cell r="L928" t="str">
            <v>SI</v>
          </cell>
          <cell r="M928" t="str">
            <v>SI</v>
          </cell>
          <cell r="N928" t="str">
            <v>NO</v>
          </cell>
          <cell r="O928" t="str">
            <v>SI</v>
          </cell>
          <cell r="P928" t="str">
            <v>Municipios</v>
          </cell>
          <cell r="Q928" t="str">
            <v>Anual</v>
          </cell>
          <cell r="R928" t="str">
            <v>Reducción</v>
          </cell>
          <cell r="S928">
            <v>15</v>
          </cell>
          <cell r="T928">
            <v>14</v>
          </cell>
          <cell r="U928">
            <v>13</v>
          </cell>
          <cell r="V928">
            <v>12</v>
          </cell>
          <cell r="W928">
            <v>11</v>
          </cell>
          <cell r="X928">
            <v>11</v>
          </cell>
          <cell r="Y928">
            <v>0</v>
          </cell>
          <cell r="Z928">
            <v>0</v>
          </cell>
          <cell r="AA928">
            <v>0</v>
          </cell>
          <cell r="AB928">
            <v>0</v>
          </cell>
          <cell r="AC928">
            <v>0</v>
          </cell>
          <cell r="AD928">
            <v>0</v>
          </cell>
          <cell r="AE928" t="str">
            <v>Se ajustaron los aplicativos SIEE y SICEP Gestión Web para el reporte de la información que inicia en el mes de mayo. Se emitió la Circular 11-4 de 2016 donde se entregan las Orientaciones, procedimientos e instrumentos para el reporte de la información r</v>
          </cell>
          <cell r="AF928">
            <v>42490.208333333299</v>
          </cell>
          <cell r="AG928">
            <v>42502.436126817098</v>
          </cell>
          <cell r="AH928" t="str">
            <v>Ivan Osejo Villamil</v>
          </cell>
          <cell r="AI928" t="str">
            <v>iosejo@dnp.gov.co</v>
          </cell>
          <cell r="AJ928">
            <v>240</v>
          </cell>
          <cell r="AK928">
            <v>0</v>
          </cell>
          <cell r="AL928">
            <v>0</v>
          </cell>
        </row>
        <row r="929">
          <cell r="A929">
            <v>4520</v>
          </cell>
          <cell r="B929" t="str">
            <v>Todos por un Nuevo País</v>
          </cell>
          <cell r="C929" t="str">
            <v>Estrategias regionales</v>
          </cell>
          <cell r="D929" t="str">
            <v>Medio ambiente, agroindustria y desarrollo humano: crecimiento y bienestar para los Llanos</v>
          </cell>
          <cell r="E929" t="str">
            <v>Planeación Nacional</v>
          </cell>
          <cell r="F929" t="str">
            <v>DNP</v>
          </cell>
          <cell r="G929" t="str">
            <v>Región Llanos - Planeación</v>
          </cell>
          <cell r="H929">
            <v>4520</v>
          </cell>
          <cell r="I929" t="str">
            <v>Indicador de Convergencia Regional ICIR - Región Llanos</v>
          </cell>
          <cell r="J929" t="str">
            <v>Gestión</v>
          </cell>
          <cell r="K929" t="str">
            <v>Sectorial</v>
          </cell>
          <cell r="L929" t="str">
            <v>SI</v>
          </cell>
          <cell r="M929" t="str">
            <v>NO</v>
          </cell>
          <cell r="N929" t="str">
            <v>NO</v>
          </cell>
          <cell r="O929" t="str">
            <v>SI</v>
          </cell>
          <cell r="P929" t="str">
            <v>Porcentaje</v>
          </cell>
          <cell r="Q929" t="str">
            <v>Anual</v>
          </cell>
          <cell r="R929" t="str">
            <v>Reducción</v>
          </cell>
          <cell r="S929">
            <v>478</v>
          </cell>
          <cell r="T929">
            <v>45.9</v>
          </cell>
          <cell r="U929">
            <v>44</v>
          </cell>
          <cell r="V929">
            <v>41.1</v>
          </cell>
          <cell r="W929">
            <v>38.200000000000003</v>
          </cell>
          <cell r="X929">
            <v>38.200000000000003</v>
          </cell>
          <cell r="Y929">
            <v>0</v>
          </cell>
          <cell r="Z929">
            <v>0</v>
          </cell>
          <cell r="AA929">
            <v>0</v>
          </cell>
          <cell r="AB929">
            <v>0</v>
          </cell>
          <cell r="AC929">
            <v>0</v>
          </cell>
          <cell r="AD929">
            <v>0</v>
          </cell>
          <cell r="AE929" t="str">
            <v>Se hicieron los cálculos preliminares con las variables seleccionadas del listado opcional, en total quedaron 11 variables en 7 sectores.</v>
          </cell>
          <cell r="AF929">
            <v>42490.208333333299</v>
          </cell>
          <cell r="AG929">
            <v>42502.4375105324</v>
          </cell>
          <cell r="AH929" t="str">
            <v>Ivan Osejo Villamil</v>
          </cell>
          <cell r="AI929" t="str">
            <v>iosejo@dnp.gov.co</v>
          </cell>
          <cell r="AJ929">
            <v>365</v>
          </cell>
          <cell r="AK929">
            <v>0</v>
          </cell>
          <cell r="AL929">
            <v>0</v>
          </cell>
        </row>
        <row r="930">
          <cell r="A930">
            <v>4537</v>
          </cell>
          <cell r="B930" t="str">
            <v>Todos por un Nuevo País</v>
          </cell>
          <cell r="C930" t="str">
            <v>Estrategias regionales</v>
          </cell>
          <cell r="D930" t="str">
            <v>Medio ambiente, agroindustria y desarrollo humano: crecimiento y bienestar para los Llanos</v>
          </cell>
          <cell r="E930" t="str">
            <v>Planeación Nacional</v>
          </cell>
          <cell r="F930" t="str">
            <v>DNP</v>
          </cell>
          <cell r="G930" t="str">
            <v>Región Llanos - Planeación</v>
          </cell>
          <cell r="H930">
            <v>4537</v>
          </cell>
          <cell r="I930" t="str">
            <v>Pilotos de Zonas especiales de inversión para áreas no municipalizadas diseñados, estructurados, implementados y evaluados en los Departamentos de Guainía y Vaupés.</v>
          </cell>
          <cell r="J930" t="str">
            <v>Gestión</v>
          </cell>
          <cell r="K930" t="str">
            <v>Sectorial</v>
          </cell>
          <cell r="L930" t="str">
            <v>NO</v>
          </cell>
          <cell r="M930" t="str">
            <v>SI</v>
          </cell>
          <cell r="N930" t="str">
            <v>NO</v>
          </cell>
          <cell r="O930" t="str">
            <v>SI</v>
          </cell>
          <cell r="P930" t="str">
            <v>Porcentaje</v>
          </cell>
          <cell r="Q930" t="str">
            <v>Anual</v>
          </cell>
          <cell r="R930" t="str">
            <v>Capacidad</v>
          </cell>
          <cell r="S930">
            <v>0</v>
          </cell>
          <cell r="T930">
            <v>25</v>
          </cell>
          <cell r="U930">
            <v>50</v>
          </cell>
          <cell r="V930">
            <v>75</v>
          </cell>
          <cell r="W930">
            <v>100</v>
          </cell>
          <cell r="X930">
            <v>100</v>
          </cell>
          <cell r="Y930">
            <v>0</v>
          </cell>
          <cell r="Z930">
            <v>0</v>
          </cell>
          <cell r="AA930">
            <v>0</v>
          </cell>
          <cell r="AB930">
            <v>0</v>
          </cell>
          <cell r="AC930">
            <v>0</v>
          </cell>
          <cell r="AD930">
            <v>0</v>
          </cell>
          <cell r="AE930" t="str">
            <v>Se define plan de acción para dar continuidad al levantamiento de línea base de información por cada una de las tipologías identificadas por cada una de las ANM.</v>
          </cell>
          <cell r="AF930">
            <v>42429.208333333299</v>
          </cell>
          <cell r="AG930">
            <v>42437.453228622697</v>
          </cell>
          <cell r="AH930" t="str">
            <v>Ana María Arias Covaleda</v>
          </cell>
          <cell r="AI930" t="str">
            <v>aarias@dnp.gov.co</v>
          </cell>
          <cell r="AJ930">
            <v>30</v>
          </cell>
          <cell r="AK930">
            <v>0</v>
          </cell>
          <cell r="AL930">
            <v>0</v>
          </cell>
        </row>
        <row r="931">
          <cell r="A931">
            <v>4541</v>
          </cell>
          <cell r="B931" t="str">
            <v>Todos por un Nuevo País</v>
          </cell>
          <cell r="C931" t="str">
            <v>Estrategias regionales</v>
          </cell>
          <cell r="D931" t="str">
            <v>Medio ambiente, agroindustria y desarrollo humano: crecimiento y bienestar para los Llanos</v>
          </cell>
          <cell r="E931" t="str">
            <v>Planeación Nacional</v>
          </cell>
          <cell r="F931" t="str">
            <v>DNP</v>
          </cell>
          <cell r="G931" t="str">
            <v>Región Llanos - Planeación</v>
          </cell>
          <cell r="H931">
            <v>4541</v>
          </cell>
          <cell r="I931" t="str">
            <v>Resguardos indígenas de las Areas No Municipalizadas -ANM- de los Departamentos de Guianía y Vaupés, capacitados para asumir la administración directa de los  recursos de la Asignación Especial del Sistema General de Participaciones para los Resguardos In</v>
          </cell>
          <cell r="J931" t="str">
            <v>Gestión</v>
          </cell>
          <cell r="K931" t="str">
            <v>Sectorial</v>
          </cell>
          <cell r="L931" t="str">
            <v>SI</v>
          </cell>
          <cell r="M931" t="str">
            <v>SI</v>
          </cell>
          <cell r="N931" t="str">
            <v>NO</v>
          </cell>
          <cell r="O931" t="str">
            <v>SI</v>
          </cell>
          <cell r="P931" t="str">
            <v xml:space="preserve">Resguardos </v>
          </cell>
          <cell r="Q931" t="str">
            <v>Anual</v>
          </cell>
          <cell r="R931" t="str">
            <v>Acumulado</v>
          </cell>
          <cell r="S931">
            <v>0</v>
          </cell>
          <cell r="T931">
            <v>1</v>
          </cell>
          <cell r="U931">
            <v>3</v>
          </cell>
          <cell r="V931">
            <v>3</v>
          </cell>
          <cell r="W931">
            <v>3</v>
          </cell>
          <cell r="X931">
            <v>10</v>
          </cell>
          <cell r="Y931">
            <v>0</v>
          </cell>
          <cell r="Z931">
            <v>0</v>
          </cell>
          <cell r="AA931">
            <v>0</v>
          </cell>
          <cell r="AB931">
            <v>0</v>
          </cell>
          <cell r="AC931">
            <v>0</v>
          </cell>
          <cell r="AD931">
            <v>0</v>
          </cell>
          <cell r="AE931" t="str">
            <v>Se apoyó la realización del taller adelantado en Santander de Quilichao, dentro del cual se abordó el tema de la AESGPRI en la jornada de la tarde del primer día. Adicionalmente, : Se ha dado respuesta a solicitudes de entidades territoriales sobre capaci</v>
          </cell>
          <cell r="AF931">
            <v>42490.208333333299</v>
          </cell>
          <cell r="AG931">
            <v>42502.4441127315</v>
          </cell>
          <cell r="AH931" t="str">
            <v>Jairo Antonio Munoz Moyano</v>
          </cell>
          <cell r="AI931" t="str">
            <v>jamoyano@dnp.gov.co</v>
          </cell>
          <cell r="AJ931">
            <v>30</v>
          </cell>
          <cell r="AK931">
            <v>0</v>
          </cell>
          <cell r="AL931">
            <v>0</v>
          </cell>
        </row>
        <row r="932">
          <cell r="A932">
            <v>4986</v>
          </cell>
          <cell r="B932" t="str">
            <v>Todos por un Nuevo País</v>
          </cell>
          <cell r="C932" t="str">
            <v>Estrategias regionales</v>
          </cell>
          <cell r="D932" t="str">
            <v>Medio ambiente, agroindustria y desarrollo humano: crecimiento y bienestar para los Llanos</v>
          </cell>
          <cell r="E932" t="str">
            <v>Salud y Protección</v>
          </cell>
          <cell r="F932" t="str">
            <v>Ministerio de Salud</v>
          </cell>
          <cell r="G932" t="str">
            <v>Región Llanos - Salud</v>
          </cell>
          <cell r="H932">
            <v>4986</v>
          </cell>
          <cell r="I932" t="str">
            <v>Implementación del modelo de atención integral en salud para zonas con población dispersa-piloto Guainía- Llanos</v>
          </cell>
          <cell r="J932" t="str">
            <v>Producto</v>
          </cell>
          <cell r="K932" t="str">
            <v>Sectorial</v>
          </cell>
          <cell r="L932" t="str">
            <v>SI</v>
          </cell>
          <cell r="M932" t="str">
            <v>NO</v>
          </cell>
          <cell r="N932" t="str">
            <v>NO</v>
          </cell>
          <cell r="O932" t="str">
            <v>SI</v>
          </cell>
          <cell r="P932" t="str">
            <v>porcentaje</v>
          </cell>
          <cell r="Q932" t="str">
            <v>Semestral</v>
          </cell>
          <cell r="R932" t="str">
            <v>Capacidad</v>
          </cell>
          <cell r="S932">
            <v>29.2</v>
          </cell>
          <cell r="T932">
            <v>56.8</v>
          </cell>
          <cell r="U932">
            <v>65.099999999999994</v>
          </cell>
          <cell r="V932">
            <v>88.1</v>
          </cell>
          <cell r="W932">
            <v>100</v>
          </cell>
          <cell r="X932">
            <v>100</v>
          </cell>
          <cell r="Y932">
            <v>0</v>
          </cell>
          <cell r="Z932">
            <v>0</v>
          </cell>
          <cell r="AA932">
            <v>0</v>
          </cell>
          <cell r="AB932">
            <v>0</v>
          </cell>
          <cell r="AC932">
            <v>0</v>
          </cell>
          <cell r="AD932">
            <v>0</v>
          </cell>
          <cell r="AE932">
            <v>0</v>
          </cell>
          <cell r="AF932">
            <v>0</v>
          </cell>
          <cell r="AG932">
            <v>0</v>
          </cell>
          <cell r="AH932" t="str">
            <v>Luis Carlos  Olarte</v>
          </cell>
          <cell r="AI932" t="str">
            <v>lolarte@minsalud.gov.co</v>
          </cell>
          <cell r="AJ932">
            <v>0</v>
          </cell>
          <cell r="AK932">
            <v>0</v>
          </cell>
          <cell r="AL932">
            <v>0</v>
          </cell>
        </row>
        <row r="933">
          <cell r="A933">
            <v>4990</v>
          </cell>
          <cell r="B933" t="str">
            <v>Todos por un Nuevo País</v>
          </cell>
          <cell r="C933" t="str">
            <v>Estrategias regionales</v>
          </cell>
          <cell r="D933" t="str">
            <v>Medio ambiente, agroindustria y desarrollo humano: crecimiento y bienestar para los Llanos</v>
          </cell>
          <cell r="E933" t="str">
            <v>Salud y Protección</v>
          </cell>
          <cell r="F933" t="str">
            <v>Ministerio de Salud</v>
          </cell>
          <cell r="G933" t="str">
            <v>Región Llanos - Salud</v>
          </cell>
          <cell r="H933">
            <v>4990</v>
          </cell>
          <cell r="I933" t="str">
            <v>Cobertura de vacunación con tercera dosis de DPT en niños menores de un año - Llanos</v>
          </cell>
          <cell r="J933" t="str">
            <v>Producto</v>
          </cell>
          <cell r="K933" t="str">
            <v>Sectorial</v>
          </cell>
          <cell r="L933" t="str">
            <v>SI</v>
          </cell>
          <cell r="M933" t="str">
            <v>SI</v>
          </cell>
          <cell r="N933" t="str">
            <v>NO</v>
          </cell>
          <cell r="O933" t="str">
            <v>SI</v>
          </cell>
          <cell r="P933" t="str">
            <v>porcentaje</v>
          </cell>
          <cell r="Q933" t="str">
            <v>Mensual</v>
          </cell>
          <cell r="R933" t="str">
            <v>Flujo</v>
          </cell>
          <cell r="S933">
            <v>90</v>
          </cell>
          <cell r="T933">
            <v>95</v>
          </cell>
          <cell r="U933">
            <v>95</v>
          </cell>
          <cell r="V933">
            <v>95</v>
          </cell>
          <cell r="W933">
            <v>95</v>
          </cell>
          <cell r="X933">
            <v>95</v>
          </cell>
          <cell r="Y933">
            <v>23</v>
          </cell>
          <cell r="Z933">
            <v>24.210999999999999</v>
          </cell>
          <cell r="AA933">
            <v>88.7</v>
          </cell>
          <cell r="AB933">
            <v>93.367999999999995</v>
          </cell>
          <cell r="AC933">
            <v>42460.208333333299</v>
          </cell>
          <cell r="AD933">
            <v>42501.639085532399</v>
          </cell>
          <cell r="AE933" t="str">
            <v>La vacuna de DPT esta incluida en la pentavalente (difteria, tos ferina, tétanos, Haemophilus influenzae tipo b y hepatitis B). La cobertura para esta región con terceras dosis de Pentavalente es de 23,0%, corresponde a 6.982 niños y niñas menores de un a</v>
          </cell>
          <cell r="AF933">
            <v>42460.208333333299</v>
          </cell>
          <cell r="AG933">
            <v>42501.639085381903</v>
          </cell>
          <cell r="AH933" t="str">
            <v>Diego Alejandro  García Londoño</v>
          </cell>
          <cell r="AI933" t="str">
            <v>dgarcial@minsalud.gov.co</v>
          </cell>
          <cell r="AJ933">
            <v>30</v>
          </cell>
          <cell r="AK933">
            <v>42490.208333333299</v>
          </cell>
          <cell r="AL933">
            <v>-13</v>
          </cell>
        </row>
        <row r="934">
          <cell r="A934">
            <v>4991</v>
          </cell>
          <cell r="B934" t="str">
            <v>Todos por un Nuevo País</v>
          </cell>
          <cell r="C934" t="str">
            <v>Estrategias regionales</v>
          </cell>
          <cell r="D934" t="str">
            <v>Medio ambiente, agroindustria y desarrollo humano: crecimiento y bienestar para los Llanos</v>
          </cell>
          <cell r="E934" t="str">
            <v>Salud y Protección</v>
          </cell>
          <cell r="F934" t="str">
            <v>Ministerio de Salud</v>
          </cell>
          <cell r="G934" t="str">
            <v>Región Llanos - Salud</v>
          </cell>
          <cell r="H934">
            <v>4991</v>
          </cell>
          <cell r="I934" t="str">
            <v>Razón de mortalidad materna (TMM)</v>
          </cell>
          <cell r="J934" t="str">
            <v>Resultado</v>
          </cell>
          <cell r="K934" t="str">
            <v>Sectorial</v>
          </cell>
          <cell r="L934" t="str">
            <v>SI</v>
          </cell>
          <cell r="M934" t="str">
            <v>SI</v>
          </cell>
          <cell r="N934" t="str">
            <v>NO</v>
          </cell>
          <cell r="O934" t="str">
            <v>SI</v>
          </cell>
          <cell r="P934" t="str">
            <v>Razón</v>
          </cell>
          <cell r="Q934" t="str">
            <v>Anual</v>
          </cell>
          <cell r="R934" t="str">
            <v>Stock</v>
          </cell>
          <cell r="S934">
            <v>60.67</v>
          </cell>
          <cell r="T934">
            <v>60.67</v>
          </cell>
          <cell r="U934">
            <v>60.67</v>
          </cell>
          <cell r="V934">
            <v>60.67</v>
          </cell>
          <cell r="W934">
            <v>60.67</v>
          </cell>
          <cell r="X934">
            <v>54.24</v>
          </cell>
          <cell r="Y934">
            <v>0</v>
          </cell>
          <cell r="Z934">
            <v>0</v>
          </cell>
          <cell r="AA934">
            <v>0</v>
          </cell>
          <cell r="AB934">
            <v>0</v>
          </cell>
          <cell r="AC934">
            <v>0</v>
          </cell>
          <cell r="AD934">
            <v>0</v>
          </cell>
          <cell r="AE93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934">
            <v>42490.208333333299</v>
          </cell>
          <cell r="AG934">
            <v>42501.603951817102</v>
          </cell>
          <cell r="AH934" t="str">
            <v>Ricardo Luque</v>
          </cell>
          <cell r="AI934" t="str">
            <v>rluque@minsalud.gov.co</v>
          </cell>
          <cell r="AJ934">
            <v>540</v>
          </cell>
          <cell r="AK934">
            <v>0</v>
          </cell>
          <cell r="AL934">
            <v>0</v>
          </cell>
        </row>
        <row r="935">
          <cell r="A935">
            <v>5021</v>
          </cell>
          <cell r="B935" t="str">
            <v>Todos por un Nuevo País</v>
          </cell>
          <cell r="C935" t="str">
            <v>Estrategias regionales</v>
          </cell>
          <cell r="D935" t="str">
            <v>Medio ambiente, agroindustria y desarrollo humano: crecimiento y bienestar para los Llanos</v>
          </cell>
          <cell r="E935" t="str">
            <v>TIC</v>
          </cell>
          <cell r="F935" t="str">
            <v>MINTIC</v>
          </cell>
          <cell r="G935" t="str">
            <v>Región Llanos - TIC</v>
          </cell>
          <cell r="H935">
            <v>5021</v>
          </cell>
          <cell r="I935" t="str">
            <v>Municipios y Áreas No Municipalizadas conectados a la red de alta velocidad en los Llanos</v>
          </cell>
          <cell r="J935" t="str">
            <v>Resultado</v>
          </cell>
          <cell r="K935" t="str">
            <v>Sectorial</v>
          </cell>
          <cell r="L935" t="str">
            <v>SI</v>
          </cell>
          <cell r="M935" t="str">
            <v>SI</v>
          </cell>
          <cell r="N935" t="str">
            <v>NO</v>
          </cell>
          <cell r="O935" t="str">
            <v>SI</v>
          </cell>
          <cell r="P935" t="str">
            <v>Municipios y áreas no municipalizadas</v>
          </cell>
          <cell r="Q935" t="str">
            <v>Semestral</v>
          </cell>
          <cell r="R935" t="str">
            <v>Acumulado</v>
          </cell>
          <cell r="S935">
            <v>0</v>
          </cell>
          <cell r="T935">
            <v>7</v>
          </cell>
          <cell r="U935">
            <v>0</v>
          </cell>
          <cell r="V935">
            <v>0</v>
          </cell>
          <cell r="W935">
            <v>0</v>
          </cell>
          <cell r="X935">
            <v>7</v>
          </cell>
          <cell r="Y935">
            <v>0</v>
          </cell>
          <cell r="Z935">
            <v>0</v>
          </cell>
          <cell r="AA935">
            <v>0</v>
          </cell>
          <cell r="AB935">
            <v>0</v>
          </cell>
          <cell r="AC935">
            <v>0</v>
          </cell>
          <cell r="AD935">
            <v>0</v>
          </cell>
          <cell r="AE935" t="str">
            <v>El Proyecto Nacional de Conectividad de Alta Velocidad se encuentra en fase de instalación. Dentro de la fase de instalación se deben cumplir 3 Pasos: 1. Trámites y/o Permisos que apliquen 2. Instalación de infraestructura. 3. Entrega a la Interventoría p</v>
          </cell>
          <cell r="AF935">
            <v>42490.208333333299</v>
          </cell>
          <cell r="AG935">
            <v>42501.428432835703</v>
          </cell>
          <cell r="AH935" t="str">
            <v>Luis Fernando Lozano Mier</v>
          </cell>
          <cell r="AI935" t="str">
            <v>lflozano@mintic.gov.co</v>
          </cell>
          <cell r="AJ935">
            <v>30</v>
          </cell>
          <cell r="AK935">
            <v>0</v>
          </cell>
          <cell r="AL935">
            <v>0</v>
          </cell>
        </row>
        <row r="936">
          <cell r="A936">
            <v>5113</v>
          </cell>
          <cell r="B936" t="str">
            <v>Todos por un Nuevo País</v>
          </cell>
          <cell r="C936" t="str">
            <v>Estrategias regionales</v>
          </cell>
          <cell r="D936" t="str">
            <v>Medio ambiente, agroindustria y desarrollo humano: crecimiento y bienestar para los Llanos</v>
          </cell>
          <cell r="E936" t="str">
            <v>Trabajo</v>
          </cell>
          <cell r="F936" t="str">
            <v>SENA</v>
          </cell>
          <cell r="G936" t="str">
            <v>Región Llanos - Trabajo</v>
          </cell>
          <cell r="H936">
            <v>5113</v>
          </cell>
          <cell r="I936" t="str">
            <v>Cupos en formación integral del SENA para la región de los Llanos</v>
          </cell>
          <cell r="J936" t="str">
            <v>Gestión</v>
          </cell>
          <cell r="K936" t="str">
            <v>Sectorial</v>
          </cell>
          <cell r="L936" t="str">
            <v>SI</v>
          </cell>
          <cell r="M936" t="str">
            <v>NO</v>
          </cell>
          <cell r="N936" t="str">
            <v>NO</v>
          </cell>
          <cell r="O936" t="str">
            <v>SI</v>
          </cell>
          <cell r="P936" t="str">
            <v>Cupos</v>
          </cell>
          <cell r="Q936" t="str">
            <v>Mensual</v>
          </cell>
          <cell r="R936" t="str">
            <v>Flujo</v>
          </cell>
          <cell r="S936">
            <v>269395</v>
          </cell>
          <cell r="T936">
            <v>230791</v>
          </cell>
          <cell r="U936">
            <v>230060</v>
          </cell>
          <cell r="V936">
            <v>229329</v>
          </cell>
          <cell r="W936">
            <v>228597</v>
          </cell>
          <cell r="X936">
            <v>228597</v>
          </cell>
          <cell r="Y936">
            <v>90964</v>
          </cell>
          <cell r="Z936">
            <v>39.54</v>
          </cell>
          <cell r="AA936">
            <v>264688</v>
          </cell>
          <cell r="AB936">
            <v>100</v>
          </cell>
          <cell r="AC936">
            <v>42490.208333333299</v>
          </cell>
          <cell r="AD936">
            <v>42496.6465076042</v>
          </cell>
          <cell r="AE936" t="str">
            <v>Este indicador presenta un crecimiento del 3% con respecto al mismo periodo de 2015, lo cual es aceptable. La tendencia para este año es aceptable ya que presenta un crecimiento de marzo a abril de 2016 del 34%, que está por debajo al desempeño del indica</v>
          </cell>
          <cell r="AF936">
            <v>42490.208333333299</v>
          </cell>
          <cell r="AG936">
            <v>42496.646507488404</v>
          </cell>
          <cell r="AH936" t="str">
            <v>Pedro José Murcia</v>
          </cell>
          <cell r="AI936" t="str">
            <v>pmurcia@sena.edu.co</v>
          </cell>
          <cell r="AJ936">
            <v>0</v>
          </cell>
          <cell r="AK936">
            <v>42520.208333333299</v>
          </cell>
          <cell r="AL936">
            <v>-13</v>
          </cell>
        </row>
        <row r="937">
          <cell r="A937">
            <v>5183</v>
          </cell>
          <cell r="B937" t="str">
            <v>Todos por un Nuevo País</v>
          </cell>
          <cell r="C937" t="str">
            <v>Estrategias regionales</v>
          </cell>
          <cell r="D937" t="str">
            <v>Medio ambiente, agroindustria y desarrollo humano: crecimiento y bienestar para los Llanos</v>
          </cell>
          <cell r="E937" t="str">
            <v>Transporte</v>
          </cell>
          <cell r="F937" t="str">
            <v>AEROCIVIL</v>
          </cell>
          <cell r="G937" t="str">
            <v>Región Llanos - Transporte</v>
          </cell>
          <cell r="H937">
            <v>5183</v>
          </cell>
          <cell r="I937" t="str">
            <v>Aeropuertos para la prosperidad intervenidos en la Región Llanos</v>
          </cell>
          <cell r="J937" t="str">
            <v>Producto</v>
          </cell>
          <cell r="K937" t="str">
            <v>Sectorial</v>
          </cell>
          <cell r="L937" t="str">
            <v>SI</v>
          </cell>
          <cell r="M937" t="str">
            <v>SI</v>
          </cell>
          <cell r="N937" t="str">
            <v>NO</v>
          </cell>
          <cell r="O937" t="str">
            <v>SI</v>
          </cell>
          <cell r="P937" t="str">
            <v>Número</v>
          </cell>
          <cell r="Q937" t="str">
            <v>Trimestral</v>
          </cell>
          <cell r="R937" t="str">
            <v>Acumulado</v>
          </cell>
          <cell r="S937">
            <v>8</v>
          </cell>
          <cell r="T937">
            <v>3</v>
          </cell>
          <cell r="U937">
            <v>0</v>
          </cell>
          <cell r="V937">
            <v>1</v>
          </cell>
          <cell r="W937">
            <v>10</v>
          </cell>
          <cell r="X937">
            <v>14</v>
          </cell>
          <cell r="Y937">
            <v>0</v>
          </cell>
          <cell r="Z937">
            <v>0</v>
          </cell>
          <cell r="AA937">
            <v>0</v>
          </cell>
          <cell r="AB937">
            <v>0</v>
          </cell>
          <cell r="AC937">
            <v>42460.208333333299</v>
          </cell>
          <cell r="AD937">
            <v>42500.437563425898</v>
          </cell>
          <cell r="AE937" t="str">
            <v>De lo pendiente en la vigencia 2015: Del resultado del estudio se concluyó que no era viable realizar la obra en el Aeropuerto la Primavera con el recurso disponible. Se tiene programado hacer una entrega formal de los estudios y diseños a la alcaldía mun</v>
          </cell>
          <cell r="AF937">
            <v>42460.208333333299</v>
          </cell>
          <cell r="AG937">
            <v>42500.437563275504</v>
          </cell>
          <cell r="AH937" t="str">
            <v>Jairo Suárez</v>
          </cell>
          <cell r="AI937" t="str">
            <v>jairo.suarez@aerocivil.gov.co</v>
          </cell>
          <cell r="AJ937">
            <v>0</v>
          </cell>
          <cell r="AK937">
            <v>42551.208333333299</v>
          </cell>
          <cell r="AL937">
            <v>0</v>
          </cell>
        </row>
        <row r="938">
          <cell r="A938">
            <v>5252</v>
          </cell>
          <cell r="B938" t="str">
            <v>Todos por un Nuevo País</v>
          </cell>
          <cell r="C938" t="str">
            <v>Estrategias regionales</v>
          </cell>
          <cell r="D938" t="str">
            <v>Medio ambiente, agroindustria y desarrollo humano: crecimiento y bienestar para los Llanos</v>
          </cell>
          <cell r="E938" t="str">
            <v>Vivienda</v>
          </cell>
          <cell r="F938" t="str">
            <v>MinVivienda</v>
          </cell>
          <cell r="G938" t="str">
            <v>Región Llanos - Vivienda</v>
          </cell>
          <cell r="H938">
            <v>5252</v>
          </cell>
          <cell r="I938" t="str">
            <v>Municipios que disponen en un  sitio adecuado de disposición final existente en la Región de los LLanos</v>
          </cell>
          <cell r="J938" t="str">
            <v>Producto</v>
          </cell>
          <cell r="K938" t="str">
            <v>Sectorial</v>
          </cell>
          <cell r="L938" t="str">
            <v>SI</v>
          </cell>
          <cell r="M938" t="str">
            <v>NO</v>
          </cell>
          <cell r="N938" t="str">
            <v>NO</v>
          </cell>
          <cell r="O938" t="str">
            <v>SI</v>
          </cell>
          <cell r="P938" t="str">
            <v>Municipios</v>
          </cell>
          <cell r="Q938" t="str">
            <v>Anual</v>
          </cell>
          <cell r="R938" t="str">
            <v>Capacidad</v>
          </cell>
          <cell r="S938">
            <v>41</v>
          </cell>
          <cell r="T938">
            <v>41</v>
          </cell>
          <cell r="U938">
            <v>41</v>
          </cell>
          <cell r="V938">
            <v>42</v>
          </cell>
          <cell r="W938">
            <v>43</v>
          </cell>
          <cell r="X938">
            <v>43</v>
          </cell>
          <cell r="Y938">
            <v>0</v>
          </cell>
          <cell r="Z938">
            <v>0</v>
          </cell>
          <cell r="AA938">
            <v>0</v>
          </cell>
          <cell r="AB938">
            <v>0</v>
          </cell>
          <cell r="AC938">
            <v>0</v>
          </cell>
          <cell r="AD938">
            <v>0</v>
          </cell>
          <cell r="AE938" t="str">
            <v>Gestión realizada Se prestó asistencia técnica al Gestor del PAP-PDA de Meta (EDESA S.A. ESP) en el proceso de revisión del proyecto: “Construcción Clausura y Posclausura de Celdas Transitorias de los Municipios de Puerto Rico, Cabuyaro y la Macarena – Me</v>
          </cell>
          <cell r="AF938">
            <v>42490.208333333299</v>
          </cell>
          <cell r="AG938">
            <v>42495.720764780097</v>
          </cell>
          <cell r="AH938" t="str">
            <v>Guillermo Andres Arcila Hoyos</v>
          </cell>
          <cell r="AI938" t="str">
            <v>garcila@minvivienda.gov.co</v>
          </cell>
          <cell r="AJ938">
            <v>90</v>
          </cell>
          <cell r="AK938">
            <v>0</v>
          </cell>
          <cell r="AL938">
            <v>0</v>
          </cell>
        </row>
        <row r="939">
          <cell r="A939">
            <v>5253</v>
          </cell>
          <cell r="B939" t="str">
            <v>Todos por un Nuevo País</v>
          </cell>
          <cell r="C939" t="str">
            <v>Estrategias regionales</v>
          </cell>
          <cell r="D939" t="str">
            <v>Medio ambiente, agroindustria y desarrollo humano: crecimiento y bienestar para los Llanos</v>
          </cell>
          <cell r="E939" t="str">
            <v>Vivienda</v>
          </cell>
          <cell r="F939" t="str">
            <v>MinVivienda</v>
          </cell>
          <cell r="G939" t="str">
            <v>Región Llanos - Vivienda</v>
          </cell>
          <cell r="H939">
            <v>5253</v>
          </cell>
          <cell r="I939" t="str">
            <v>Porcentaje de municipios con sistemas de tratamiento adecuado de residuos en la región de los Llanos</v>
          </cell>
          <cell r="J939" t="str">
            <v>Producto</v>
          </cell>
          <cell r="K939" t="str">
            <v>Sectorial</v>
          </cell>
          <cell r="L939" t="str">
            <v>SI</v>
          </cell>
          <cell r="M939" t="str">
            <v>NO</v>
          </cell>
          <cell r="N939" t="str">
            <v>NO</v>
          </cell>
          <cell r="O939" t="str">
            <v>SI</v>
          </cell>
          <cell r="P939" t="str">
            <v>Porcentaje</v>
          </cell>
          <cell r="Q939" t="str">
            <v>Anual</v>
          </cell>
          <cell r="R939" t="str">
            <v>Capacidad</v>
          </cell>
          <cell r="S939">
            <v>72</v>
          </cell>
          <cell r="T939">
            <v>72</v>
          </cell>
          <cell r="U939">
            <v>74</v>
          </cell>
          <cell r="V939">
            <v>76</v>
          </cell>
          <cell r="W939">
            <v>78</v>
          </cell>
          <cell r="X939">
            <v>78</v>
          </cell>
          <cell r="Y939">
            <v>0</v>
          </cell>
          <cell r="Z939">
            <v>0</v>
          </cell>
          <cell r="AA939">
            <v>0</v>
          </cell>
          <cell r="AB939">
            <v>0</v>
          </cell>
          <cell r="AC939">
            <v>0</v>
          </cell>
          <cell r="AD939">
            <v>0</v>
          </cell>
          <cell r="AE939" t="str">
            <v xml:space="preserve">Gestióm realizada: • Asistencia técnica a la empresa de servicio públicos de Puerto Gaitán (Meta) empresa Perla del Manacacías E.S.P. referente a la disposición final de residuos sólidos. </v>
          </cell>
          <cell r="AF939">
            <v>42490.208333333299</v>
          </cell>
          <cell r="AG939">
            <v>42496.446957754597</v>
          </cell>
          <cell r="AH939" t="str">
            <v>Guillermo Andres Arcila Hoyos</v>
          </cell>
          <cell r="AI939" t="str">
            <v>garcila@minvivienda.gov.co</v>
          </cell>
          <cell r="AJ939">
            <v>90</v>
          </cell>
          <cell r="AK939">
            <v>0</v>
          </cell>
          <cell r="AL939">
            <v>0</v>
          </cell>
        </row>
        <row r="940">
          <cell r="A940">
            <v>5056</v>
          </cell>
          <cell r="B940" t="str">
            <v>Todos por un Nuevo País</v>
          </cell>
          <cell r="C940" t="str">
            <v>Estrategias regionales</v>
          </cell>
          <cell r="D940" t="str">
            <v>El Centro-Sur-Amazonía de Colombia, tierra de oportunidades y paz: desarrollo del campo y conservación ambiental</v>
          </cell>
          <cell r="E940" t="str">
            <v>Agropecuario</v>
          </cell>
          <cell r="F940" t="str">
            <v>MINAGRICULTURA</v>
          </cell>
          <cell r="G940" t="str">
            <v>Región Centro Sur Amazonía - Agricultura</v>
          </cell>
          <cell r="H940">
            <v>5056</v>
          </cell>
          <cell r="I940" t="str">
            <v>Mecanismos de intervención integral en territorios rurales - Centro Sur Amazonía</v>
          </cell>
          <cell r="J940" t="str">
            <v>Resultado</v>
          </cell>
          <cell r="K940" t="str">
            <v>Sectorial</v>
          </cell>
          <cell r="L940" t="str">
            <v>SI</v>
          </cell>
          <cell r="M940" t="str">
            <v>SI</v>
          </cell>
          <cell r="N940" t="str">
            <v>NO</v>
          </cell>
          <cell r="O940" t="str">
            <v>SI</v>
          </cell>
          <cell r="P940" t="str">
            <v>Mecanismos de intervención integral</v>
          </cell>
          <cell r="Q940" t="str">
            <v>Semestral</v>
          </cell>
          <cell r="R940" t="str">
            <v>Acumulado</v>
          </cell>
          <cell r="S940">
            <v>1</v>
          </cell>
          <cell r="T940">
            <v>0</v>
          </cell>
          <cell r="U940">
            <v>0</v>
          </cell>
          <cell r="V940">
            <v>0</v>
          </cell>
          <cell r="W940">
            <v>0</v>
          </cell>
          <cell r="X940">
            <v>2</v>
          </cell>
          <cell r="Y940">
            <v>0</v>
          </cell>
          <cell r="Z940">
            <v>0</v>
          </cell>
          <cell r="AA940">
            <v>0</v>
          </cell>
          <cell r="AB940">
            <v>0</v>
          </cell>
          <cell r="AC940">
            <v>0</v>
          </cell>
          <cell r="AD940">
            <v>0</v>
          </cell>
          <cell r="AE940" t="str">
            <v>Se presentan avances en caracterización territorial, mapa de actores, plan prospectivo en las zonas focalizadas del Sur del Tolima. Adicionalmente se dan procesos de transferencia de tecnología a familias campesinas de las áreas priorizadas</v>
          </cell>
          <cell r="AF940">
            <v>42429.208333333299</v>
          </cell>
          <cell r="AG940">
            <v>42410.606165856501</v>
          </cell>
          <cell r="AH940" t="str">
            <v>Fernando Puerto Chávez</v>
          </cell>
          <cell r="AI940" t="str">
            <v>fernando.puerto@minagricultura.gov.co</v>
          </cell>
          <cell r="AJ940">
            <v>0</v>
          </cell>
          <cell r="AK940">
            <v>0</v>
          </cell>
          <cell r="AL940">
            <v>0</v>
          </cell>
        </row>
        <row r="941">
          <cell r="A941">
            <v>5057</v>
          </cell>
          <cell r="B941" t="str">
            <v>Todos por un Nuevo País</v>
          </cell>
          <cell r="C941" t="str">
            <v>Estrategias regionales</v>
          </cell>
          <cell r="D941" t="str">
            <v>El Centro-Sur-Amazonía de Colombia, tierra de oportunidades y paz: desarrollo del campo y conservación ambiental</v>
          </cell>
          <cell r="E941" t="str">
            <v>Agropecuario</v>
          </cell>
          <cell r="F941" t="str">
            <v>MINAGRICULTURA</v>
          </cell>
          <cell r="G941" t="str">
            <v>Región Centro Sur Amazonía - Agricultura</v>
          </cell>
          <cell r="H941">
            <v>5057</v>
          </cell>
          <cell r="I941" t="str">
            <v>Hogares con  planes de  negocios -  Centro Sur Amazonía</v>
          </cell>
          <cell r="J941" t="str">
            <v>Producto</v>
          </cell>
          <cell r="K941" t="str">
            <v>Sectorial</v>
          </cell>
          <cell r="L941" t="str">
            <v>SI</v>
          </cell>
          <cell r="M941" t="str">
            <v>SI</v>
          </cell>
          <cell r="N941" t="str">
            <v>NO</v>
          </cell>
          <cell r="O941" t="str">
            <v>SI</v>
          </cell>
          <cell r="P941" t="str">
            <v>Hogares</v>
          </cell>
          <cell r="Q941" t="str">
            <v>Mensual</v>
          </cell>
          <cell r="R941" t="str">
            <v>Acumulado</v>
          </cell>
          <cell r="S941">
            <v>0</v>
          </cell>
          <cell r="T941">
            <v>0</v>
          </cell>
          <cell r="U941">
            <v>0</v>
          </cell>
          <cell r="V941">
            <v>0</v>
          </cell>
          <cell r="W941">
            <v>0</v>
          </cell>
          <cell r="X941">
            <v>11900</v>
          </cell>
          <cell r="Y941">
            <v>0</v>
          </cell>
          <cell r="Z941">
            <v>0</v>
          </cell>
          <cell r="AA941">
            <v>568</v>
          </cell>
          <cell r="AB941">
            <v>4.7699999999999996</v>
          </cell>
          <cell r="AC941">
            <v>42400.208333333299</v>
          </cell>
          <cell r="AD941">
            <v>42468.615051736102</v>
          </cell>
          <cell r="AE941" t="str">
            <v>En el mes de Abril, el Ministerio de Agricultura y Desarrollo Rural, realizó acciones e inversiones, que permitieron beneficiar 855 hogares con planes de negocio, en los departamentos de Amazonas, Huila y Putumayo, los cuales de acuerdo al DNP, pertenecen</v>
          </cell>
          <cell r="AF941">
            <v>42490.208333333299</v>
          </cell>
          <cell r="AG941">
            <v>42501.448113344901</v>
          </cell>
          <cell r="AH941" t="str">
            <v>Fernando Puerto Chávez</v>
          </cell>
          <cell r="AI941" t="str">
            <v>fernando.puerto@minagricultura.gov.co</v>
          </cell>
          <cell r="AJ941">
            <v>5</v>
          </cell>
          <cell r="AK941">
            <v>42429.208333333299</v>
          </cell>
          <cell r="AL941">
            <v>72</v>
          </cell>
        </row>
        <row r="942">
          <cell r="A942">
            <v>5058</v>
          </cell>
          <cell r="B942" t="str">
            <v>Todos por un Nuevo País</v>
          </cell>
          <cell r="C942" t="str">
            <v>Estrategias regionales</v>
          </cell>
          <cell r="D942" t="str">
            <v>El Centro-Sur-Amazonía de Colombia, tierra de oportunidades y paz: desarrollo del campo y conservación ambiental</v>
          </cell>
          <cell r="E942" t="str">
            <v>Agropecuario</v>
          </cell>
          <cell r="F942" t="str">
            <v>MINAGRICULTURA</v>
          </cell>
          <cell r="G942" t="str">
            <v>Región Centro Sur Amazonía - Agricultura</v>
          </cell>
          <cell r="H942">
            <v>5058</v>
          </cell>
          <cell r="I942" t="str">
            <v>Personas vinculados a programas de  asociatividad  y desarrollo rural empresarial rural - Centro Sur Amazonía</v>
          </cell>
          <cell r="J942" t="str">
            <v>Producto</v>
          </cell>
          <cell r="K942" t="str">
            <v>Sectorial</v>
          </cell>
          <cell r="L942" t="str">
            <v>SI</v>
          </cell>
          <cell r="M942" t="str">
            <v>SI</v>
          </cell>
          <cell r="N942" t="str">
            <v>NO</v>
          </cell>
          <cell r="O942" t="str">
            <v>SI</v>
          </cell>
          <cell r="P942" t="str">
            <v>Personas</v>
          </cell>
          <cell r="Q942" t="str">
            <v>Trimestral</v>
          </cell>
          <cell r="R942" t="str">
            <v>Acumulado</v>
          </cell>
          <cell r="S942">
            <v>8589</v>
          </cell>
          <cell r="T942">
            <v>1758</v>
          </cell>
          <cell r="U942">
            <v>2500</v>
          </cell>
          <cell r="V942">
            <v>2600</v>
          </cell>
          <cell r="W942">
            <v>2879</v>
          </cell>
          <cell r="X942">
            <v>9737</v>
          </cell>
          <cell r="Y942">
            <v>0</v>
          </cell>
          <cell r="Z942">
            <v>0</v>
          </cell>
          <cell r="AA942">
            <v>4405</v>
          </cell>
          <cell r="AB942">
            <v>45.24</v>
          </cell>
          <cell r="AC942">
            <v>42460.208333333299</v>
          </cell>
          <cell r="AD942">
            <v>42468.613965127297</v>
          </cell>
          <cell r="AE942" t="str">
            <v>En el mes de Abril, se culminaron los ajustes a los términos de referencia de la nueva convocatoria a abrirse en el mes de Mayo de 2016. Para esta Región se tiene programado intervenir en los departamentos de Tolima, Caqueta y Putumayo.</v>
          </cell>
          <cell r="AF942">
            <v>42490.208333333299</v>
          </cell>
          <cell r="AG942">
            <v>42501.423283946802</v>
          </cell>
          <cell r="AH942" t="str">
            <v>Fernando Puerto Chávez</v>
          </cell>
          <cell r="AI942" t="str">
            <v>fernando.puerto@minagricultura.gov.co</v>
          </cell>
          <cell r="AJ942">
            <v>15</v>
          </cell>
          <cell r="AK942">
            <v>42551.208333333299</v>
          </cell>
          <cell r="AL942">
            <v>-58</v>
          </cell>
        </row>
        <row r="943">
          <cell r="A943">
            <v>5059</v>
          </cell>
          <cell r="B943" t="str">
            <v>Todos por un Nuevo País</v>
          </cell>
          <cell r="C943" t="str">
            <v>Estrategias regionales</v>
          </cell>
          <cell r="D943" t="str">
            <v>El Centro-Sur-Amazonía de Colombia, tierra de oportunidades y paz: desarrollo del campo y conservación ambiental</v>
          </cell>
          <cell r="E943" t="str">
            <v>Agropecuario</v>
          </cell>
          <cell r="F943" t="str">
            <v>MINAGRICULTURA</v>
          </cell>
          <cell r="G943" t="str">
            <v>Región Centro Sur Amazonía - Agricultura</v>
          </cell>
          <cell r="H943">
            <v>5059</v>
          </cell>
          <cell r="I943" t="str">
            <v>Hectáreas  adecuadas  con manejo eficiente del recurso hidrico para fines agropecuarios - Centro Sur Amazonía</v>
          </cell>
          <cell r="J943" t="str">
            <v>Gestión</v>
          </cell>
          <cell r="K943" t="str">
            <v>Sectorial</v>
          </cell>
          <cell r="L943" t="str">
            <v>SI</v>
          </cell>
          <cell r="M943" t="str">
            <v>SI</v>
          </cell>
          <cell r="N943" t="str">
            <v>NO</v>
          </cell>
          <cell r="O943" t="str">
            <v>SI</v>
          </cell>
          <cell r="P943" t="str">
            <v>Hectáreas</v>
          </cell>
          <cell r="Q943" t="str">
            <v>Semestral</v>
          </cell>
          <cell r="R943" t="str">
            <v>Acumulado</v>
          </cell>
          <cell r="S943">
            <v>4260</v>
          </cell>
          <cell r="T943">
            <v>2700</v>
          </cell>
          <cell r="U943">
            <v>5400</v>
          </cell>
          <cell r="V943">
            <v>12600</v>
          </cell>
          <cell r="W943">
            <v>18000</v>
          </cell>
          <cell r="X943">
            <v>18000</v>
          </cell>
          <cell r="Y943">
            <v>0</v>
          </cell>
          <cell r="Z943">
            <v>0</v>
          </cell>
          <cell r="AA943">
            <v>0</v>
          </cell>
          <cell r="AB943">
            <v>0</v>
          </cell>
          <cell r="AC943">
            <v>0</v>
          </cell>
          <cell r="AD943">
            <v>0</v>
          </cell>
          <cell r="AE943">
            <v>0</v>
          </cell>
          <cell r="AF943">
            <v>0</v>
          </cell>
          <cell r="AG943">
            <v>0</v>
          </cell>
          <cell r="AH943" t="str">
            <v>Giovanni Alberto Rocha Mahecha</v>
          </cell>
          <cell r="AI943" t="str">
            <v>grocha@incoder.gov.co</v>
          </cell>
          <cell r="AJ943">
            <v>5</v>
          </cell>
          <cell r="AK943">
            <v>0</v>
          </cell>
          <cell r="AL943">
            <v>0</v>
          </cell>
        </row>
        <row r="944">
          <cell r="A944">
            <v>5082</v>
          </cell>
          <cell r="B944" t="str">
            <v>Todos por un Nuevo País</v>
          </cell>
          <cell r="C944" t="str">
            <v>Estrategias regionales</v>
          </cell>
          <cell r="D944" t="str">
            <v>El Centro-Sur-Amazonía de Colombia, tierra de oportunidades y paz: desarrollo del campo y conservación ambiental</v>
          </cell>
          <cell r="E944" t="str">
            <v>Ambiente</v>
          </cell>
          <cell r="F944" t="str">
            <v>MinAmbiente</v>
          </cell>
          <cell r="G944" t="str">
            <v>Región Centro Sur Amazonía - Ambiente</v>
          </cell>
          <cell r="H944">
            <v>5082</v>
          </cell>
          <cell r="I944" t="str">
            <v>Hectáreas que cuentan con planes de ordenación y manejo de cuenca elaborados y/o ajustados. (Centro Sur Amazonía)</v>
          </cell>
          <cell r="J944" t="str">
            <v>Gestión</v>
          </cell>
          <cell r="K944" t="str">
            <v>Sectorial</v>
          </cell>
          <cell r="L944" t="str">
            <v>SI</v>
          </cell>
          <cell r="M944" t="str">
            <v>SI</v>
          </cell>
          <cell r="N944" t="str">
            <v>NO</v>
          </cell>
          <cell r="O944" t="str">
            <v>SI</v>
          </cell>
          <cell r="P944" t="str">
            <v>Hectáreas</v>
          </cell>
          <cell r="Q944" t="str">
            <v>Semestral</v>
          </cell>
          <cell r="R944" t="str">
            <v>Capacidad</v>
          </cell>
          <cell r="S944">
            <v>75598</v>
          </cell>
          <cell r="T944">
            <v>78598</v>
          </cell>
          <cell r="U944">
            <v>78598</v>
          </cell>
          <cell r="V944">
            <v>302439</v>
          </cell>
          <cell r="W944">
            <v>302439</v>
          </cell>
          <cell r="X944">
            <v>302439</v>
          </cell>
          <cell r="Y944">
            <v>0</v>
          </cell>
          <cell r="Z944">
            <v>0</v>
          </cell>
          <cell r="AA944">
            <v>0</v>
          </cell>
          <cell r="AB944">
            <v>0</v>
          </cell>
          <cell r="AC944">
            <v>0</v>
          </cell>
          <cell r="AD944">
            <v>0</v>
          </cell>
          <cell r="AE944" t="str">
            <v>• Se han declarado en ordenación las 3 cuencas objeto de elaboración y/o ajuste de POMCAS de la región. • De los tres POMCAS programados, dos fueron iniciados en el mes de abril (Río Recio y Venadillo - Río Luisa y otros directos al Magdalena) y se encuen</v>
          </cell>
          <cell r="AF944">
            <v>42490.208333333299</v>
          </cell>
          <cell r="AG944">
            <v>42506.7936877662</v>
          </cell>
          <cell r="AH944" t="str">
            <v>Ricardo Arnold Baduin Ricardo</v>
          </cell>
          <cell r="AI944" t="str">
            <v>RBaduin@minambiente.gov.co</v>
          </cell>
          <cell r="AJ944">
            <v>30</v>
          </cell>
          <cell r="AK944">
            <v>0</v>
          </cell>
          <cell r="AL944">
            <v>0</v>
          </cell>
        </row>
        <row r="945">
          <cell r="A945">
            <v>5093</v>
          </cell>
          <cell r="B945" t="str">
            <v>Todos por un Nuevo País</v>
          </cell>
          <cell r="C945" t="str">
            <v>Estrategias regionales</v>
          </cell>
          <cell r="D945" t="str">
            <v>El Centro-Sur-Amazonía de Colombia, tierra de oportunidades y paz: desarrollo del campo y conservación ambiental</v>
          </cell>
          <cell r="E945" t="str">
            <v>Ambiente</v>
          </cell>
          <cell r="F945" t="str">
            <v>MinAmbiente</v>
          </cell>
          <cell r="G945" t="str">
            <v>Región Centro Sur Amazonía - Ambiente</v>
          </cell>
          <cell r="H945">
            <v>5093</v>
          </cell>
          <cell r="I945" t="str">
            <v>Municipios de la región con puntos críticos de deforestación controlados, en los departamentos de Caquetá y  Putumayo.</v>
          </cell>
          <cell r="J945" t="str">
            <v>Resultado</v>
          </cell>
          <cell r="K945" t="str">
            <v>Sectorial</v>
          </cell>
          <cell r="L945" t="str">
            <v>SI</v>
          </cell>
          <cell r="M945" t="str">
            <v>SI</v>
          </cell>
          <cell r="N945" t="str">
            <v>NO</v>
          </cell>
          <cell r="O945" t="str">
            <v>SI</v>
          </cell>
          <cell r="P945" t="str">
            <v>Municipios</v>
          </cell>
          <cell r="Q945" t="str">
            <v>Anual</v>
          </cell>
          <cell r="R945" t="str">
            <v>Capacidad</v>
          </cell>
          <cell r="S945">
            <v>0</v>
          </cell>
          <cell r="T945">
            <v>0</v>
          </cell>
          <cell r="U945">
            <v>1</v>
          </cell>
          <cell r="V945">
            <v>3</v>
          </cell>
          <cell r="W945">
            <v>7</v>
          </cell>
          <cell r="X945">
            <v>7</v>
          </cell>
          <cell r="Y945">
            <v>0</v>
          </cell>
          <cell r="Z945">
            <v>0</v>
          </cell>
          <cell r="AA945">
            <v>0</v>
          </cell>
          <cell r="AB945">
            <v>0</v>
          </cell>
          <cell r="AC945">
            <v>0</v>
          </cell>
          <cell r="AD945">
            <v>0</v>
          </cell>
          <cell r="AE945" t="str">
            <v>En el marco del Programa Protección de Bosques y Clima REDD+ de GIZ, se realizó el Puerto Asís (Putumayo) un taller de interacción de los servicios ecosistémicos con los dirigidos a concejales, diputados, líderes indígenas y entidades territoriales. Se co</v>
          </cell>
          <cell r="AF945">
            <v>42490.208333333299</v>
          </cell>
          <cell r="AG945">
            <v>42496.7817959491</v>
          </cell>
          <cell r="AH945" t="str">
            <v>María Claudia García Dávila</v>
          </cell>
          <cell r="AI945" t="str">
            <v>Mcgarcia@minambiente.gov.co</v>
          </cell>
          <cell r="AJ945">
            <v>30</v>
          </cell>
          <cell r="AK945">
            <v>0</v>
          </cell>
          <cell r="AL945">
            <v>0</v>
          </cell>
        </row>
        <row r="946">
          <cell r="A946">
            <v>5095</v>
          </cell>
          <cell r="B946" t="str">
            <v>Todos por un Nuevo País</v>
          </cell>
          <cell r="C946" t="str">
            <v>Estrategias regionales</v>
          </cell>
          <cell r="D946" t="str">
            <v>El Centro-Sur-Amazonía de Colombia, tierra de oportunidades y paz: desarrollo del campo y conservación ambiental</v>
          </cell>
          <cell r="E946" t="str">
            <v>Ambiente</v>
          </cell>
          <cell r="F946" t="str">
            <v>MinAmbiente</v>
          </cell>
          <cell r="G946" t="str">
            <v>Región Centro Sur Amazonía - Ambiente</v>
          </cell>
          <cell r="H946">
            <v>5095</v>
          </cell>
          <cell r="I946" t="str">
            <v>Hectáreas de conservación inscritas en el esquema de pago por servicios ambientales hídricos en los departamentos de Huila y Tolima, Putumayo y Caquetá.</v>
          </cell>
          <cell r="J946" t="str">
            <v>Producto</v>
          </cell>
          <cell r="K946" t="str">
            <v>Sectorial</v>
          </cell>
          <cell r="L946" t="str">
            <v>SI</v>
          </cell>
          <cell r="M946" t="str">
            <v>SI</v>
          </cell>
          <cell r="N946" t="str">
            <v>NO</v>
          </cell>
          <cell r="O946" t="str">
            <v>SI</v>
          </cell>
          <cell r="P946" t="str">
            <v>Hectáreas</v>
          </cell>
          <cell r="Q946" t="str">
            <v>Anual</v>
          </cell>
          <cell r="R946" t="str">
            <v>Capacidad</v>
          </cell>
          <cell r="S946">
            <v>898</v>
          </cell>
          <cell r="T946">
            <v>898</v>
          </cell>
          <cell r="U946">
            <v>1500</v>
          </cell>
          <cell r="V946">
            <v>3000</v>
          </cell>
          <cell r="W946">
            <v>5000</v>
          </cell>
          <cell r="X946">
            <v>5000</v>
          </cell>
          <cell r="Y946">
            <v>0</v>
          </cell>
          <cell r="Z946">
            <v>0</v>
          </cell>
          <cell r="AA946">
            <v>0</v>
          </cell>
          <cell r="AB946">
            <v>0</v>
          </cell>
          <cell r="AC946">
            <v>0</v>
          </cell>
          <cell r="AD946">
            <v>0</v>
          </cell>
          <cell r="AE946" t="str">
            <v>Se llevó a cabo el proceso de programación del segundo semestre 2016, para la realización de talleres regionales con la vinculación de las entidades territoriales y autoridades ambientales, para la socialización de los avances en la formulación del progra</v>
          </cell>
          <cell r="AF946">
            <v>42490.208333333299</v>
          </cell>
          <cell r="AG946">
            <v>42496.771683067098</v>
          </cell>
          <cell r="AH946" t="str">
            <v>Mauricio Mira Ponton</v>
          </cell>
          <cell r="AI946" t="str">
            <v>mmira@minambiente.gov.co</v>
          </cell>
          <cell r="AJ946">
            <v>0</v>
          </cell>
          <cell r="AK946">
            <v>0</v>
          </cell>
          <cell r="AL946">
            <v>0</v>
          </cell>
        </row>
        <row r="947">
          <cell r="A947">
            <v>5094</v>
          </cell>
          <cell r="B947" t="str">
            <v>Todos por un Nuevo País</v>
          </cell>
          <cell r="C947" t="str">
            <v>Estrategias regionales</v>
          </cell>
          <cell r="D947" t="str">
            <v>El Centro-Sur-Amazonía de Colombia, tierra de oportunidades y paz: desarrollo del campo y conservación ambiental</v>
          </cell>
          <cell r="E947" t="str">
            <v>Ambiente</v>
          </cell>
          <cell r="F947" t="str">
            <v>Parques Nacionales</v>
          </cell>
          <cell r="G947" t="str">
            <v>Región Centro Sur Amazonía - Ambiente</v>
          </cell>
          <cell r="H947">
            <v>5094</v>
          </cell>
          <cell r="I947" t="str">
            <v>Hectáreas de áreas protegidas de la Región Centro Sur incorporados en el SINAP</v>
          </cell>
          <cell r="J947" t="str">
            <v>Gestión</v>
          </cell>
          <cell r="K947" t="str">
            <v>Sectorial</v>
          </cell>
          <cell r="L947" t="str">
            <v>SI</v>
          </cell>
          <cell r="M947" t="str">
            <v>SI</v>
          </cell>
          <cell r="N947" t="str">
            <v>NO</v>
          </cell>
          <cell r="O947" t="str">
            <v>SI</v>
          </cell>
          <cell r="P947" t="str">
            <v>Hectáreas</v>
          </cell>
          <cell r="Q947" t="str">
            <v>Trimestral</v>
          </cell>
          <cell r="R947" t="str">
            <v>Capacidad</v>
          </cell>
          <cell r="S947">
            <v>240608</v>
          </cell>
          <cell r="T947">
            <v>242612.027</v>
          </cell>
          <cell r="U947">
            <v>252010.90900000001</v>
          </cell>
          <cell r="V947">
            <v>285156.95</v>
          </cell>
          <cell r="W947">
            <v>461038.25199999998</v>
          </cell>
          <cell r="X947">
            <v>461038</v>
          </cell>
          <cell r="Y947">
            <v>242301.94</v>
          </cell>
          <cell r="Z947">
            <v>14.86</v>
          </cell>
          <cell r="AA947">
            <v>242301.94</v>
          </cell>
          <cell r="AB947">
            <v>0.77</v>
          </cell>
          <cell r="AC947">
            <v>42460.208333333299</v>
          </cell>
          <cell r="AD947">
            <v>42468.734307638901</v>
          </cell>
          <cell r="AE947" t="str">
            <v xml:space="preserve">Cortolima para Cerro DMI Cuenta con Concepto técnico de soporte, concepto favorable del IAvH, todas las certificaciones de las diferentes entidades y acto administrativo para ser aprobado por el consejo directivo. Para el área regional Los Limones avanza </v>
          </cell>
          <cell r="AF947">
            <v>42490.208333333299</v>
          </cell>
          <cell r="AG947">
            <v>42496.772481828702</v>
          </cell>
          <cell r="AH947" t="str">
            <v>Julia Miranda Londoño</v>
          </cell>
          <cell r="AI947" t="str">
            <v>julia.miranda@parquesnacionales.gov.co</v>
          </cell>
          <cell r="AJ947">
            <v>0</v>
          </cell>
          <cell r="AK947">
            <v>42551.208333333299</v>
          </cell>
          <cell r="AL947">
            <v>-43</v>
          </cell>
        </row>
        <row r="948">
          <cell r="A948">
            <v>5096</v>
          </cell>
          <cell r="B948" t="str">
            <v>Todos por un Nuevo País</v>
          </cell>
          <cell r="C948" t="str">
            <v>Estrategias regionales</v>
          </cell>
          <cell r="D948" t="str">
            <v>El Centro-Sur-Amazonía de Colombia, tierra de oportunidades y paz: desarrollo del campo y conservación ambiental</v>
          </cell>
          <cell r="E948" t="str">
            <v>Ambiente</v>
          </cell>
          <cell r="F948" t="str">
            <v>SINCHI</v>
          </cell>
          <cell r="G948" t="str">
            <v>Región Centro Sur Amazonía - Ambiente</v>
          </cell>
          <cell r="H948">
            <v>5096</v>
          </cell>
          <cell r="I948" t="str">
            <v>Emprendimientos para la comercialización de productos frutales amazónicos y otros productos forestales no maderables en el marco de los negocios verdes y atendiendo a los requerimientos de sus habitantes</v>
          </cell>
          <cell r="J948" t="str">
            <v>Producto</v>
          </cell>
          <cell r="K948" t="str">
            <v>Sectorial</v>
          </cell>
          <cell r="L948" t="str">
            <v>SI</v>
          </cell>
          <cell r="M948" t="str">
            <v>SI</v>
          </cell>
          <cell r="N948" t="str">
            <v>NO</v>
          </cell>
          <cell r="O948" t="str">
            <v>SI</v>
          </cell>
          <cell r="P948" t="str">
            <v>Emprendimientos</v>
          </cell>
          <cell r="Q948" t="str">
            <v>Semestral</v>
          </cell>
          <cell r="R948" t="str">
            <v>Capacidad</v>
          </cell>
          <cell r="S948">
            <v>86</v>
          </cell>
          <cell r="T948">
            <v>92</v>
          </cell>
          <cell r="U948">
            <v>103</v>
          </cell>
          <cell r="V948">
            <v>122</v>
          </cell>
          <cell r="W948">
            <v>150</v>
          </cell>
          <cell r="X948">
            <v>150</v>
          </cell>
          <cell r="Y948">
            <v>0</v>
          </cell>
          <cell r="Z948">
            <v>0</v>
          </cell>
          <cell r="AA948">
            <v>0</v>
          </cell>
          <cell r="AB948">
            <v>0</v>
          </cell>
          <cell r="AC948">
            <v>0</v>
          </cell>
          <cell r="AD948">
            <v>0</v>
          </cell>
          <cell r="AE948" t="str">
            <v>Se adelantó una consultoría para ampliar la caracterización de los emprendimientos involucrados en la línea de base que cubre las regiones Centro sur y Llanos. Se contactaron los emprendedores y se aplicó una encuesta con módulos de información básica, in</v>
          </cell>
          <cell r="AF948">
            <v>42490.208333333299</v>
          </cell>
          <cell r="AG948">
            <v>42506.763099074102</v>
          </cell>
          <cell r="AH948" t="str">
            <v>Luz Marin Mantilla Cárdenas</v>
          </cell>
          <cell r="AI948" t="str">
            <v>luzmarmantilla@sinchi.org.co</v>
          </cell>
          <cell r="AJ948">
            <v>0</v>
          </cell>
          <cell r="AK948">
            <v>0</v>
          </cell>
          <cell r="AL948">
            <v>0</v>
          </cell>
        </row>
        <row r="949">
          <cell r="A949">
            <v>5017</v>
          </cell>
          <cell r="B949" t="str">
            <v>Todos por un Nuevo País</v>
          </cell>
          <cell r="C949" t="str">
            <v>Estrategias regionales</v>
          </cell>
          <cell r="D949" t="str">
            <v>El Centro-Sur-Amazonía de Colombia, tierra de oportunidades y paz: desarrollo del campo y conservación ambiental</v>
          </cell>
          <cell r="E949" t="str">
            <v>Educación</v>
          </cell>
          <cell r="F949" t="str">
            <v>MINEDUCACION</v>
          </cell>
          <cell r="G949" t="str">
            <v>Región Centro Sur Amazonía - Educación</v>
          </cell>
          <cell r="H949">
            <v>5017</v>
          </cell>
          <cell r="I949" t="str">
            <v>Tasa de cobertura bruta en educación media - Centro Sur</v>
          </cell>
          <cell r="J949" t="str">
            <v>Producto</v>
          </cell>
          <cell r="K949" t="str">
            <v>Sectorial</v>
          </cell>
          <cell r="L949" t="str">
            <v>SI</v>
          </cell>
          <cell r="M949" t="str">
            <v>SI</v>
          </cell>
          <cell r="N949" t="str">
            <v>NO</v>
          </cell>
          <cell r="O949" t="str">
            <v>SI</v>
          </cell>
          <cell r="P949" t="str">
            <v>Tasa</v>
          </cell>
          <cell r="Q949" t="str">
            <v>Anual</v>
          </cell>
          <cell r="R949" t="str">
            <v>Capacidad</v>
          </cell>
          <cell r="S949">
            <v>71.7</v>
          </cell>
          <cell r="T949">
            <v>0</v>
          </cell>
          <cell r="U949">
            <v>0</v>
          </cell>
          <cell r="V949">
            <v>0</v>
          </cell>
          <cell r="W949">
            <v>0</v>
          </cell>
          <cell r="X949">
            <v>86.31</v>
          </cell>
          <cell r="Y949">
            <v>0</v>
          </cell>
          <cell r="Z949">
            <v>0</v>
          </cell>
          <cell r="AA949">
            <v>0</v>
          </cell>
          <cell r="AB949">
            <v>0</v>
          </cell>
          <cell r="AC949">
            <v>0</v>
          </cell>
          <cell r="AD949">
            <v>0</v>
          </cell>
          <cell r="AE949" t="str">
            <v>Está programado un encuentro regional para fortalecer a los equipos de las secretarías de educación de las ETC de la región Centro Sur, en la implementación de estrategias y acciones de acceso y permanencia escolar, trabajando con ellos orientaciones estr</v>
          </cell>
          <cell r="AF949">
            <v>42490.208333333299</v>
          </cell>
          <cell r="AG949">
            <v>42495.638275150501</v>
          </cell>
          <cell r="AH949" t="str">
            <v>Hector Julio Flechas</v>
          </cell>
          <cell r="AI949" t="str">
            <v>HFlechas@mineducacion.gov.co</v>
          </cell>
          <cell r="AJ949">
            <v>150</v>
          </cell>
          <cell r="AK949">
            <v>0</v>
          </cell>
          <cell r="AL949">
            <v>0</v>
          </cell>
        </row>
        <row r="950">
          <cell r="A950">
            <v>5366</v>
          </cell>
          <cell r="B950" t="str">
            <v>Todos por un Nuevo País</v>
          </cell>
          <cell r="C950" t="str">
            <v>Estrategias regionales</v>
          </cell>
          <cell r="D950" t="str">
            <v>El Centro-Sur-Amazonía de Colombia, tierra de oportunidades y paz: desarrollo del campo y conservación ambiental</v>
          </cell>
          <cell r="E950" t="str">
            <v>Interior</v>
          </cell>
          <cell r="F950" t="str">
            <v>Nasa Kiwe</v>
          </cell>
          <cell r="G950" t="str">
            <v>Región Centro Sur Amazonía - Interior</v>
          </cell>
          <cell r="H950">
            <v>5366</v>
          </cell>
          <cell r="I950" t="str">
            <v>Familias reasentadas con desarrollo de obras de infraestructura y proyectos productivos</v>
          </cell>
          <cell r="J950" t="str">
            <v>Producto</v>
          </cell>
          <cell r="K950" t="str">
            <v>Sectorial</v>
          </cell>
          <cell r="L950" t="str">
            <v>SI</v>
          </cell>
          <cell r="M950" t="str">
            <v>SI</v>
          </cell>
          <cell r="N950" t="str">
            <v>NO</v>
          </cell>
          <cell r="O950" t="str">
            <v>SI</v>
          </cell>
          <cell r="P950" t="str">
            <v>Familias</v>
          </cell>
          <cell r="Q950" t="str">
            <v>Mensual</v>
          </cell>
          <cell r="R950" t="str">
            <v>Acumulado</v>
          </cell>
          <cell r="S950">
            <v>126</v>
          </cell>
          <cell r="T950">
            <v>100</v>
          </cell>
          <cell r="U950">
            <v>270</v>
          </cell>
          <cell r="V950">
            <v>320</v>
          </cell>
          <cell r="W950">
            <v>310</v>
          </cell>
          <cell r="X950">
            <v>1000</v>
          </cell>
          <cell r="Y950">
            <v>0</v>
          </cell>
          <cell r="Z950">
            <v>0</v>
          </cell>
          <cell r="AA950">
            <v>0</v>
          </cell>
          <cell r="AB950">
            <v>0</v>
          </cell>
          <cell r="AC950">
            <v>42460.208333333299</v>
          </cell>
          <cell r="AD950">
            <v>42500.675138460603</v>
          </cell>
          <cell r="AE950" t="str">
            <v>Se esta realizando diseños, presupuestos, documentos para proceso precontractual de los proyectos a desarrollarse en la vigencia 2016, en los municipios de caldono, totoro, silvia y paez del departamento del cauca y el municipio de nataga en el departamen</v>
          </cell>
          <cell r="AF950">
            <v>42460.208333333299</v>
          </cell>
          <cell r="AG950">
            <v>42500.675138310202</v>
          </cell>
          <cell r="AH950" t="str">
            <v>Dora Isabel Aguilar</v>
          </cell>
          <cell r="AI950" t="str">
            <v>daguilar@nasakiwe.gov.co</v>
          </cell>
          <cell r="AJ950">
            <v>15</v>
          </cell>
          <cell r="AK950">
            <v>42490.208333333299</v>
          </cell>
          <cell r="AL950">
            <v>2</v>
          </cell>
        </row>
        <row r="951">
          <cell r="A951">
            <v>5367</v>
          </cell>
          <cell r="B951" t="str">
            <v>Todos por un Nuevo País</v>
          </cell>
          <cell r="C951" t="str">
            <v>Estrategias regionales</v>
          </cell>
          <cell r="D951" t="str">
            <v>El Centro-Sur-Amazonía de Colombia, tierra de oportunidades y paz: desarrollo del campo y conservación ambiental</v>
          </cell>
          <cell r="E951" t="str">
            <v>Interior</v>
          </cell>
          <cell r="F951" t="str">
            <v>Nasa Kiwe</v>
          </cell>
          <cell r="G951" t="str">
            <v>Región Centro Sur Amazonía - Interior</v>
          </cell>
          <cell r="H951">
            <v>5367</v>
          </cell>
          <cell r="I951" t="str">
            <v>Entidades territoriales fortalecidas  para la gestión del riesgo en la zona de influencia de la Corporación.</v>
          </cell>
          <cell r="J951" t="str">
            <v>Producto</v>
          </cell>
          <cell r="K951" t="str">
            <v>Sectorial</v>
          </cell>
          <cell r="L951" t="str">
            <v>SI</v>
          </cell>
          <cell r="M951" t="str">
            <v>SI</v>
          </cell>
          <cell r="N951" t="str">
            <v>NO</v>
          </cell>
          <cell r="O951" t="str">
            <v>SI</v>
          </cell>
          <cell r="P951" t="str">
            <v>Entidades territoriales</v>
          </cell>
          <cell r="Q951" t="str">
            <v>Mensual</v>
          </cell>
          <cell r="R951" t="str">
            <v>Acumulado</v>
          </cell>
          <cell r="S951">
            <v>0</v>
          </cell>
          <cell r="T951">
            <v>4</v>
          </cell>
          <cell r="U951">
            <v>4</v>
          </cell>
          <cell r="V951">
            <v>4</v>
          </cell>
          <cell r="W951">
            <v>3</v>
          </cell>
          <cell r="X951">
            <v>15</v>
          </cell>
          <cell r="Y951">
            <v>0</v>
          </cell>
          <cell r="Z951">
            <v>0</v>
          </cell>
          <cell r="AA951">
            <v>0</v>
          </cell>
          <cell r="AB951">
            <v>0</v>
          </cell>
          <cell r="AC951">
            <v>0</v>
          </cell>
          <cell r="AD951">
            <v>0</v>
          </cell>
          <cell r="AE951">
            <v>0</v>
          </cell>
          <cell r="AF951">
            <v>0</v>
          </cell>
          <cell r="AG951">
            <v>0</v>
          </cell>
          <cell r="AH951" t="str">
            <v>Luis Carlos Montoya</v>
          </cell>
          <cell r="AI951" t="str">
            <v>lmontoya@nasakiwe.gov.co</v>
          </cell>
          <cell r="AJ951">
            <v>15</v>
          </cell>
          <cell r="AK951">
            <v>0</v>
          </cell>
          <cell r="AL951">
            <v>0</v>
          </cell>
        </row>
        <row r="952">
          <cell r="A952">
            <v>4513</v>
          </cell>
          <cell r="B952" t="str">
            <v>Todos por un Nuevo País</v>
          </cell>
          <cell r="C952" t="str">
            <v>Estrategias regionales</v>
          </cell>
          <cell r="D952" t="str">
            <v>El Centro-Sur-Amazonía de Colombia, tierra de oportunidades y paz: desarrollo del campo y conservación ambiental</v>
          </cell>
          <cell r="E952" t="str">
            <v>Planeación Nacional</v>
          </cell>
          <cell r="F952" t="str">
            <v>DNP</v>
          </cell>
          <cell r="G952" t="str">
            <v>Región Centro Sur Amazonía - Planeación</v>
          </cell>
          <cell r="H952">
            <v>4513</v>
          </cell>
          <cell r="I952" t="str">
            <v>Municipios con bajo desempeño integral - Centro Sur Amazonía</v>
          </cell>
          <cell r="J952" t="str">
            <v>Gestión</v>
          </cell>
          <cell r="K952" t="str">
            <v>Sectorial</v>
          </cell>
          <cell r="L952" t="str">
            <v>SI</v>
          </cell>
          <cell r="M952" t="str">
            <v>SI</v>
          </cell>
          <cell r="N952" t="str">
            <v>NO</v>
          </cell>
          <cell r="O952" t="str">
            <v>SI</v>
          </cell>
          <cell r="P952" t="str">
            <v>Municipios</v>
          </cell>
          <cell r="Q952" t="str">
            <v>Anual</v>
          </cell>
          <cell r="R952" t="str">
            <v>Reducción</v>
          </cell>
          <cell r="S952">
            <v>18</v>
          </cell>
          <cell r="T952">
            <v>17</v>
          </cell>
          <cell r="U952">
            <v>15</v>
          </cell>
          <cell r="V952">
            <v>15</v>
          </cell>
          <cell r="W952">
            <v>14</v>
          </cell>
          <cell r="X952">
            <v>14</v>
          </cell>
          <cell r="Y952">
            <v>0</v>
          </cell>
          <cell r="Z952">
            <v>0</v>
          </cell>
          <cell r="AA952">
            <v>0</v>
          </cell>
          <cell r="AB952">
            <v>0</v>
          </cell>
          <cell r="AC952">
            <v>0</v>
          </cell>
          <cell r="AD952">
            <v>0</v>
          </cell>
          <cell r="AE952" t="str">
            <v>Se ajustaron los aplicativos SIEE y SICEP Gestión Web para el reporte de la información que inicia en el mes de mayo. Se emitió la Circular 11-4 de 2016 donde se entregan las Orientaciones, procedimientos e instrumentos para el reporte de la información r</v>
          </cell>
          <cell r="AF952">
            <v>42490.208333333299</v>
          </cell>
          <cell r="AG952">
            <v>42502.4359008912</v>
          </cell>
          <cell r="AH952" t="str">
            <v>Ivan Osejo Villamil</v>
          </cell>
          <cell r="AI952" t="str">
            <v>iosejo@dnp.gov.co</v>
          </cell>
          <cell r="AJ952">
            <v>240</v>
          </cell>
          <cell r="AK952">
            <v>0</v>
          </cell>
          <cell r="AL952">
            <v>0</v>
          </cell>
        </row>
        <row r="953">
          <cell r="A953">
            <v>4519</v>
          </cell>
          <cell r="B953" t="str">
            <v>Todos por un Nuevo País</v>
          </cell>
          <cell r="C953" t="str">
            <v>Estrategias regionales</v>
          </cell>
          <cell r="D953" t="str">
            <v>El Centro-Sur-Amazonía de Colombia, tierra de oportunidades y paz: desarrollo del campo y conservación ambiental</v>
          </cell>
          <cell r="E953" t="str">
            <v>Planeación Nacional</v>
          </cell>
          <cell r="F953" t="str">
            <v>DNP</v>
          </cell>
          <cell r="G953" t="str">
            <v>Región Centro Sur Amazonía - Planeación</v>
          </cell>
          <cell r="H953">
            <v>4519</v>
          </cell>
          <cell r="I953" t="str">
            <v>Indicador de Convergencia Regional ICIR - Región Centro Sur-Amazonía</v>
          </cell>
          <cell r="J953" t="str">
            <v>Gestión</v>
          </cell>
          <cell r="K953" t="str">
            <v>Sectorial</v>
          </cell>
          <cell r="L953" t="str">
            <v>SI</v>
          </cell>
          <cell r="M953" t="str">
            <v>NO</v>
          </cell>
          <cell r="N953" t="str">
            <v>NO</v>
          </cell>
          <cell r="O953" t="str">
            <v>SI</v>
          </cell>
          <cell r="P953" t="str">
            <v>Porcentaje</v>
          </cell>
          <cell r="Q953" t="str">
            <v>Anual</v>
          </cell>
          <cell r="R953" t="str">
            <v>Reducción</v>
          </cell>
          <cell r="S953">
            <v>30.2</v>
          </cell>
          <cell r="T953">
            <v>27.4</v>
          </cell>
          <cell r="U953">
            <v>24.5</v>
          </cell>
          <cell r="V953">
            <v>20.100000000000001</v>
          </cell>
          <cell r="W953">
            <v>15.8</v>
          </cell>
          <cell r="X953">
            <v>15.8</v>
          </cell>
          <cell r="Y953">
            <v>0</v>
          </cell>
          <cell r="Z953">
            <v>0</v>
          </cell>
          <cell r="AA953">
            <v>0</v>
          </cell>
          <cell r="AB953">
            <v>0</v>
          </cell>
          <cell r="AC953">
            <v>0</v>
          </cell>
          <cell r="AD953">
            <v>0</v>
          </cell>
          <cell r="AE953" t="str">
            <v>Se hicieron los cálculos preliminares con las variables seleccionadas del listado opcional, en total quedaron 11 variables en 7 sectores.</v>
          </cell>
          <cell r="AF953">
            <v>42490.208333333299</v>
          </cell>
          <cell r="AG953">
            <v>42502.437304629602</v>
          </cell>
          <cell r="AH953" t="str">
            <v>Ivan Osejo Villamil</v>
          </cell>
          <cell r="AI953" t="str">
            <v>iosejo@dnp.gov.co</v>
          </cell>
          <cell r="AJ953">
            <v>365</v>
          </cell>
          <cell r="AK953">
            <v>0</v>
          </cell>
          <cell r="AL953">
            <v>0</v>
          </cell>
        </row>
        <row r="954">
          <cell r="A954">
            <v>4536</v>
          </cell>
          <cell r="B954" t="str">
            <v>Todos por un Nuevo País</v>
          </cell>
          <cell r="C954" t="str">
            <v>Estrategias regionales</v>
          </cell>
          <cell r="D954" t="str">
            <v>El Centro-Sur-Amazonía de Colombia, tierra de oportunidades y paz: desarrollo del campo y conservación ambiental</v>
          </cell>
          <cell r="E954" t="str">
            <v>Planeación Nacional</v>
          </cell>
          <cell r="F954" t="str">
            <v>DNP</v>
          </cell>
          <cell r="G954" t="str">
            <v>Región Centro Sur Amazonía - Planeación</v>
          </cell>
          <cell r="H954">
            <v>4536</v>
          </cell>
          <cell r="I954" t="str">
            <v>Pilotos de Zonas especiales de inversión para áreas no municipalizadas diseñados, estructurados, implementados y evaluados en el Amazonas.</v>
          </cell>
          <cell r="J954" t="str">
            <v>Gestión</v>
          </cell>
          <cell r="K954" t="str">
            <v>Sectorial</v>
          </cell>
          <cell r="L954" t="str">
            <v>SI</v>
          </cell>
          <cell r="M954" t="str">
            <v>SI</v>
          </cell>
          <cell r="N954" t="str">
            <v>NO</v>
          </cell>
          <cell r="O954" t="str">
            <v>SI</v>
          </cell>
          <cell r="P954" t="str">
            <v>Porcentaje</v>
          </cell>
          <cell r="Q954" t="str">
            <v>Anual</v>
          </cell>
          <cell r="R954" t="str">
            <v>Capacidad</v>
          </cell>
          <cell r="S954">
            <v>0</v>
          </cell>
          <cell r="T954">
            <v>25</v>
          </cell>
          <cell r="U954">
            <v>50</v>
          </cell>
          <cell r="V954">
            <v>75</v>
          </cell>
          <cell r="W954">
            <v>100</v>
          </cell>
          <cell r="X954">
            <v>100</v>
          </cell>
          <cell r="Y954">
            <v>0</v>
          </cell>
          <cell r="Z954">
            <v>0</v>
          </cell>
          <cell r="AA954">
            <v>0</v>
          </cell>
          <cell r="AB954">
            <v>0</v>
          </cell>
          <cell r="AC954">
            <v>0</v>
          </cell>
          <cell r="AD954">
            <v>0</v>
          </cell>
          <cell r="AE954" t="str">
            <v>Se define plan de acción para dar continuidad al levantamiento de línea base de información por cada una de las tipologías identificadas por cada una de las ANM.</v>
          </cell>
          <cell r="AF954">
            <v>42429.208333333299</v>
          </cell>
          <cell r="AG954">
            <v>42438.695562847199</v>
          </cell>
          <cell r="AH954" t="str">
            <v>Ana María Arias Covaleda</v>
          </cell>
          <cell r="AI954" t="str">
            <v>aarias@dnp.gov.co</v>
          </cell>
          <cell r="AJ954">
            <v>30</v>
          </cell>
          <cell r="AK954">
            <v>0</v>
          </cell>
          <cell r="AL954">
            <v>0</v>
          </cell>
        </row>
        <row r="955">
          <cell r="A955">
            <v>4542</v>
          </cell>
          <cell r="B955" t="str">
            <v>Todos por un Nuevo País</v>
          </cell>
          <cell r="C955" t="str">
            <v>Estrategias regionales</v>
          </cell>
          <cell r="D955" t="str">
            <v>El Centro-Sur-Amazonía de Colombia, tierra de oportunidades y paz: desarrollo del campo y conservación ambiental</v>
          </cell>
          <cell r="E955" t="str">
            <v>Planeación Nacional</v>
          </cell>
          <cell r="F955" t="str">
            <v>DNP</v>
          </cell>
          <cell r="G955" t="str">
            <v>Región Centro Sur Amazonía - Planeación</v>
          </cell>
          <cell r="H955">
            <v>4542</v>
          </cell>
          <cell r="I955" t="str">
            <v>Resguardos indígenas de las áreas no municipalizadas del Departamento del Amazonas capacitados para asumir la administración directa de los  recursos de la Asignación Especial del Sistema General de Participaciones para los Resguardos Indígenas-AESGPRI.</v>
          </cell>
          <cell r="J955" t="str">
            <v>Gestión</v>
          </cell>
          <cell r="K955" t="str">
            <v>Sectorial</v>
          </cell>
          <cell r="L955" t="str">
            <v>SI</v>
          </cell>
          <cell r="M955" t="str">
            <v>SI</v>
          </cell>
          <cell r="N955" t="str">
            <v>NO</v>
          </cell>
          <cell r="O955" t="str">
            <v>SI</v>
          </cell>
          <cell r="P955" t="str">
            <v xml:space="preserve">Resguardos </v>
          </cell>
          <cell r="Q955" t="str">
            <v>Anual</v>
          </cell>
          <cell r="R955" t="str">
            <v>Acumulado</v>
          </cell>
          <cell r="S955">
            <v>0</v>
          </cell>
          <cell r="T955">
            <v>1</v>
          </cell>
          <cell r="U955">
            <v>2</v>
          </cell>
          <cell r="V955">
            <v>1</v>
          </cell>
          <cell r="W955">
            <v>1</v>
          </cell>
          <cell r="X955">
            <v>5</v>
          </cell>
          <cell r="Y955">
            <v>0</v>
          </cell>
          <cell r="Z955">
            <v>0</v>
          </cell>
          <cell r="AA955">
            <v>0</v>
          </cell>
          <cell r="AB955">
            <v>0</v>
          </cell>
          <cell r="AC955">
            <v>0</v>
          </cell>
          <cell r="AD955">
            <v>0</v>
          </cell>
          <cell r="AE955" t="str">
            <v>Se apoyó la realización del taller adelantado en Santander de Quilichao, dentro del cual se abordó el tema de la AESGPRI en la jornada de la tarde del primer día. Adicionalmente, : Se ha dado respuesta a solicitudes de entidades territoriales sobre capaci</v>
          </cell>
          <cell r="AF955">
            <v>42490.208333333299</v>
          </cell>
          <cell r="AG955">
            <v>42502.4437173611</v>
          </cell>
          <cell r="AH955" t="str">
            <v>Jairo Antonio Munoz Moyano</v>
          </cell>
          <cell r="AI955" t="str">
            <v>jamoyano@dnp.gov.co</v>
          </cell>
          <cell r="AJ955">
            <v>30</v>
          </cell>
          <cell r="AK955">
            <v>0</v>
          </cell>
          <cell r="AL955">
            <v>0</v>
          </cell>
        </row>
        <row r="956">
          <cell r="A956">
            <v>4984</v>
          </cell>
          <cell r="B956" t="str">
            <v>Todos por un Nuevo País</v>
          </cell>
          <cell r="C956" t="str">
            <v>Estrategias regionales</v>
          </cell>
          <cell r="D956" t="str">
            <v>El Centro-Sur-Amazonía de Colombia, tierra de oportunidades y paz: desarrollo del campo y conservación ambiental</v>
          </cell>
          <cell r="E956" t="str">
            <v>Salud y Protección</v>
          </cell>
          <cell r="F956" t="str">
            <v>Ministerio de Salud</v>
          </cell>
          <cell r="G956" t="str">
            <v>Región Centro Sur Amazonía - Salud</v>
          </cell>
          <cell r="H956">
            <v>4984</v>
          </cell>
          <cell r="I956" t="str">
            <v>Tasa de mortalidad infantil por 1.000 nacidos vivos (ajustada) -CSA</v>
          </cell>
          <cell r="J956" t="str">
            <v>Resultado</v>
          </cell>
          <cell r="K956" t="str">
            <v>Sectorial</v>
          </cell>
          <cell r="L956" t="str">
            <v>SI</v>
          </cell>
          <cell r="M956" t="str">
            <v>SI</v>
          </cell>
          <cell r="N956" t="str">
            <v>NO</v>
          </cell>
          <cell r="O956" t="str">
            <v>SI</v>
          </cell>
          <cell r="P956" t="str">
            <v>tasa</v>
          </cell>
          <cell r="Q956" t="str">
            <v>Anual</v>
          </cell>
          <cell r="R956" t="str">
            <v>Reducción</v>
          </cell>
          <cell r="S956">
            <v>20.5</v>
          </cell>
          <cell r="T956">
            <v>18.7</v>
          </cell>
          <cell r="U956">
            <v>18.100000000000001</v>
          </cell>
          <cell r="V956">
            <v>17.5</v>
          </cell>
          <cell r="W956">
            <v>16.899999999999999</v>
          </cell>
          <cell r="X956">
            <v>16.899999999999999</v>
          </cell>
          <cell r="Y956">
            <v>0</v>
          </cell>
          <cell r="Z956">
            <v>0</v>
          </cell>
          <cell r="AA956">
            <v>0</v>
          </cell>
          <cell r="AB956">
            <v>0</v>
          </cell>
          <cell r="AC956">
            <v>0</v>
          </cell>
          <cell r="AD956">
            <v>0</v>
          </cell>
          <cell r="AE956" t="str">
            <v>En el Departamento de Huila se socializó el lineamiento técnico de atención integral en salud para la primera infancia, en el espacio intersectorial de Neiva (Mesa técnica para la PIIAJ y fortalecimiento familiar), el cual ha sido acogido y se espera desa</v>
          </cell>
          <cell r="AF956">
            <v>42490.208333333299</v>
          </cell>
          <cell r="AG956">
            <v>42500.322569363401</v>
          </cell>
          <cell r="AH956" t="str">
            <v>Lía Marcela Güiza Castillo</v>
          </cell>
          <cell r="AI956" t="str">
            <v>lguiza@minsalud.gov.co</v>
          </cell>
          <cell r="AJ956">
            <v>540</v>
          </cell>
          <cell r="AK956">
            <v>0</v>
          </cell>
          <cell r="AL956">
            <v>0</v>
          </cell>
        </row>
        <row r="957">
          <cell r="A957">
            <v>4985</v>
          </cell>
          <cell r="B957" t="str">
            <v>Todos por un Nuevo País</v>
          </cell>
          <cell r="C957" t="str">
            <v>Estrategias regionales</v>
          </cell>
          <cell r="D957" t="str">
            <v>El Centro-Sur-Amazonía de Colombia, tierra de oportunidades y paz: desarrollo del campo y conservación ambiental</v>
          </cell>
          <cell r="E957" t="str">
            <v>Salud y Protección</v>
          </cell>
          <cell r="F957" t="str">
            <v>Ministerio de Salud</v>
          </cell>
          <cell r="G957" t="str">
            <v>Región Centro Sur Amazonía - Salud</v>
          </cell>
          <cell r="H957">
            <v>4985</v>
          </cell>
          <cell r="I957" t="str">
            <v>Cobertura de vacunación con tercera dosis de DPT en niños menores de 1 año</v>
          </cell>
          <cell r="J957" t="str">
            <v>Producto</v>
          </cell>
          <cell r="K957" t="str">
            <v>Sectorial</v>
          </cell>
          <cell r="L957" t="str">
            <v>SI</v>
          </cell>
          <cell r="M957" t="str">
            <v>SI</v>
          </cell>
          <cell r="N957" t="str">
            <v>NO</v>
          </cell>
          <cell r="O957" t="str">
            <v>SI</v>
          </cell>
          <cell r="P957" t="str">
            <v>porcentaje</v>
          </cell>
          <cell r="Q957" t="str">
            <v>Mensual</v>
          </cell>
          <cell r="R957" t="str">
            <v>Flujo</v>
          </cell>
          <cell r="S957">
            <v>89</v>
          </cell>
          <cell r="T957">
            <v>95</v>
          </cell>
          <cell r="U957">
            <v>95</v>
          </cell>
          <cell r="V957">
            <v>95</v>
          </cell>
          <cell r="W957">
            <v>95</v>
          </cell>
          <cell r="X957">
            <v>95</v>
          </cell>
          <cell r="Y957">
            <v>18.899999999999999</v>
          </cell>
          <cell r="Z957">
            <v>19.895</v>
          </cell>
          <cell r="AA957">
            <v>79.2</v>
          </cell>
          <cell r="AB957">
            <v>83.367999999999995</v>
          </cell>
          <cell r="AC957">
            <v>42460.208333333299</v>
          </cell>
          <cell r="AD957">
            <v>42501.634431400496</v>
          </cell>
          <cell r="AE957" t="str">
            <v>La vacuna de DPT esta incluida en la pentavalente (difteria, tos ferina, tétanos, Haemophilus influenzae tipo b y hepatitis B), la cobertura para esta región con terceras dosis de Pentavalente es de 18,9%, corresponde a 3.585 niños y niñas menores de un a</v>
          </cell>
          <cell r="AF957">
            <v>42460.208333333299</v>
          </cell>
          <cell r="AG957">
            <v>42501.63443125</v>
          </cell>
          <cell r="AH957" t="str">
            <v>Diego Alejandro  García Londoño</v>
          </cell>
          <cell r="AI957" t="str">
            <v>dgarcial@minsalud.gov.co</v>
          </cell>
          <cell r="AJ957">
            <v>30</v>
          </cell>
          <cell r="AK957">
            <v>42490.208333333299</v>
          </cell>
          <cell r="AL957">
            <v>-13</v>
          </cell>
        </row>
        <row r="958">
          <cell r="A958">
            <v>5022</v>
          </cell>
          <cell r="B958" t="str">
            <v>Todos por un Nuevo País</v>
          </cell>
          <cell r="C958" t="str">
            <v>Estrategias regionales</v>
          </cell>
          <cell r="D958" t="str">
            <v>El Centro-Sur-Amazonía de Colombia, tierra de oportunidades y paz: desarrollo del campo y conservación ambiental</v>
          </cell>
          <cell r="E958" t="str">
            <v>TIC</v>
          </cell>
          <cell r="F958" t="str">
            <v>MINTIC</v>
          </cell>
          <cell r="G958" t="str">
            <v>Región Centro Sur Amazonía - TIC</v>
          </cell>
          <cell r="H958">
            <v>5022</v>
          </cell>
          <cell r="I958" t="str">
            <v>Puntos Vive Digital instalados en la Amazonía</v>
          </cell>
          <cell r="J958" t="str">
            <v>Producto</v>
          </cell>
          <cell r="K958" t="str">
            <v>Sectorial</v>
          </cell>
          <cell r="L958" t="str">
            <v>SI</v>
          </cell>
          <cell r="M958" t="str">
            <v>SI</v>
          </cell>
          <cell r="N958" t="str">
            <v>NO</v>
          </cell>
          <cell r="O958" t="str">
            <v>SI</v>
          </cell>
          <cell r="P958" t="str">
            <v>Puntos de acceso a Internet urbanos</v>
          </cell>
          <cell r="Q958" t="str">
            <v>Semestral</v>
          </cell>
          <cell r="R958" t="str">
            <v>Acumulado</v>
          </cell>
          <cell r="S958">
            <v>0</v>
          </cell>
          <cell r="T958">
            <v>23</v>
          </cell>
          <cell r="U958">
            <v>0</v>
          </cell>
          <cell r="V958">
            <v>0</v>
          </cell>
          <cell r="W958">
            <v>0</v>
          </cell>
          <cell r="X958">
            <v>23</v>
          </cell>
          <cell r="Y958">
            <v>0</v>
          </cell>
          <cell r="Z958">
            <v>0</v>
          </cell>
          <cell r="AA958">
            <v>0</v>
          </cell>
          <cell r="AB958">
            <v>0</v>
          </cell>
          <cell r="AC958">
            <v>0</v>
          </cell>
          <cell r="AD958">
            <v>0</v>
          </cell>
          <cell r="AE958" t="str">
            <v>El Proyecto Nacional de Conectividad de Alta Velocidad se encuentra en fase de instalación. A la fecha : - Se realizaron los Comités Operativos de los siguientes convenios: Gobernación de Amazonas, Municipio de Inírida, Municipio de Mitú, Municipio de Tar</v>
          </cell>
          <cell r="AF958">
            <v>42490.208333333299</v>
          </cell>
          <cell r="AG958">
            <v>42501.426474918997</v>
          </cell>
          <cell r="AH958" t="str">
            <v>Luis Fernando Lozano Mier</v>
          </cell>
          <cell r="AI958" t="str">
            <v>lflozano@mintic.gov.co</v>
          </cell>
          <cell r="AJ958">
            <v>30</v>
          </cell>
          <cell r="AK958">
            <v>0</v>
          </cell>
          <cell r="AL958">
            <v>0</v>
          </cell>
        </row>
        <row r="959">
          <cell r="A959">
            <v>5023</v>
          </cell>
          <cell r="B959" t="str">
            <v>Todos por un Nuevo País</v>
          </cell>
          <cell r="C959" t="str">
            <v>Estrategias regionales</v>
          </cell>
          <cell r="D959" t="str">
            <v>El Centro-Sur-Amazonía de Colombia, tierra de oportunidades y paz: desarrollo del campo y conservación ambiental</v>
          </cell>
          <cell r="E959" t="str">
            <v>TIC</v>
          </cell>
          <cell r="F959" t="str">
            <v>MINTIC</v>
          </cell>
          <cell r="G959" t="str">
            <v>Región Centro Sur Amazonía - TIC</v>
          </cell>
          <cell r="H959">
            <v>5023</v>
          </cell>
          <cell r="I959" t="str">
            <v>Municipios y Áreas No Municipalizadas conectados a la red de alta velocidad - Amazonía</v>
          </cell>
          <cell r="J959" t="str">
            <v>Resultado</v>
          </cell>
          <cell r="K959" t="str">
            <v>Sectorial</v>
          </cell>
          <cell r="L959" t="str">
            <v>SI</v>
          </cell>
          <cell r="M959" t="str">
            <v>SI</v>
          </cell>
          <cell r="N959" t="str">
            <v>NO</v>
          </cell>
          <cell r="O959" t="str">
            <v>SI</v>
          </cell>
          <cell r="P959" t="str">
            <v>Municipios y áreas no municipalizadas</v>
          </cell>
          <cell r="Q959" t="str">
            <v>Semestral</v>
          </cell>
          <cell r="R959" t="str">
            <v>Acumulado</v>
          </cell>
          <cell r="S959">
            <v>0</v>
          </cell>
          <cell r="T959">
            <v>23</v>
          </cell>
          <cell r="U959">
            <v>0</v>
          </cell>
          <cell r="V959">
            <v>0</v>
          </cell>
          <cell r="W959">
            <v>0</v>
          </cell>
          <cell r="X959">
            <v>23</v>
          </cell>
          <cell r="Y959">
            <v>0</v>
          </cell>
          <cell r="Z959">
            <v>0</v>
          </cell>
          <cell r="AA959">
            <v>0</v>
          </cell>
          <cell r="AB959">
            <v>0</v>
          </cell>
          <cell r="AC959">
            <v>0</v>
          </cell>
          <cell r="AD959">
            <v>0</v>
          </cell>
          <cell r="AE959" t="str">
            <v>El Proyecto Nacional de Conectividad de Alta Velocidad se encuentra en fase de instalación. Dentro de la fase de instalación se deben cumplir 3 Pasos: 1. Trámites y/o Permisos que apliquen 2. Instalación de infraestructura. 3. Entrega a la Interventoría p</v>
          </cell>
          <cell r="AF959">
            <v>42490.208333333299</v>
          </cell>
          <cell r="AG959">
            <v>42500.776166898097</v>
          </cell>
          <cell r="AH959" t="str">
            <v>Luis Fernando Lozano Mier</v>
          </cell>
          <cell r="AI959" t="str">
            <v>lflozano@mintic.gov.co</v>
          </cell>
          <cell r="AJ959">
            <v>30</v>
          </cell>
          <cell r="AK959">
            <v>0</v>
          </cell>
          <cell r="AL959">
            <v>0</v>
          </cell>
        </row>
        <row r="960">
          <cell r="A960">
            <v>5184</v>
          </cell>
          <cell r="B960" t="str">
            <v>Todos por un Nuevo País</v>
          </cell>
          <cell r="C960" t="str">
            <v>Estrategias regionales</v>
          </cell>
          <cell r="D960" t="str">
            <v>El Centro-Sur-Amazonía de Colombia, tierra de oportunidades y paz: desarrollo del campo y conservación ambiental</v>
          </cell>
          <cell r="E960" t="str">
            <v>Transporte</v>
          </cell>
          <cell r="F960" t="str">
            <v>AEROCIVIL</v>
          </cell>
          <cell r="G960" t="str">
            <v>Región Centro Sur Amazonía - Transporte</v>
          </cell>
          <cell r="H960">
            <v>5184</v>
          </cell>
          <cell r="I960" t="str">
            <v>Aeropuertos para la prosperidad intervenidos en la Región Centro Sur Amazonía</v>
          </cell>
          <cell r="J960" t="str">
            <v>Producto</v>
          </cell>
          <cell r="K960" t="str">
            <v>Sectorial</v>
          </cell>
          <cell r="L960" t="str">
            <v>SI</v>
          </cell>
          <cell r="M960" t="str">
            <v>SI</v>
          </cell>
          <cell r="N960" t="str">
            <v>NO</v>
          </cell>
          <cell r="O960" t="str">
            <v>SI</v>
          </cell>
          <cell r="P960" t="str">
            <v>Número</v>
          </cell>
          <cell r="Q960" t="str">
            <v>Trimestral</v>
          </cell>
          <cell r="R960" t="str">
            <v>Acumulado</v>
          </cell>
          <cell r="S960">
            <v>8</v>
          </cell>
          <cell r="T960">
            <v>1</v>
          </cell>
          <cell r="U960">
            <v>4</v>
          </cell>
          <cell r="V960">
            <v>0</v>
          </cell>
          <cell r="W960">
            <v>1</v>
          </cell>
          <cell r="X960">
            <v>6</v>
          </cell>
          <cell r="Y960">
            <v>0</v>
          </cell>
          <cell r="Z960">
            <v>0</v>
          </cell>
          <cell r="AA960">
            <v>0</v>
          </cell>
          <cell r="AB960">
            <v>0</v>
          </cell>
          <cell r="AC960">
            <v>42460.208333333299</v>
          </cell>
          <cell r="AD960">
            <v>42473.716472106498</v>
          </cell>
          <cell r="AE960" t="str">
            <v>De lo pendiente en la Vigencia 2015 todavía esta en ejecución el Aeropuerto de Puerto Leguízamo.</v>
          </cell>
          <cell r="AF960">
            <v>42490.208333333299</v>
          </cell>
          <cell r="AG960">
            <v>42501.422390740699</v>
          </cell>
          <cell r="AH960" t="str">
            <v>Jairo Suárez</v>
          </cell>
          <cell r="AI960" t="str">
            <v>jairo.suarez@aerocivil.gov.co</v>
          </cell>
          <cell r="AJ960">
            <v>0</v>
          </cell>
          <cell r="AK960">
            <v>42551.208333333299</v>
          </cell>
          <cell r="AL960">
            <v>0</v>
          </cell>
        </row>
        <row r="961">
          <cell r="A961">
            <v>5275</v>
          </cell>
          <cell r="B961" t="str">
            <v>Todos por un Nuevo País</v>
          </cell>
          <cell r="C961" t="str">
            <v>Consistencia macroeconómica</v>
          </cell>
          <cell r="D961" t="str">
            <v>Consistencia macroeconómica</v>
          </cell>
          <cell r="E961" t="str">
            <v>Hacienda</v>
          </cell>
          <cell r="F961" t="str">
            <v>CISA</v>
          </cell>
          <cell r="G961" t="str">
            <v>Fortalecimiento del recaudo y la sostenibilidad fiscal</v>
          </cell>
          <cell r="H961">
            <v>5275</v>
          </cell>
          <cell r="I961" t="str">
            <v>Valor de los activos movilizados por CISA</v>
          </cell>
          <cell r="J961" t="str">
            <v>Resultado</v>
          </cell>
          <cell r="K961" t="str">
            <v>Sectorial</v>
          </cell>
          <cell r="L961" t="str">
            <v>NO</v>
          </cell>
          <cell r="M961" t="str">
            <v>NO</v>
          </cell>
          <cell r="N961" t="str">
            <v>NO</v>
          </cell>
          <cell r="O961" t="str">
            <v>SI</v>
          </cell>
          <cell r="P961" t="str">
            <v>Millones de pesos</v>
          </cell>
          <cell r="Q961" t="str">
            <v>Mensual</v>
          </cell>
          <cell r="R961" t="str">
            <v>Acumulado</v>
          </cell>
          <cell r="S961">
            <v>423347</v>
          </cell>
          <cell r="T961">
            <v>497288</v>
          </cell>
          <cell r="U961">
            <v>796788</v>
          </cell>
          <cell r="V961">
            <v>1054198</v>
          </cell>
          <cell r="W961">
            <v>1354586</v>
          </cell>
          <cell r="X961">
            <v>3702860</v>
          </cell>
          <cell r="Y961">
            <v>286332</v>
          </cell>
          <cell r="Z961">
            <v>35.936</v>
          </cell>
          <cell r="AA961">
            <v>869411</v>
          </cell>
          <cell r="AB961">
            <v>23.478999999999999</v>
          </cell>
          <cell r="AC961">
            <v>42490.208333333299</v>
          </cell>
          <cell r="AD961">
            <v>42496.770728240699</v>
          </cell>
          <cell r="AE961" t="str">
            <v>En el mes de Abril de 2016 se adquirió Cartera al Fondo Nacional de Garantías por valor de Saldo de Capital de $ 12.645 millones de pesos; Se suscribió contrato de Comercialización de Inmuebles con la Sociedad de Activos Especiales - SAE por valor de aval</v>
          </cell>
          <cell r="AF961">
            <v>42490.208333333299</v>
          </cell>
          <cell r="AG961">
            <v>42496.770728090298</v>
          </cell>
          <cell r="AH961" t="str">
            <v>Edgar Navas Pabón</v>
          </cell>
          <cell r="AI961" t="str">
            <v>enavas@cisa.gov.co</v>
          </cell>
          <cell r="AJ961">
            <v>30</v>
          </cell>
          <cell r="AK961">
            <v>42520.208333333299</v>
          </cell>
          <cell r="AL961">
            <v>-43</v>
          </cell>
        </row>
        <row r="962">
          <cell r="A962">
            <v>5262</v>
          </cell>
          <cell r="B962" t="str">
            <v>Todos por un Nuevo País</v>
          </cell>
          <cell r="C962" t="str">
            <v>Consistencia macroeconómica</v>
          </cell>
          <cell r="D962" t="str">
            <v>Consistencia macroeconómica</v>
          </cell>
          <cell r="E962" t="str">
            <v>Hacienda</v>
          </cell>
          <cell r="F962" t="str">
            <v>Coljuegos</v>
          </cell>
          <cell r="G962" t="str">
            <v>Fortalecimiento del recaudo y la sostenibilidad fiscal</v>
          </cell>
          <cell r="H962">
            <v>5262</v>
          </cell>
          <cell r="I962" t="str">
            <v>Derechos de Explotación recaudados anualmente por concepto de Juegos de Suerte y Azar de carácter nacional</v>
          </cell>
          <cell r="J962" t="str">
            <v>Gestión</v>
          </cell>
          <cell r="K962" t="str">
            <v>Sectorial</v>
          </cell>
          <cell r="L962" t="str">
            <v>NO</v>
          </cell>
          <cell r="M962" t="str">
            <v>NO</v>
          </cell>
          <cell r="N962" t="str">
            <v>NO</v>
          </cell>
          <cell r="O962" t="str">
            <v>SI</v>
          </cell>
          <cell r="P962" t="str">
            <v>Miles de millones de pesos</v>
          </cell>
          <cell r="Q962" t="str">
            <v>Anual</v>
          </cell>
          <cell r="R962" t="str">
            <v>Flujo</v>
          </cell>
          <cell r="S962">
            <v>347410</v>
          </cell>
          <cell r="T962">
            <v>368984</v>
          </cell>
          <cell r="U962">
            <v>427976</v>
          </cell>
          <cell r="V962">
            <v>462226</v>
          </cell>
          <cell r="W962">
            <v>489756</v>
          </cell>
          <cell r="X962">
            <v>489756</v>
          </cell>
          <cell r="Y962">
            <v>0</v>
          </cell>
          <cell r="Z962">
            <v>0</v>
          </cell>
          <cell r="AA962">
            <v>0</v>
          </cell>
          <cell r="AB962">
            <v>0</v>
          </cell>
          <cell r="AC962">
            <v>0</v>
          </cell>
          <cell r="AD962">
            <v>0</v>
          </cell>
          <cell r="AE962" t="str">
            <v xml:space="preserve">El recaudo de Derechos de Explotación en el mes de enero fue de $37.952 millones, con una participación de juegos localizados del 51.8%, juegos novedosos del 43.1%, promocionales 1.61% y otros conceptos (caducos, rendimientos financieros entre otros) del </v>
          </cell>
          <cell r="AF962">
            <v>42400.208333333299</v>
          </cell>
          <cell r="AG962">
            <v>42496.768587812498</v>
          </cell>
          <cell r="AH962" t="str">
            <v>Eduardo Alfonso Rubio Agudelo</v>
          </cell>
          <cell r="AI962" t="str">
            <v>erubio@coljuegos.gov.co</v>
          </cell>
          <cell r="AJ962">
            <v>35</v>
          </cell>
          <cell r="AK962">
            <v>0</v>
          </cell>
          <cell r="AL962">
            <v>0</v>
          </cell>
        </row>
        <row r="963">
          <cell r="A963">
            <v>5274</v>
          </cell>
          <cell r="B963" t="str">
            <v>Todos por un Nuevo País</v>
          </cell>
          <cell r="C963" t="str">
            <v>Consistencia macroeconómica</v>
          </cell>
          <cell r="D963" t="str">
            <v>Consistencia macroeconómica</v>
          </cell>
          <cell r="E963" t="str">
            <v>Hacienda</v>
          </cell>
          <cell r="F963" t="str">
            <v>DIAN</v>
          </cell>
          <cell r="G963" t="str">
            <v>Fortalecimiento del recaudo y la sostenibilidad fiscal</v>
          </cell>
          <cell r="H963">
            <v>5274</v>
          </cell>
          <cell r="I963" t="str">
            <v>Recaudo Neto DIAN</v>
          </cell>
          <cell r="J963" t="str">
            <v>Gestión</v>
          </cell>
          <cell r="K963" t="str">
            <v>Sectorial</v>
          </cell>
          <cell r="L963" t="str">
            <v>NO</v>
          </cell>
          <cell r="M963" t="str">
            <v>NO</v>
          </cell>
          <cell r="N963" t="str">
            <v>NO</v>
          </cell>
          <cell r="O963" t="str">
            <v>SI</v>
          </cell>
          <cell r="P963" t="str">
            <v>Billones de pesos</v>
          </cell>
          <cell r="Q963" t="str">
            <v>Mensual</v>
          </cell>
          <cell r="R963" t="str">
            <v>Flujo</v>
          </cell>
          <cell r="S963">
            <v>10800</v>
          </cell>
          <cell r="T963">
            <v>116.6</v>
          </cell>
          <cell r="U963">
            <v>121.8</v>
          </cell>
          <cell r="V963">
            <v>136.1</v>
          </cell>
          <cell r="W963">
            <v>147.19999999999999</v>
          </cell>
          <cell r="X963">
            <v>147.19999999999999</v>
          </cell>
          <cell r="Y963">
            <v>41.86</v>
          </cell>
          <cell r="Z963">
            <v>34.369999999999997</v>
          </cell>
          <cell r="AA963">
            <v>116.07</v>
          </cell>
          <cell r="AB963">
            <v>78.849999999999994</v>
          </cell>
          <cell r="AC963">
            <v>42490.208333333299</v>
          </cell>
          <cell r="AD963">
            <v>42496.772356284702</v>
          </cell>
          <cell r="AE963" t="str">
            <v>El Recaudo Neto por tipo de impuesto a Abril de 2016 fue: Impuestos Internos $35,95 billones desagregados así Renta $4,67; Ventas $8,61; Retención $12,21; G.M.F. $2,29; Consumo $0,58; Gasolina y ACPM $1,28; Retención CREE $2,46; Declaración CREE $3,79 y R</v>
          </cell>
          <cell r="AF963">
            <v>42490.208333333299</v>
          </cell>
          <cell r="AG963">
            <v>42496.772356134301</v>
          </cell>
          <cell r="AH963" t="str">
            <v>Enrique Javier Bravo Díaz</v>
          </cell>
          <cell r="AI963" t="str">
            <v>ebravod@dian.gov.co</v>
          </cell>
          <cell r="AJ963">
            <v>20</v>
          </cell>
          <cell r="AK963">
            <v>42520.208333333299</v>
          </cell>
          <cell r="AL963">
            <v>-33</v>
          </cell>
        </row>
        <row r="964">
          <cell r="A964">
            <v>5260</v>
          </cell>
          <cell r="B964" t="str">
            <v>Todos por un Nuevo País</v>
          </cell>
          <cell r="C964" t="str">
            <v>Consistencia macroeconómica</v>
          </cell>
          <cell r="D964" t="str">
            <v>Consistencia macroeconómica</v>
          </cell>
          <cell r="E964" t="str">
            <v>Hacienda</v>
          </cell>
          <cell r="F964" t="str">
            <v>DIAN</v>
          </cell>
          <cell r="G964" t="str">
            <v>Fortalecimiento del recaudo y la sostenibilidad fiscal</v>
          </cell>
          <cell r="H964">
            <v>5260</v>
          </cell>
          <cell r="I964" t="str">
            <v>Recaudo total como porcentaje del PIB</v>
          </cell>
          <cell r="J964" t="str">
            <v>Gestión</v>
          </cell>
          <cell r="K964" t="str">
            <v>Sectorial</v>
          </cell>
          <cell r="L964" t="str">
            <v>NO</v>
          </cell>
          <cell r="M964" t="str">
            <v>NO</v>
          </cell>
          <cell r="N964" t="str">
            <v>NO</v>
          </cell>
          <cell r="O964" t="str">
            <v>SI</v>
          </cell>
          <cell r="P964" t="str">
            <v>Porcentaje</v>
          </cell>
          <cell r="Q964" t="str">
            <v>Trimestral</v>
          </cell>
          <cell r="R964" t="str">
            <v>Flujo</v>
          </cell>
          <cell r="S964">
            <v>15.1</v>
          </cell>
          <cell r="T964">
            <v>15.3</v>
          </cell>
          <cell r="U964">
            <v>15.3</v>
          </cell>
          <cell r="V964">
            <v>15.4</v>
          </cell>
          <cell r="W964">
            <v>15.4</v>
          </cell>
          <cell r="X964">
            <v>15.4</v>
          </cell>
          <cell r="Y964">
            <v>0</v>
          </cell>
          <cell r="Z964">
            <v>0</v>
          </cell>
          <cell r="AA964">
            <v>0</v>
          </cell>
          <cell r="AB964">
            <v>0</v>
          </cell>
          <cell r="AC964">
            <v>0</v>
          </cell>
          <cell r="AD964">
            <v>0</v>
          </cell>
          <cell r="AE964">
            <v>0</v>
          </cell>
          <cell r="AF964">
            <v>0</v>
          </cell>
          <cell r="AG964">
            <v>0</v>
          </cell>
          <cell r="AH964" t="str">
            <v>Pedro Antonio Bejarano Silva</v>
          </cell>
          <cell r="AI964" t="str">
            <v>pbejaranos@dian.gov.co</v>
          </cell>
          <cell r="AJ964">
            <v>10</v>
          </cell>
          <cell r="AK964">
            <v>0</v>
          </cell>
          <cell r="AL964">
            <v>0</v>
          </cell>
        </row>
        <row r="965">
          <cell r="A965">
            <v>4398</v>
          </cell>
          <cell r="B965" t="str">
            <v>Todos por un Nuevo País</v>
          </cell>
          <cell r="C965" t="str">
            <v>Consistencia macroeconómica</v>
          </cell>
          <cell r="D965" t="str">
            <v>Consistencia macroeconómica</v>
          </cell>
          <cell r="E965" t="str">
            <v>Hacienda</v>
          </cell>
          <cell r="F965" t="str">
            <v>DIAN</v>
          </cell>
          <cell r="G965" t="str">
            <v>Gestión de recursos, activos y pasivos del Presupuesto General de la Nación</v>
          </cell>
          <cell r="H965">
            <v>4398</v>
          </cell>
          <cell r="I965" t="str">
            <v>Nuevos contribuyentes en el impuesto sobre la renta</v>
          </cell>
          <cell r="J965" t="str">
            <v>Resultado</v>
          </cell>
          <cell r="K965" t="str">
            <v>Sectorial</v>
          </cell>
          <cell r="L965" t="str">
            <v>SI</v>
          </cell>
          <cell r="M965" t="str">
            <v>NO</v>
          </cell>
          <cell r="N965" t="str">
            <v>NO</v>
          </cell>
          <cell r="O965" t="str">
            <v>SI</v>
          </cell>
          <cell r="P965" t="str">
            <v>Personas</v>
          </cell>
          <cell r="Q965" t="str">
            <v>Anual</v>
          </cell>
          <cell r="R965" t="str">
            <v>Acumulado</v>
          </cell>
          <cell r="S965">
            <v>33534</v>
          </cell>
          <cell r="T965">
            <v>30000</v>
          </cell>
          <cell r="U965">
            <v>20000</v>
          </cell>
          <cell r="V965">
            <v>10000</v>
          </cell>
          <cell r="W965">
            <v>10000</v>
          </cell>
          <cell r="X965">
            <v>70000</v>
          </cell>
          <cell r="Y965">
            <v>0</v>
          </cell>
          <cell r="Z965">
            <v>0</v>
          </cell>
          <cell r="AA965">
            <v>0</v>
          </cell>
          <cell r="AB965">
            <v>0</v>
          </cell>
          <cell r="AC965">
            <v>0</v>
          </cell>
          <cell r="AD965">
            <v>0</v>
          </cell>
          <cell r="AE965" t="str">
            <v>En el mes de febrero de 2016 se inscribieron en el RUT 2.120 Personas Naturales que registraron la Responsabilidad código 05 - Impto. renta y compl. régimen ordinario -; responsabilidad que es requisito para cumplir con el deber formal de declarar el impu</v>
          </cell>
          <cell r="AF965">
            <v>42429.208333333299</v>
          </cell>
          <cell r="AG965">
            <v>42466.470297106498</v>
          </cell>
          <cell r="AH965" t="str">
            <v>Enrique Javier Bravo Díaz</v>
          </cell>
          <cell r="AI965" t="str">
            <v>ebravod@dian.gov.co</v>
          </cell>
          <cell r="AJ965">
            <v>90</v>
          </cell>
          <cell r="AK965">
            <v>0</v>
          </cell>
          <cell r="AL965">
            <v>0</v>
          </cell>
        </row>
        <row r="966">
          <cell r="A966">
            <v>4399</v>
          </cell>
          <cell r="B966" t="str">
            <v>Todos por un Nuevo País</v>
          </cell>
          <cell r="C966" t="str">
            <v>Consistencia macroeconómica</v>
          </cell>
          <cell r="D966" t="str">
            <v>Consistencia macroeconómica</v>
          </cell>
          <cell r="E966" t="str">
            <v>Hacienda</v>
          </cell>
          <cell r="F966" t="str">
            <v>DIAN</v>
          </cell>
          <cell r="G966" t="str">
            <v>Gestión de recursos, activos y pasivos del Presupuesto General de la Nación</v>
          </cell>
          <cell r="H966">
            <v>4399</v>
          </cell>
          <cell r="I966" t="str">
            <v>Recaudo por Gestión DIAN</v>
          </cell>
          <cell r="J966" t="str">
            <v>Resultado</v>
          </cell>
          <cell r="K966" t="str">
            <v>Sectorial</v>
          </cell>
          <cell r="L966" t="str">
            <v>SI</v>
          </cell>
          <cell r="M966" t="str">
            <v>NO</v>
          </cell>
          <cell r="N966" t="str">
            <v>NO</v>
          </cell>
          <cell r="O966" t="str">
            <v>SI</v>
          </cell>
          <cell r="P966" t="str">
            <v>Billones</v>
          </cell>
          <cell r="Q966" t="str">
            <v>Trimestral</v>
          </cell>
          <cell r="R966" t="str">
            <v>Capacidad</v>
          </cell>
          <cell r="S966">
            <v>4.4000000000000004</v>
          </cell>
          <cell r="T966">
            <v>5.2</v>
          </cell>
          <cell r="U966">
            <v>5.4</v>
          </cell>
          <cell r="V966">
            <v>5.5</v>
          </cell>
          <cell r="W966">
            <v>5.7</v>
          </cell>
          <cell r="X966">
            <v>5.7</v>
          </cell>
          <cell r="Y966">
            <v>1.23</v>
          </cell>
          <cell r="Z966">
            <v>0</v>
          </cell>
          <cell r="AA966">
            <v>1.23</v>
          </cell>
          <cell r="AB966">
            <v>0</v>
          </cell>
          <cell r="AC966">
            <v>42460.208333333299</v>
          </cell>
          <cell r="AD966">
            <v>42496.772165127302</v>
          </cell>
          <cell r="AE966" t="str">
            <v>En el mes de marzo de 2016 se alcanzó un recaudo por gestión por valor de $386.119 millones.</v>
          </cell>
          <cell r="AF966">
            <v>42460.208333333299</v>
          </cell>
          <cell r="AG966">
            <v>42496.772164965303</v>
          </cell>
          <cell r="AH966" t="str">
            <v>Enrique Javier Bravo Díaz</v>
          </cell>
          <cell r="AI966" t="str">
            <v>ebravod@dian.gov.co</v>
          </cell>
          <cell r="AJ966">
            <v>30</v>
          </cell>
          <cell r="AK966">
            <v>42551.208333333299</v>
          </cell>
          <cell r="AL966">
            <v>-73</v>
          </cell>
        </row>
        <row r="967">
          <cell r="A967">
            <v>4396</v>
          </cell>
          <cell r="B967" t="str">
            <v>Todos por un Nuevo País</v>
          </cell>
          <cell r="C967" t="str">
            <v>Consistencia macroeconómica</v>
          </cell>
          <cell r="D967" t="str">
            <v>Consistencia macroeconómica</v>
          </cell>
          <cell r="E967" t="str">
            <v>Hacienda</v>
          </cell>
          <cell r="F967" t="str">
            <v>DIAN</v>
          </cell>
          <cell r="G967" t="str">
            <v>Gestión de recursos, activos y pasivos del Presupuesto General de la Nación</v>
          </cell>
          <cell r="H967">
            <v>4396</v>
          </cell>
          <cell r="I967" t="str">
            <v>Recaudo Bruto DIAN (billones)</v>
          </cell>
          <cell r="J967" t="str">
            <v>Resultado</v>
          </cell>
          <cell r="K967" t="str">
            <v>Sectorial</v>
          </cell>
          <cell r="L967" t="str">
            <v>SI</v>
          </cell>
          <cell r="M967" t="str">
            <v>NO</v>
          </cell>
          <cell r="N967" t="str">
            <v>NO</v>
          </cell>
          <cell r="O967" t="str">
            <v>SI</v>
          </cell>
          <cell r="P967" t="str">
            <v>Billones</v>
          </cell>
          <cell r="Q967" t="str">
            <v>Mensual</v>
          </cell>
          <cell r="R967" t="str">
            <v>Flujo</v>
          </cell>
          <cell r="S967">
            <v>11440</v>
          </cell>
          <cell r="T967">
            <v>123.6</v>
          </cell>
          <cell r="U967">
            <v>130.1</v>
          </cell>
          <cell r="V967">
            <v>142.6</v>
          </cell>
          <cell r="W967">
            <v>153.6</v>
          </cell>
          <cell r="X967">
            <v>153.6</v>
          </cell>
          <cell r="Y967">
            <v>44.38</v>
          </cell>
          <cell r="Z967">
            <v>0</v>
          </cell>
          <cell r="AA967">
            <v>123.71</v>
          </cell>
          <cell r="AB967">
            <v>80.540000000000006</v>
          </cell>
          <cell r="AC967">
            <v>42490.208333333299</v>
          </cell>
          <cell r="AD967">
            <v>42496.772602974503</v>
          </cell>
          <cell r="AE967" t="str">
            <v>El Recaudo Bruto a Abril de 2016 por Impuestos Internos fue de $37, 95 billones desagregados así: Renta $5,06 Ventas $9,08; Retención $13,02; Riqueza $0,06 ; G.M.F. $2,30; Consumo $0,61; Gasolina y ACPM $1,29; Retención CREE $2,61; Declaración CREE $3,92;</v>
          </cell>
          <cell r="AF967">
            <v>42490.208333333299</v>
          </cell>
          <cell r="AG967">
            <v>42496.772602812503</v>
          </cell>
          <cell r="AH967" t="str">
            <v>Enrique Javier Bravo Díaz</v>
          </cell>
          <cell r="AI967" t="str">
            <v>ebravod@dian.gov.co</v>
          </cell>
          <cell r="AJ967">
            <v>20</v>
          </cell>
          <cell r="AK967">
            <v>42520.208333333299</v>
          </cell>
          <cell r="AL967">
            <v>-33</v>
          </cell>
        </row>
        <row r="968">
          <cell r="A968">
            <v>4397</v>
          </cell>
          <cell r="B968" t="str">
            <v>Todos por un Nuevo País</v>
          </cell>
          <cell r="C968" t="str">
            <v>Consistencia macroeconómica</v>
          </cell>
          <cell r="D968" t="str">
            <v>Consistencia macroeconómica</v>
          </cell>
          <cell r="E968" t="str">
            <v>Hacienda</v>
          </cell>
          <cell r="F968" t="str">
            <v>DIAN</v>
          </cell>
          <cell r="G968" t="str">
            <v>Gestión de recursos, activos y pasivos del Presupuesto General de la Nación</v>
          </cell>
          <cell r="H968">
            <v>4397</v>
          </cell>
          <cell r="I968" t="str">
            <v>Tasa de evasión en el impuesto al Valor Agregado - IVA</v>
          </cell>
          <cell r="J968" t="str">
            <v>Resultado</v>
          </cell>
          <cell r="K968" t="str">
            <v>Sectorial</v>
          </cell>
          <cell r="L968" t="str">
            <v>SI</v>
          </cell>
          <cell r="M968" t="str">
            <v>NO</v>
          </cell>
          <cell r="N968" t="str">
            <v>NO</v>
          </cell>
          <cell r="O968" t="str">
            <v>SI</v>
          </cell>
          <cell r="P968" t="str">
            <v>Porcentaje</v>
          </cell>
          <cell r="Q968" t="str">
            <v>Anual</v>
          </cell>
          <cell r="R968" t="str">
            <v>Reducción</v>
          </cell>
          <cell r="S968">
            <v>1750</v>
          </cell>
          <cell r="T968">
            <v>17</v>
          </cell>
          <cell r="U968">
            <v>16.5</v>
          </cell>
          <cell r="V968">
            <v>16</v>
          </cell>
          <cell r="W968">
            <v>15.5</v>
          </cell>
          <cell r="X968">
            <v>15.5</v>
          </cell>
          <cell r="Y968">
            <v>0</v>
          </cell>
          <cell r="Z968">
            <v>0</v>
          </cell>
          <cell r="AA968">
            <v>0</v>
          </cell>
          <cell r="AB968">
            <v>0</v>
          </cell>
          <cell r="AC968">
            <v>0</v>
          </cell>
          <cell r="AD968">
            <v>0</v>
          </cell>
          <cell r="AE968" t="str">
            <v>Avances: Mensualmente se revisan cambios normativos que se traduzcan en actualizaciones al modelo en las "Fuentes de información". Riesgos visibles como importantes: Falta de información disponible para alimentar el modelo en la sección de "Fuentes de inf</v>
          </cell>
          <cell r="AF968">
            <v>42400.208333333299</v>
          </cell>
          <cell r="AG968">
            <v>42503.644492627303</v>
          </cell>
          <cell r="AH968" t="str">
            <v>Pedro Antonio Bejarano Silva</v>
          </cell>
          <cell r="AI968" t="str">
            <v>pbejaranos@dian.gov.co</v>
          </cell>
          <cell r="AJ968">
            <v>210</v>
          </cell>
          <cell r="AK968">
            <v>0</v>
          </cell>
          <cell r="AL968">
            <v>0</v>
          </cell>
        </row>
        <row r="969">
          <cell r="A969">
            <v>4400</v>
          </cell>
          <cell r="B969" t="str">
            <v>Todos por un Nuevo País</v>
          </cell>
          <cell r="C969" t="str">
            <v>Consistencia macroeconómica</v>
          </cell>
          <cell r="D969" t="str">
            <v>Consistencia macroeconómica</v>
          </cell>
          <cell r="E969" t="str">
            <v>Hacienda</v>
          </cell>
          <cell r="F969" t="str">
            <v>DIAN</v>
          </cell>
          <cell r="G969" t="str">
            <v>Fortalecimiento del recaudo y la sostenibilidad fiscal</v>
          </cell>
          <cell r="H969">
            <v>4400</v>
          </cell>
          <cell r="I969" t="str">
            <v>Proporción de subfacturación y contrabando abierto dentro de las importaciones legales</v>
          </cell>
          <cell r="J969" t="str">
            <v>Resultado</v>
          </cell>
          <cell r="K969" t="str">
            <v>Sectorial</v>
          </cell>
          <cell r="L969" t="str">
            <v>SI</v>
          </cell>
          <cell r="M969" t="str">
            <v>NO</v>
          </cell>
          <cell r="N969" t="str">
            <v>NO</v>
          </cell>
          <cell r="O969" t="str">
            <v>SI</v>
          </cell>
          <cell r="P969" t="str">
            <v>Porcentaje</v>
          </cell>
          <cell r="Q969" t="str">
            <v>Anual</v>
          </cell>
          <cell r="R969" t="str">
            <v>Reducción</v>
          </cell>
          <cell r="S969">
            <v>1210</v>
          </cell>
          <cell r="T969">
            <v>11.6</v>
          </cell>
          <cell r="U969">
            <v>11.2</v>
          </cell>
          <cell r="V969">
            <v>10.8</v>
          </cell>
          <cell r="W969">
            <v>10.5</v>
          </cell>
          <cell r="X969">
            <v>10.5</v>
          </cell>
          <cell r="Y969">
            <v>0</v>
          </cell>
          <cell r="Z969">
            <v>0</v>
          </cell>
          <cell r="AA969">
            <v>0</v>
          </cell>
          <cell r="AB969">
            <v>0</v>
          </cell>
          <cell r="AC969">
            <v>0</v>
          </cell>
          <cell r="AD969">
            <v>0</v>
          </cell>
          <cell r="AE969" t="str">
            <v xml:space="preserve">Avances: Se inicia la revisión de las fuentes (bases) espejo para determinar si hay carga de información 2015, pero se observa que las bases aun no tienen datos de este año. La información declarada de la Bodega de Datos de la DIAN se encuentra al mes de </v>
          </cell>
          <cell r="AF969">
            <v>42400.208333333299</v>
          </cell>
          <cell r="AG969">
            <v>42503.645233946801</v>
          </cell>
          <cell r="AH969" t="str">
            <v>Pedro Antonio Bejarano Silva</v>
          </cell>
          <cell r="AI969" t="str">
            <v>pbejaranos@dian.gov.co</v>
          </cell>
          <cell r="AJ969">
            <v>270</v>
          </cell>
          <cell r="AK969">
            <v>0</v>
          </cell>
          <cell r="AL969">
            <v>0</v>
          </cell>
        </row>
        <row r="970">
          <cell r="A970">
            <v>4401</v>
          </cell>
          <cell r="B970" t="str">
            <v>Todos por un Nuevo País</v>
          </cell>
          <cell r="C970" t="str">
            <v>Consistencia macroeconómica</v>
          </cell>
          <cell r="D970" t="str">
            <v>Consistencia macroeconómica</v>
          </cell>
          <cell r="E970" t="str">
            <v>Hacienda</v>
          </cell>
          <cell r="F970" t="str">
            <v>DIAN</v>
          </cell>
          <cell r="G970" t="str">
            <v>Fortalecimiento del recaudo y la sostenibilidad fiscal</v>
          </cell>
          <cell r="H970">
            <v>4401</v>
          </cell>
          <cell r="I970" t="str">
            <v>Tiempo de desaduanamiento en importaciones (horas)</v>
          </cell>
          <cell r="J970" t="str">
            <v>Resultado</v>
          </cell>
          <cell r="K970" t="str">
            <v>Sectorial</v>
          </cell>
          <cell r="L970" t="str">
            <v>SI</v>
          </cell>
          <cell r="M970" t="str">
            <v>NO</v>
          </cell>
          <cell r="N970" t="str">
            <v>NO</v>
          </cell>
          <cell r="O970" t="str">
            <v>SI</v>
          </cell>
          <cell r="P970" t="str">
            <v>Pendiente</v>
          </cell>
          <cell r="Q970" t="str">
            <v>Semestral</v>
          </cell>
          <cell r="R970" t="str">
            <v>Reducción</v>
          </cell>
          <cell r="S970">
            <v>23.37</v>
          </cell>
          <cell r="T970">
            <v>21</v>
          </cell>
          <cell r="U970">
            <v>20</v>
          </cell>
          <cell r="V970">
            <v>19</v>
          </cell>
          <cell r="W970">
            <v>18</v>
          </cell>
          <cell r="X970">
            <v>18</v>
          </cell>
          <cell r="Y970">
            <v>0</v>
          </cell>
          <cell r="Z970">
            <v>0</v>
          </cell>
          <cell r="AA970">
            <v>0</v>
          </cell>
          <cell r="AB970">
            <v>0</v>
          </cell>
          <cell r="AC970">
            <v>0</v>
          </cell>
          <cell r="AD970">
            <v>0</v>
          </cell>
          <cell r="AE970" t="str">
            <v>Por tratarse de un indicador con periodicidad semestral, la primera medición para el año 2016 se realizará en el mes de julio. Con corte a 31 de diciembre de 2015, el Tiempo de desaduanamiento en importaciones se calculó en 23 horas y 51 minutos.</v>
          </cell>
          <cell r="AF970">
            <v>42490.208333333299</v>
          </cell>
          <cell r="AG970">
            <v>42496.771349340299</v>
          </cell>
          <cell r="AH970" t="str">
            <v>Claudia María Gaviria Vásquez</v>
          </cell>
          <cell r="AI970" t="str">
            <v>cgaviriav@dian.gov.co</v>
          </cell>
          <cell r="AJ970">
            <v>20</v>
          </cell>
          <cell r="AK970">
            <v>0</v>
          </cell>
          <cell r="AL970">
            <v>0</v>
          </cell>
        </row>
        <row r="971">
          <cell r="A971">
            <v>5271</v>
          </cell>
          <cell r="B971" t="str">
            <v>Todos por un Nuevo País</v>
          </cell>
          <cell r="C971" t="str">
            <v>Consistencia macroeconómica</v>
          </cell>
          <cell r="D971" t="str">
            <v>Consistencia macroeconómica</v>
          </cell>
          <cell r="E971" t="str">
            <v>Hacienda</v>
          </cell>
          <cell r="F971" t="str">
            <v>Fondo de Adaptación</v>
          </cell>
          <cell r="G971" t="str">
            <v>Gestión de recursos, activos y pasivos del Presupuesto General de la Nación</v>
          </cell>
          <cell r="H971">
            <v>5271</v>
          </cell>
          <cell r="I971" t="str">
            <v>Porcentaje de avance de ejecución del plan de estructuración de la intervención para reducir el riesgo de inundación en la región de la Mojana.</v>
          </cell>
          <cell r="J971" t="str">
            <v>Producto</v>
          </cell>
          <cell r="K971" t="str">
            <v>Sectorial</v>
          </cell>
          <cell r="L971" t="str">
            <v>NO</v>
          </cell>
          <cell r="M971" t="str">
            <v>NO</v>
          </cell>
          <cell r="N971" t="str">
            <v>NO</v>
          </cell>
          <cell r="O971" t="str">
            <v>SI</v>
          </cell>
          <cell r="P971" t="str">
            <v>Porcentaje</v>
          </cell>
          <cell r="Q971" t="str">
            <v>Mensual</v>
          </cell>
          <cell r="R971" t="str">
            <v>Acumulado</v>
          </cell>
          <cell r="S971">
            <v>30</v>
          </cell>
          <cell r="T971">
            <v>32</v>
          </cell>
          <cell r="U971">
            <v>7.5</v>
          </cell>
          <cell r="V971">
            <v>9</v>
          </cell>
          <cell r="W971">
            <v>1.5</v>
          </cell>
          <cell r="X971">
            <v>50</v>
          </cell>
          <cell r="Y971">
            <v>3.9</v>
          </cell>
          <cell r="Z971">
            <v>52</v>
          </cell>
          <cell r="AA971">
            <v>29.81</v>
          </cell>
          <cell r="AB971">
            <v>59.62</v>
          </cell>
          <cell r="AC971">
            <v>42490.208333333299</v>
          </cell>
          <cell r="AD971">
            <v>42501.797000115701</v>
          </cell>
          <cell r="AE971" t="str">
            <v xml:space="preserve">EL 21 de abril de 2016, se presentó ante el Consejo Directivo del Fondo Adaptación el Plan de Acción para la prevención del riesgo de inundación y adaptación al cambio climático en La Mojana, el cual contiene las acciones estructurales y no estructurales </v>
          </cell>
          <cell r="AF971">
            <v>42490.208333333299</v>
          </cell>
          <cell r="AG971">
            <v>42501.796999999999</v>
          </cell>
          <cell r="AH971" t="str">
            <v>Aníbal José Pérez García</v>
          </cell>
          <cell r="AI971" t="str">
            <v>anibalperez@fondoadaptacion.gov.co</v>
          </cell>
          <cell r="AJ971">
            <v>0</v>
          </cell>
          <cell r="AK971">
            <v>42520.208333333299</v>
          </cell>
          <cell r="AL971">
            <v>-13</v>
          </cell>
        </row>
        <row r="972">
          <cell r="A972">
            <v>5265</v>
          </cell>
          <cell r="B972" t="str">
            <v>Todos por un Nuevo País</v>
          </cell>
          <cell r="C972" t="str">
            <v>Consistencia macroeconómica</v>
          </cell>
          <cell r="D972" t="str">
            <v>Consistencia macroeconómica</v>
          </cell>
          <cell r="E972" t="str">
            <v>Hacienda</v>
          </cell>
          <cell r="F972" t="str">
            <v>Fondo de Adaptación</v>
          </cell>
          <cell r="G972" t="str">
            <v>Gestión de recursos, activos y pasivos del Presupuesto General de la Nación</v>
          </cell>
          <cell r="H972">
            <v>5265</v>
          </cell>
          <cell r="I972" t="str">
            <v>Soluciones de vivienda entregadas a las familias damnificadas por la ola invernal 2010-2011.</v>
          </cell>
          <cell r="J972" t="str">
            <v>Producto</v>
          </cell>
          <cell r="K972" t="str">
            <v>Sectorial</v>
          </cell>
          <cell r="L972" t="str">
            <v>NO</v>
          </cell>
          <cell r="M972" t="str">
            <v>NO</v>
          </cell>
          <cell r="N972" t="str">
            <v>NO</v>
          </cell>
          <cell r="O972" t="str">
            <v>SI</v>
          </cell>
          <cell r="P972" t="str">
            <v>Viviendas</v>
          </cell>
          <cell r="Q972" t="str">
            <v>Mensual</v>
          </cell>
          <cell r="R972" t="str">
            <v>Acumulado</v>
          </cell>
          <cell r="S972">
            <v>7605</v>
          </cell>
          <cell r="T972">
            <v>9841</v>
          </cell>
          <cell r="U972">
            <v>18311</v>
          </cell>
          <cell r="V972">
            <v>19850</v>
          </cell>
          <cell r="W972">
            <v>11507</v>
          </cell>
          <cell r="X972">
            <v>59509</v>
          </cell>
          <cell r="Y972">
            <v>2460</v>
          </cell>
          <cell r="Z972">
            <v>13.435</v>
          </cell>
          <cell r="AA972">
            <v>6465</v>
          </cell>
          <cell r="AB972">
            <v>10.864000000000001</v>
          </cell>
          <cell r="AC972">
            <v>42490.208333333299</v>
          </cell>
          <cell r="AD972">
            <v>42501.798137071797</v>
          </cell>
          <cell r="AE972" t="str">
            <v>Para el mes de abril del año 2016, se entregaron en total 600 viviendas, llegando a 908 en el periodo enero - abril de 2016 en el programa nacional de vivienda. igualmente el reporte entregado por el programa Jarillon de Cali, se han entregado 1.860 soluc</v>
          </cell>
          <cell r="AF972">
            <v>42490.208333333299</v>
          </cell>
          <cell r="AG972">
            <v>42501.798136921301</v>
          </cell>
          <cell r="AH972" t="str">
            <v>Jorge Alexander Vargas Meza</v>
          </cell>
          <cell r="AI972" t="str">
            <v>alexandervargas@fondoadaptacion.gov.co</v>
          </cell>
          <cell r="AJ972">
            <v>0</v>
          </cell>
          <cell r="AK972">
            <v>42520.208333333299</v>
          </cell>
          <cell r="AL972">
            <v>-13</v>
          </cell>
        </row>
        <row r="973">
          <cell r="A973">
            <v>5266</v>
          </cell>
          <cell r="B973" t="str">
            <v>Todos por un Nuevo País</v>
          </cell>
          <cell r="C973" t="str">
            <v>Consistencia macroeconómica</v>
          </cell>
          <cell r="D973" t="str">
            <v>Consistencia macroeconómica</v>
          </cell>
          <cell r="E973" t="str">
            <v>Hacienda</v>
          </cell>
          <cell r="F973" t="str">
            <v>Fondo de Adaptación</v>
          </cell>
          <cell r="G973" t="str">
            <v>Gestión de recursos, activos y pasivos del Presupuesto General de la Nación</v>
          </cell>
          <cell r="H973">
            <v>5266</v>
          </cell>
          <cell r="I973" t="str">
            <v>Sitios críticos de transporte, en las zonas del país afectadas por el fenómeno de “La Niña” 2010-2011, reconstruidos.</v>
          </cell>
          <cell r="J973" t="str">
            <v>Producto</v>
          </cell>
          <cell r="K973" t="str">
            <v>Sectorial</v>
          </cell>
          <cell r="L973" t="str">
            <v>NO</v>
          </cell>
          <cell r="M973" t="str">
            <v>NO</v>
          </cell>
          <cell r="N973" t="str">
            <v>NO</v>
          </cell>
          <cell r="O973" t="str">
            <v>SI</v>
          </cell>
          <cell r="P973" t="str">
            <v>Sitios</v>
          </cell>
          <cell r="Q973" t="str">
            <v>Mensual</v>
          </cell>
          <cell r="R973" t="str">
            <v>Acumulado</v>
          </cell>
          <cell r="S973">
            <v>98</v>
          </cell>
          <cell r="T973">
            <v>159</v>
          </cell>
          <cell r="U973">
            <v>127</v>
          </cell>
          <cell r="V973">
            <v>8</v>
          </cell>
          <cell r="W973">
            <v>8</v>
          </cell>
          <cell r="X973">
            <v>302</v>
          </cell>
          <cell r="Y973">
            <v>38</v>
          </cell>
          <cell r="Z973">
            <v>29.920999999999999</v>
          </cell>
          <cell r="AA973">
            <v>217</v>
          </cell>
          <cell r="AB973">
            <v>71.853999999999999</v>
          </cell>
          <cell r="AC973">
            <v>42460.208333333299</v>
          </cell>
          <cell r="AD973">
            <v>42500.669454131901</v>
          </cell>
          <cell r="AE973" t="str">
            <v>Se avanzó en la ejecución de los contratos que se vienen desarrollando desde el 2015, lo que permitió finalizar 26 obras de sitios críticos adicionales, donde se resaltan la atención de (20) sitios críticos en la carretera Pipiral-Villavicencio (Meta), (4</v>
          </cell>
          <cell r="AF973">
            <v>42460.208333333299</v>
          </cell>
          <cell r="AG973">
            <v>42500.669453935203</v>
          </cell>
          <cell r="AH973" t="str">
            <v>Orlando Santiago</v>
          </cell>
          <cell r="AI973" t="str">
            <v>orlandosantiago@fondoadaptacion.gov.co</v>
          </cell>
          <cell r="AJ973">
            <v>0</v>
          </cell>
          <cell r="AK973">
            <v>42490.208333333299</v>
          </cell>
          <cell r="AL973">
            <v>17</v>
          </cell>
        </row>
        <row r="974">
          <cell r="A974">
            <v>5267</v>
          </cell>
          <cell r="B974" t="str">
            <v>Todos por un Nuevo País</v>
          </cell>
          <cell r="C974" t="str">
            <v>Consistencia macroeconómica</v>
          </cell>
          <cell r="D974" t="str">
            <v>Consistencia macroeconómica</v>
          </cell>
          <cell r="E974" t="str">
            <v>Hacienda</v>
          </cell>
          <cell r="F974" t="str">
            <v>Fondo de Adaptación</v>
          </cell>
          <cell r="G974" t="str">
            <v>Gestión de recursos, activos y pasivos del Presupuesto General de la Nación</v>
          </cell>
          <cell r="H974">
            <v>5267</v>
          </cell>
          <cell r="I974" t="str">
            <v>Sedes educativas afectadas por el fenómeno de "La Niña" 2010-2011 reconstruidas o reubicadas.</v>
          </cell>
          <cell r="J974" t="str">
            <v>Producto</v>
          </cell>
          <cell r="K974" t="str">
            <v>Sectorial</v>
          </cell>
          <cell r="L974" t="str">
            <v>NO</v>
          </cell>
          <cell r="M974" t="str">
            <v>NO</v>
          </cell>
          <cell r="N974" t="str">
            <v>NO</v>
          </cell>
          <cell r="O974" t="str">
            <v>SI</v>
          </cell>
          <cell r="P974" t="str">
            <v>Sedes</v>
          </cell>
          <cell r="Q974" t="str">
            <v>Mensual</v>
          </cell>
          <cell r="R974" t="str">
            <v>Acumulado</v>
          </cell>
          <cell r="S974">
            <v>4</v>
          </cell>
          <cell r="T974">
            <v>111</v>
          </cell>
          <cell r="U974">
            <v>198</v>
          </cell>
          <cell r="V974">
            <v>10</v>
          </cell>
          <cell r="W974">
            <v>0</v>
          </cell>
          <cell r="X974">
            <v>319</v>
          </cell>
          <cell r="Y974">
            <v>18</v>
          </cell>
          <cell r="Z974">
            <v>9.0909999999999993</v>
          </cell>
          <cell r="AA974">
            <v>60</v>
          </cell>
          <cell r="AB974">
            <v>18.809000000000001</v>
          </cell>
          <cell r="AC974">
            <v>42490.208333333299</v>
          </cell>
          <cell r="AD974">
            <v>42496.7793775463</v>
          </cell>
          <cell r="AE974" t="str">
            <v>Dentro de los proyectos desarrollados en el Sector Educación, actualmente se encuentran 61 proyectos cargados en etapa de construcción para los departamentos de Antioquia (10), Atlántico (2), Bolívar (8), Cauca (2), Córdoba (4), Cundinamarca (12), La Guaj</v>
          </cell>
          <cell r="AF974">
            <v>42490.208333333299</v>
          </cell>
          <cell r="AG974">
            <v>42496.779377395796</v>
          </cell>
          <cell r="AH974" t="str">
            <v>Frank Paipilla</v>
          </cell>
          <cell r="AI974" t="str">
            <v>frankpaipilla@fondoadaptacion.gov.co</v>
          </cell>
          <cell r="AJ974">
            <v>0</v>
          </cell>
          <cell r="AK974">
            <v>42520.208333333299</v>
          </cell>
          <cell r="AL974">
            <v>-13</v>
          </cell>
        </row>
        <row r="975">
          <cell r="A975">
            <v>5268</v>
          </cell>
          <cell r="B975" t="str">
            <v>Todos por un Nuevo País</v>
          </cell>
          <cell r="C975" t="str">
            <v>Consistencia macroeconómica</v>
          </cell>
          <cell r="D975" t="str">
            <v>Consistencia macroeconómica</v>
          </cell>
          <cell r="E975" t="str">
            <v>Hacienda</v>
          </cell>
          <cell r="F975" t="str">
            <v>Fondo de Adaptación</v>
          </cell>
          <cell r="G975" t="str">
            <v>Gestión de recursos, activos y pasivos del Presupuesto General de la Nación</v>
          </cell>
          <cell r="H975">
            <v>5268</v>
          </cell>
          <cell r="I975" t="str">
            <v>Porcentaje de avance de ejecución del plan de reasentamiento de Gramalote.</v>
          </cell>
          <cell r="J975" t="str">
            <v>Producto</v>
          </cell>
          <cell r="K975" t="str">
            <v>Sectorial</v>
          </cell>
          <cell r="L975" t="str">
            <v>NO</v>
          </cell>
          <cell r="M975" t="str">
            <v>NO</v>
          </cell>
          <cell r="N975" t="str">
            <v>NO</v>
          </cell>
          <cell r="O975" t="str">
            <v>SI</v>
          </cell>
          <cell r="P975" t="str">
            <v>Porcentaje</v>
          </cell>
          <cell r="Q975" t="str">
            <v>Mensual</v>
          </cell>
          <cell r="R975" t="str">
            <v>Acumulado</v>
          </cell>
          <cell r="S975">
            <v>26.1</v>
          </cell>
          <cell r="T975">
            <v>15</v>
          </cell>
          <cell r="U975">
            <v>28.9</v>
          </cell>
          <cell r="V975">
            <v>20</v>
          </cell>
          <cell r="W975">
            <v>10</v>
          </cell>
          <cell r="X975">
            <v>73.900000000000006</v>
          </cell>
          <cell r="Y975">
            <v>0</v>
          </cell>
          <cell r="Z975">
            <v>0</v>
          </cell>
          <cell r="AA975">
            <v>0</v>
          </cell>
          <cell r="AB975">
            <v>0</v>
          </cell>
          <cell r="AC975">
            <v>0</v>
          </cell>
          <cell r="AD975">
            <v>0</v>
          </cell>
          <cell r="AE975" t="str">
            <v>ara beneficiar a la población gramalotera, se ha avanzado en las obras que permiten ver la ejecución en el plan de reasentamiento: Después de adelantar gestiones con el contratista de urbanismo, se logó cuantificar los avances físicos que afectaban el rep</v>
          </cell>
          <cell r="AF975">
            <v>42490.208333333299</v>
          </cell>
          <cell r="AG975">
            <v>42501.797188807897</v>
          </cell>
          <cell r="AH975" t="str">
            <v>Roberto Zapata</v>
          </cell>
          <cell r="AI975" t="str">
            <v>coordinadorgramalote@fondoadaptacion.gov.co</v>
          </cell>
          <cell r="AJ975">
            <v>0</v>
          </cell>
          <cell r="AK975">
            <v>0</v>
          </cell>
          <cell r="AL975">
            <v>0</v>
          </cell>
        </row>
        <row r="976">
          <cell r="A976">
            <v>5269</v>
          </cell>
          <cell r="B976" t="str">
            <v>Todos por un Nuevo País</v>
          </cell>
          <cell r="C976" t="str">
            <v>Consistencia macroeconómica</v>
          </cell>
          <cell r="D976" t="str">
            <v>Consistencia macroeconómica</v>
          </cell>
          <cell r="E976" t="str">
            <v>Hacienda</v>
          </cell>
          <cell r="F976" t="str">
            <v>Fondo de Adaptación</v>
          </cell>
          <cell r="G976" t="str">
            <v>Gestión de recursos, activos y pasivos del Presupuesto General de la Nación</v>
          </cell>
          <cell r="H976">
            <v>5269</v>
          </cell>
          <cell r="I976" t="str">
            <v>Porcentaje de avance de ejecución del macroproyecto de reducción del riesgo de inundación en el El Jarillón del Río Cali (Distrito de Aguablanca).</v>
          </cell>
          <cell r="J976" t="str">
            <v>Producto</v>
          </cell>
          <cell r="K976" t="str">
            <v>Sectorial</v>
          </cell>
          <cell r="L976" t="str">
            <v>NO</v>
          </cell>
          <cell r="M976" t="str">
            <v>NO</v>
          </cell>
          <cell r="N976" t="str">
            <v>NO</v>
          </cell>
          <cell r="O976" t="str">
            <v>SI</v>
          </cell>
          <cell r="P976" t="str">
            <v>Porcentaje</v>
          </cell>
          <cell r="Q976" t="str">
            <v>Mensual</v>
          </cell>
          <cell r="R976" t="str">
            <v>Acumulado</v>
          </cell>
          <cell r="S976">
            <v>6.3</v>
          </cell>
          <cell r="T976">
            <v>17</v>
          </cell>
          <cell r="U976">
            <v>20</v>
          </cell>
          <cell r="V976">
            <v>31</v>
          </cell>
          <cell r="W976">
            <v>18</v>
          </cell>
          <cell r="X976">
            <v>93.7</v>
          </cell>
          <cell r="Y976">
            <v>0.43</v>
          </cell>
          <cell r="Z976">
            <v>2.15</v>
          </cell>
          <cell r="AA976">
            <v>8.83</v>
          </cell>
          <cell r="AB976">
            <v>9.4239999999999995</v>
          </cell>
          <cell r="AC976">
            <v>42490.208333333299</v>
          </cell>
          <cell r="AD976">
            <v>42496.774369178202</v>
          </cell>
          <cell r="AE976" t="str">
            <v>De acuerdo con las actividades adelantadas en desarrollo de las líneas del intervención, durante el mes de abril de 2016 el proyecto Jarillón de Cali avanzó el 0,03%, para un acumulado de 0,43% durante el 2016 y 15,13% global.</v>
          </cell>
          <cell r="AF976">
            <v>42490.208333333299</v>
          </cell>
          <cell r="AG976">
            <v>42496.774369016202</v>
          </cell>
          <cell r="AH976" t="str">
            <v>Alfredo Martinez Delgadillo</v>
          </cell>
          <cell r="AI976" t="str">
            <v>alfredomartinez@fondoadaptacion.gov.co</v>
          </cell>
          <cell r="AJ976">
            <v>0</v>
          </cell>
          <cell r="AK976">
            <v>42520.208333333299</v>
          </cell>
          <cell r="AL976">
            <v>-13</v>
          </cell>
        </row>
        <row r="977">
          <cell r="A977">
            <v>5270</v>
          </cell>
          <cell r="B977" t="str">
            <v>Todos por un Nuevo País</v>
          </cell>
          <cell r="C977" t="str">
            <v>Consistencia macroeconómica</v>
          </cell>
          <cell r="D977" t="str">
            <v>Consistencia macroeconómica</v>
          </cell>
          <cell r="E977" t="str">
            <v>Hacienda</v>
          </cell>
          <cell r="F977" t="str">
            <v>Fondo de Adaptación</v>
          </cell>
          <cell r="G977" t="str">
            <v>Gestión de recursos, activos y pasivos del Presupuesto General de la Nación</v>
          </cell>
          <cell r="H977">
            <v>5270</v>
          </cell>
          <cell r="I977" t="str">
            <v>Porcentaje de avance de ejecución del macroproyecto de restauración de los ecosistemas degradados en el área de influencia del Canal del Dique.</v>
          </cell>
          <cell r="J977" t="str">
            <v>Producto</v>
          </cell>
          <cell r="K977" t="str">
            <v>Sectorial</v>
          </cell>
          <cell r="L977" t="str">
            <v>NO</v>
          </cell>
          <cell r="M977" t="str">
            <v>NO</v>
          </cell>
          <cell r="N977" t="str">
            <v>NO</v>
          </cell>
          <cell r="O977" t="str">
            <v>SI</v>
          </cell>
          <cell r="P977" t="str">
            <v>Porcentaje</v>
          </cell>
          <cell r="Q977" t="str">
            <v>Mensual</v>
          </cell>
          <cell r="R977" t="str">
            <v>Acumulado</v>
          </cell>
          <cell r="S977">
            <v>6.5</v>
          </cell>
          <cell r="T977">
            <v>5.8</v>
          </cell>
          <cell r="U977">
            <v>7.7</v>
          </cell>
          <cell r="V977">
            <v>60</v>
          </cell>
          <cell r="W977">
            <v>0</v>
          </cell>
          <cell r="X977">
            <v>73.5</v>
          </cell>
          <cell r="Y977">
            <v>0.4</v>
          </cell>
          <cell r="Z977">
            <v>5.1950000000000003</v>
          </cell>
          <cell r="AA977">
            <v>5.6</v>
          </cell>
          <cell r="AB977">
            <v>7.6189999999999998</v>
          </cell>
          <cell r="AC977">
            <v>42490.208333333299</v>
          </cell>
          <cell r="AD977">
            <v>42501.796814432899</v>
          </cell>
          <cell r="AE977" t="str">
            <v>PLAN DE RESTAURACIÓN (Macroproyecto) Dentro de los avances en el Plan de Manejo Hidrosedimentológgico, el consultor profundiza en los análisis de los impactos económicos de la alternativa seleccionada, así como en los aspectos de diseño preliminar y de de</v>
          </cell>
          <cell r="AF977">
            <v>42490.208333333299</v>
          </cell>
          <cell r="AG977">
            <v>42501.796814270798</v>
          </cell>
          <cell r="AH977" t="str">
            <v>Gustavo Andrés Martínez Tello</v>
          </cell>
          <cell r="AI977" t="str">
            <v>gustavomartinez@fondoadaptacion.gov.co</v>
          </cell>
          <cell r="AJ977">
            <v>0</v>
          </cell>
          <cell r="AK977">
            <v>42520.208333333299</v>
          </cell>
          <cell r="AL977">
            <v>-13</v>
          </cell>
        </row>
        <row r="978">
          <cell r="A978">
            <v>5264</v>
          </cell>
          <cell r="B978" t="str">
            <v>Todos por un Nuevo País</v>
          </cell>
          <cell r="C978" t="str">
            <v>Consistencia macroeconómica</v>
          </cell>
          <cell r="D978" t="str">
            <v>Consistencia macroeconómica</v>
          </cell>
          <cell r="E978" t="str">
            <v>Hacienda</v>
          </cell>
          <cell r="F978" t="str">
            <v>Fondo de Adaptación</v>
          </cell>
          <cell r="G978" t="str">
            <v>Gestión de recursos, activos y pasivos del Presupuesto General de la Nación</v>
          </cell>
          <cell r="H978">
            <v>5264</v>
          </cell>
          <cell r="I978" t="str">
            <v>Soluciones de vivienda contratadas para las familias damnificadas por la ola invernal 2010-2011.</v>
          </cell>
          <cell r="J978" t="str">
            <v>Producto</v>
          </cell>
          <cell r="K978" t="str">
            <v>Sectorial</v>
          </cell>
          <cell r="L978" t="str">
            <v>NO</v>
          </cell>
          <cell r="M978" t="str">
            <v>NO</v>
          </cell>
          <cell r="N978" t="str">
            <v>NO</v>
          </cell>
          <cell r="O978" t="str">
            <v>SI</v>
          </cell>
          <cell r="P978" t="str">
            <v>Viviendas</v>
          </cell>
          <cell r="Q978" t="str">
            <v>Mensual</v>
          </cell>
          <cell r="R978" t="str">
            <v>Acumulado</v>
          </cell>
          <cell r="S978">
            <v>14105</v>
          </cell>
          <cell r="T978">
            <v>22755</v>
          </cell>
          <cell r="U978">
            <v>20879</v>
          </cell>
          <cell r="V978">
            <v>9375</v>
          </cell>
          <cell r="W978">
            <v>0</v>
          </cell>
          <cell r="X978">
            <v>53009</v>
          </cell>
          <cell r="Y978">
            <v>3111</v>
          </cell>
          <cell r="Z978">
            <v>14.9</v>
          </cell>
          <cell r="AA978">
            <v>23551</v>
          </cell>
          <cell r="AB978">
            <v>44.427999999999997</v>
          </cell>
          <cell r="AC978">
            <v>42490.208333333299</v>
          </cell>
          <cell r="AD978">
            <v>42501.797689351901</v>
          </cell>
          <cell r="AE978" t="str">
            <v xml:space="preserve">En el mes de abril de 2016 se contrataron 434 soluciones de vivienda del programa nacional de vivienda, llegando a un total acumulado en el año de 1.092 viviendas contratadas en lo que va corrido del año. adicional a este resultado, se consolida el nuero </v>
          </cell>
          <cell r="AF978">
            <v>42490.208333333299</v>
          </cell>
          <cell r="AG978">
            <v>42501.797689236097</v>
          </cell>
          <cell r="AH978" t="str">
            <v>Jorge Alexander Vargas Meza</v>
          </cell>
          <cell r="AI978" t="str">
            <v>alexandervargas@fondoadaptacion.gov.co</v>
          </cell>
          <cell r="AJ978">
            <v>0</v>
          </cell>
          <cell r="AK978">
            <v>42520.208333333299</v>
          </cell>
          <cell r="AL978">
            <v>-13</v>
          </cell>
        </row>
        <row r="979">
          <cell r="A979">
            <v>5259</v>
          </cell>
          <cell r="B979" t="str">
            <v>Todos por un Nuevo País</v>
          </cell>
          <cell r="C979" t="str">
            <v>Consistencia macroeconómica</v>
          </cell>
          <cell r="D979" t="str">
            <v>Consistencia macroeconómica</v>
          </cell>
          <cell r="E979" t="str">
            <v>Hacienda</v>
          </cell>
          <cell r="F979" t="str">
            <v>MINHACIENDA</v>
          </cell>
          <cell r="G979" t="str">
            <v>Gestión de recursos, activos y pasivos del Presupuesto General de la Nación</v>
          </cell>
          <cell r="H979">
            <v>5259</v>
          </cell>
          <cell r="I979" t="str">
            <v>Calificación crediticia deuda soberana</v>
          </cell>
          <cell r="J979" t="str">
            <v>Resultado</v>
          </cell>
          <cell r="K979" t="str">
            <v>Sectorial</v>
          </cell>
          <cell r="L979" t="str">
            <v>NO</v>
          </cell>
          <cell r="M979" t="str">
            <v>NO</v>
          </cell>
          <cell r="N979" t="str">
            <v>NO</v>
          </cell>
          <cell r="O979" t="str">
            <v>SI</v>
          </cell>
          <cell r="P979" t="str">
            <v>Porcentaje</v>
          </cell>
          <cell r="Q979" t="str">
            <v>Anual</v>
          </cell>
          <cell r="R979" t="str">
            <v>Acumulado</v>
          </cell>
          <cell r="S979">
            <v>0</v>
          </cell>
          <cell r="T979">
            <v>0</v>
          </cell>
          <cell r="U979">
            <v>0</v>
          </cell>
          <cell r="V979">
            <v>0</v>
          </cell>
          <cell r="W979">
            <v>100</v>
          </cell>
          <cell r="X979">
            <v>100</v>
          </cell>
          <cell r="Y979">
            <v>0</v>
          </cell>
          <cell r="Z979">
            <v>0</v>
          </cell>
          <cell r="AA979">
            <v>0</v>
          </cell>
          <cell r="AB979">
            <v>0</v>
          </cell>
          <cell r="AC979">
            <v>0</v>
          </cell>
          <cell r="AD979">
            <v>0</v>
          </cell>
          <cell r="AE979">
            <v>0</v>
          </cell>
          <cell r="AF979">
            <v>0</v>
          </cell>
          <cell r="AG979">
            <v>0</v>
          </cell>
          <cell r="AH979" t="str">
            <v>Cristhian Prado Castillo</v>
          </cell>
          <cell r="AI979" t="str">
            <v>crprado@minhacienda.gov.co</v>
          </cell>
          <cell r="AJ979">
            <v>80</v>
          </cell>
          <cell r="AK979">
            <v>0</v>
          </cell>
          <cell r="AL979">
            <v>0</v>
          </cell>
        </row>
        <row r="980">
          <cell r="A980">
            <v>4392</v>
          </cell>
          <cell r="B980" t="str">
            <v>Todos por un Nuevo País</v>
          </cell>
          <cell r="C980" t="str">
            <v>Consistencia macroeconómica</v>
          </cell>
          <cell r="D980" t="str">
            <v>Consistencia macroeconómica</v>
          </cell>
          <cell r="E980" t="str">
            <v>Hacienda</v>
          </cell>
          <cell r="F980" t="str">
            <v>MINHACIENDA</v>
          </cell>
          <cell r="G980" t="str">
            <v>Gestión de recursos, activos y pasivos del Presupuesto General de la Nación</v>
          </cell>
          <cell r="H980">
            <v>4392</v>
          </cell>
          <cell r="I980" t="str">
            <v>Crecimiento real del Producto Interno Bruto</v>
          </cell>
          <cell r="J980" t="str">
            <v>Resultado</v>
          </cell>
          <cell r="K980" t="str">
            <v>Sectorial</v>
          </cell>
          <cell r="L980" t="str">
            <v>SI</v>
          </cell>
          <cell r="M980" t="str">
            <v>NO</v>
          </cell>
          <cell r="N980" t="str">
            <v>NO</v>
          </cell>
          <cell r="O980" t="str">
            <v>SI</v>
          </cell>
          <cell r="P980" t="str">
            <v>Porcentaje</v>
          </cell>
          <cell r="Q980" t="str">
            <v>Trimestral</v>
          </cell>
          <cell r="R980" t="str">
            <v>Stock</v>
          </cell>
          <cell r="S980">
            <v>4.2</v>
          </cell>
          <cell r="T980">
            <v>3.6</v>
          </cell>
          <cell r="U980">
            <v>3.8</v>
          </cell>
          <cell r="V980">
            <v>4.2</v>
          </cell>
          <cell r="W980">
            <v>4.3</v>
          </cell>
          <cell r="X980">
            <v>4.3</v>
          </cell>
          <cell r="Y980">
            <v>0</v>
          </cell>
          <cell r="Z980">
            <v>0</v>
          </cell>
          <cell r="AA980">
            <v>0</v>
          </cell>
          <cell r="AB980">
            <v>0</v>
          </cell>
          <cell r="AC980">
            <v>0</v>
          </cell>
          <cell r="AD980">
            <v>0</v>
          </cell>
          <cell r="AE980" t="str">
            <v>Para el presente periodo no se publican datos ya que la información es trimestral y se genera con tres meses de rezago.</v>
          </cell>
          <cell r="AF980">
            <v>42490.208333333299</v>
          </cell>
          <cell r="AG980">
            <v>42503.644005243099</v>
          </cell>
          <cell r="AH980" t="str">
            <v>María Lucía Flórez Jiménez</v>
          </cell>
          <cell r="AI980" t="str">
            <v>mflorez@minhacienda.gov.co</v>
          </cell>
          <cell r="AJ980">
            <v>80</v>
          </cell>
          <cell r="AK980">
            <v>0</v>
          </cell>
          <cell r="AL980">
            <v>0</v>
          </cell>
        </row>
        <row r="981">
          <cell r="A981">
            <v>4393</v>
          </cell>
          <cell r="B981" t="str">
            <v>Todos por un Nuevo País</v>
          </cell>
          <cell r="C981" t="str">
            <v>Consistencia macroeconómica</v>
          </cell>
          <cell r="D981" t="str">
            <v>Consistencia macroeconómica</v>
          </cell>
          <cell r="E981" t="str">
            <v>Hacienda</v>
          </cell>
          <cell r="F981" t="str">
            <v>MINHACIENDA</v>
          </cell>
          <cell r="G981" t="str">
            <v>Gestión de recursos, activos y pasivos del Presupuesto General de la Nación</v>
          </cell>
          <cell r="H981">
            <v>4393</v>
          </cell>
          <cell r="I981" t="str">
            <v>Balance fiscal estructural del Gobierno Nacional Central (% del PIB)</v>
          </cell>
          <cell r="J981" t="str">
            <v>Resultado</v>
          </cell>
          <cell r="K981" t="str">
            <v>Sectorial</v>
          </cell>
          <cell r="L981" t="str">
            <v>SI</v>
          </cell>
          <cell r="M981" t="str">
            <v>NO</v>
          </cell>
          <cell r="N981" t="str">
            <v>NO</v>
          </cell>
          <cell r="O981" t="str">
            <v>SI</v>
          </cell>
          <cell r="P981" t="str">
            <v>Porcentaje</v>
          </cell>
          <cell r="Q981" t="str">
            <v>Trimestral</v>
          </cell>
          <cell r="R981" t="str">
            <v>Stock</v>
          </cell>
          <cell r="S981">
            <v>-2.2999999999999998</v>
          </cell>
          <cell r="T981">
            <v>-2.2000000000000002</v>
          </cell>
          <cell r="U981">
            <v>-2.1</v>
          </cell>
          <cell r="V981">
            <v>-2</v>
          </cell>
          <cell r="W981">
            <v>-1.9</v>
          </cell>
          <cell r="X981">
            <v>-1.9</v>
          </cell>
          <cell r="Y981">
            <v>0</v>
          </cell>
          <cell r="Z981">
            <v>0</v>
          </cell>
          <cell r="AA981">
            <v>0</v>
          </cell>
          <cell r="AB981">
            <v>0</v>
          </cell>
          <cell r="AC981">
            <v>0</v>
          </cell>
          <cell r="AD981">
            <v>0</v>
          </cell>
          <cell r="AE981" t="str">
            <v>El indicador tiene un rezago de 120 días.</v>
          </cell>
          <cell r="AF981">
            <v>42460.208333333299</v>
          </cell>
          <cell r="AG981">
            <v>42496.426759872702</v>
          </cell>
          <cell r="AH981" t="str">
            <v>Emilio Wills Valderrama</v>
          </cell>
          <cell r="AI981" t="str">
            <v>ewills@minhacienda.gov.co</v>
          </cell>
          <cell r="AJ981">
            <v>120</v>
          </cell>
          <cell r="AK981">
            <v>0</v>
          </cell>
          <cell r="AL981">
            <v>0</v>
          </cell>
        </row>
        <row r="982">
          <cell r="A982">
            <v>4394</v>
          </cell>
          <cell r="B982" t="str">
            <v>Todos por un Nuevo País</v>
          </cell>
          <cell r="C982" t="str">
            <v>Consistencia macroeconómica</v>
          </cell>
          <cell r="D982" t="str">
            <v>Consistencia macroeconómica</v>
          </cell>
          <cell r="E982" t="str">
            <v>Hacienda</v>
          </cell>
          <cell r="F982" t="str">
            <v>MINHACIENDA</v>
          </cell>
          <cell r="G982" t="str">
            <v>Gestión de recursos, activos y pasivos del Presupuesto General de la Nación</v>
          </cell>
          <cell r="H982">
            <v>4394</v>
          </cell>
          <cell r="I982" t="str">
            <v>Balance Fiscal del Sector Público Consolidado (% del PIB)</v>
          </cell>
          <cell r="J982" t="str">
            <v>Resultado</v>
          </cell>
          <cell r="K982" t="str">
            <v>Sectorial</v>
          </cell>
          <cell r="L982" t="str">
            <v>SI</v>
          </cell>
          <cell r="M982" t="str">
            <v>NO</v>
          </cell>
          <cell r="N982" t="str">
            <v>NO</v>
          </cell>
          <cell r="O982" t="str">
            <v>SI</v>
          </cell>
          <cell r="P982" t="str">
            <v>Porcentaje</v>
          </cell>
          <cell r="Q982" t="str">
            <v>Trimestral</v>
          </cell>
          <cell r="R982" t="str">
            <v>Stock</v>
          </cell>
          <cell r="S982">
            <v>-2.1</v>
          </cell>
          <cell r="T982">
            <v>-2.1</v>
          </cell>
          <cell r="U982">
            <v>-1.5</v>
          </cell>
          <cell r="V982">
            <v>-1.3</v>
          </cell>
          <cell r="W982">
            <v>-1.2</v>
          </cell>
          <cell r="X982">
            <v>-1.2</v>
          </cell>
          <cell r="Y982">
            <v>0</v>
          </cell>
          <cell r="Z982">
            <v>0</v>
          </cell>
          <cell r="AA982">
            <v>0</v>
          </cell>
          <cell r="AB982">
            <v>0</v>
          </cell>
          <cell r="AC982">
            <v>0</v>
          </cell>
          <cell r="AD982">
            <v>0</v>
          </cell>
          <cell r="AE982" t="str">
            <v xml:space="preserve">La información tiene un rezago de 120 días. </v>
          </cell>
          <cell r="AF982">
            <v>42460.208333333299</v>
          </cell>
          <cell r="AG982">
            <v>42500.663832025501</v>
          </cell>
          <cell r="AH982" t="str">
            <v>Emilio Wills Valderrama</v>
          </cell>
          <cell r="AI982" t="str">
            <v>ewills@minhacienda.gov.co</v>
          </cell>
          <cell r="AJ982">
            <v>120</v>
          </cell>
          <cell r="AK982">
            <v>0</v>
          </cell>
          <cell r="AL982">
            <v>0</v>
          </cell>
        </row>
        <row r="983">
          <cell r="A983">
            <v>4395</v>
          </cell>
          <cell r="B983" t="str">
            <v>Todos por un Nuevo País</v>
          </cell>
          <cell r="C983" t="str">
            <v>Consistencia macroeconómica</v>
          </cell>
          <cell r="D983" t="str">
            <v>Consistencia macroeconómica</v>
          </cell>
          <cell r="E983" t="str">
            <v>Hacienda</v>
          </cell>
          <cell r="F983" t="str">
            <v>MINHACIENDA</v>
          </cell>
          <cell r="G983" t="str">
            <v>Gestión de recursos, activos y pasivos del Presupuesto General de la Nación</v>
          </cell>
          <cell r="H983">
            <v>4395</v>
          </cell>
          <cell r="I983" t="str">
            <v>Balance Primario del Sector Público No Financiero (% del PIB)</v>
          </cell>
          <cell r="J983" t="str">
            <v>Resultado</v>
          </cell>
          <cell r="K983" t="str">
            <v>Sectorial</v>
          </cell>
          <cell r="L983" t="str">
            <v>SI</v>
          </cell>
          <cell r="M983" t="str">
            <v>NO</v>
          </cell>
          <cell r="N983" t="str">
            <v>NO</v>
          </cell>
          <cell r="O983" t="str">
            <v>SI</v>
          </cell>
          <cell r="P983" t="str">
            <v>Porcentaje</v>
          </cell>
          <cell r="Q983" t="str">
            <v>Trimestral</v>
          </cell>
          <cell r="R983" t="str">
            <v>Stock</v>
          </cell>
          <cell r="S983">
            <v>0.7</v>
          </cell>
          <cell r="T983">
            <v>0.7</v>
          </cell>
          <cell r="U983">
            <v>1</v>
          </cell>
          <cell r="V983">
            <v>1.2</v>
          </cell>
          <cell r="W983">
            <v>1.3</v>
          </cell>
          <cell r="X983">
            <v>1.3</v>
          </cell>
          <cell r="Y983">
            <v>0</v>
          </cell>
          <cell r="Z983">
            <v>0</v>
          </cell>
          <cell r="AA983">
            <v>0</v>
          </cell>
          <cell r="AB983">
            <v>0</v>
          </cell>
          <cell r="AC983">
            <v>0</v>
          </cell>
          <cell r="AD983">
            <v>0</v>
          </cell>
          <cell r="AE983" t="str">
            <v>El indicador se reporta de manera trimestral.</v>
          </cell>
          <cell r="AF983">
            <v>42400.208333333299</v>
          </cell>
          <cell r="AG983">
            <v>42439.700047719904</v>
          </cell>
          <cell r="AH983" t="str">
            <v>Emilio Wills Valderrama</v>
          </cell>
          <cell r="AI983" t="str">
            <v>ewills@minhacienda.gov.co</v>
          </cell>
          <cell r="AJ983">
            <v>120</v>
          </cell>
          <cell r="AK983">
            <v>0</v>
          </cell>
          <cell r="AL983">
            <v>0</v>
          </cell>
        </row>
        <row r="984">
          <cell r="A984">
            <v>5272</v>
          </cell>
          <cell r="B984" t="str">
            <v>Todos por un Nuevo País</v>
          </cell>
          <cell r="C984" t="str">
            <v>Consistencia macroeconómica</v>
          </cell>
          <cell r="D984" t="str">
            <v>Consistencia macroeconómica</v>
          </cell>
          <cell r="E984" t="str">
            <v>Hacienda</v>
          </cell>
          <cell r="F984" t="str">
            <v>SAE</v>
          </cell>
          <cell r="G984" t="str">
            <v>Fortalecimiento del recaudo y la sostenibilidad fiscal</v>
          </cell>
          <cell r="H984">
            <v>5272</v>
          </cell>
          <cell r="I984" t="str">
            <v>Activos que registran productividad a cargo de la Sociedad de Activos Especiales</v>
          </cell>
          <cell r="J984" t="str">
            <v>Resultado</v>
          </cell>
          <cell r="K984" t="str">
            <v>Sectorial</v>
          </cell>
          <cell r="L984" t="str">
            <v>NO</v>
          </cell>
          <cell r="M984" t="str">
            <v>NO</v>
          </cell>
          <cell r="N984" t="str">
            <v>NO</v>
          </cell>
          <cell r="O984" t="str">
            <v>SI</v>
          </cell>
          <cell r="P984" t="str">
            <v>Activos</v>
          </cell>
          <cell r="Q984" t="str">
            <v>Trimestral</v>
          </cell>
          <cell r="R984" t="str">
            <v>Capacidad</v>
          </cell>
          <cell r="S984">
            <v>5312</v>
          </cell>
          <cell r="T984">
            <v>5601</v>
          </cell>
          <cell r="U984">
            <v>6380</v>
          </cell>
          <cell r="V984">
            <v>7405</v>
          </cell>
          <cell r="W984">
            <v>8432</v>
          </cell>
          <cell r="X984">
            <v>8432</v>
          </cell>
          <cell r="Y984">
            <v>4483</v>
          </cell>
          <cell r="Z984">
            <v>0</v>
          </cell>
          <cell r="AA984">
            <v>4483</v>
          </cell>
          <cell r="AB984">
            <v>0</v>
          </cell>
          <cell r="AC984">
            <v>42460.208333333299</v>
          </cell>
          <cell r="AD984">
            <v>42506.6024012384</v>
          </cell>
          <cell r="AE984" t="str">
            <v>La cantidad de activos productivos se desagrega de la siguiente forma: • Inmuebles con contrato de arrendamiento en mecanismo de administración de Administración Directa 1592 • Inmuebles con contrato de arrendamiento en mecanismo de administración de Depo</v>
          </cell>
          <cell r="AF984">
            <v>42460.208333333299</v>
          </cell>
          <cell r="AG984">
            <v>42501.786052430602</v>
          </cell>
          <cell r="AH984" t="str">
            <v>Maria Virginia Torres de Cristancho</v>
          </cell>
          <cell r="AI984" t="str">
            <v>mtorres@saesas.gov.co</v>
          </cell>
          <cell r="AJ984">
            <v>10</v>
          </cell>
          <cell r="AK984">
            <v>42551.208333333299</v>
          </cell>
          <cell r="AL984">
            <v>-53</v>
          </cell>
        </row>
        <row r="985">
          <cell r="A985">
            <v>5273</v>
          </cell>
          <cell r="B985" t="str">
            <v>Todos por un Nuevo País</v>
          </cell>
          <cell r="C985" t="str">
            <v>Consistencia macroeconómica</v>
          </cell>
          <cell r="D985" t="str">
            <v>Consistencia macroeconómica</v>
          </cell>
          <cell r="E985" t="str">
            <v>Hacienda</v>
          </cell>
          <cell r="F985" t="str">
            <v>SAE</v>
          </cell>
          <cell r="G985" t="str">
            <v>Fortalecimiento del recaudo y la sostenibilidad fiscal</v>
          </cell>
          <cell r="H985">
            <v>5273</v>
          </cell>
          <cell r="I985" t="str">
            <v>Activos saneados para comercializar a cargo de la Sociedad de Activos Especiales</v>
          </cell>
          <cell r="J985" t="str">
            <v>Resultado</v>
          </cell>
          <cell r="K985" t="str">
            <v>Sectorial</v>
          </cell>
          <cell r="L985" t="str">
            <v>NO</v>
          </cell>
          <cell r="M985" t="str">
            <v>NO</v>
          </cell>
          <cell r="N985" t="str">
            <v>NO</v>
          </cell>
          <cell r="O985" t="str">
            <v>SI</v>
          </cell>
          <cell r="P985" t="str">
            <v>Activos</v>
          </cell>
          <cell r="Q985" t="str">
            <v>Trimestral</v>
          </cell>
          <cell r="R985" t="str">
            <v>Acumulado</v>
          </cell>
          <cell r="S985">
            <v>1179</v>
          </cell>
          <cell r="T985">
            <v>1572</v>
          </cell>
          <cell r="U985">
            <v>1042</v>
          </cell>
          <cell r="V985">
            <v>535</v>
          </cell>
          <cell r="W985">
            <v>223</v>
          </cell>
          <cell r="X985">
            <v>3372</v>
          </cell>
          <cell r="Y985">
            <v>3795</v>
          </cell>
          <cell r="Z985">
            <v>100</v>
          </cell>
          <cell r="AA985">
            <v>6413</v>
          </cell>
          <cell r="AB985">
            <v>100</v>
          </cell>
          <cell r="AC985">
            <v>42460.208333333299</v>
          </cell>
          <cell r="AD985">
            <v>42506.605211111098</v>
          </cell>
          <cell r="AE985" t="str">
            <v xml:space="preserve">La cantidad de activos saneados para comercialización: • Inmuebles - 1722 • Muebles - 2069 • Sociedades Activas - 4 • Establecimiento de comercio - No se cuenta con establecimientos de comercio listos para comercializar </v>
          </cell>
          <cell r="AF985">
            <v>42460.208333333299</v>
          </cell>
          <cell r="AG985">
            <v>42501.786510335602</v>
          </cell>
          <cell r="AH985" t="str">
            <v>Maria Virginia Torres de Cristancho</v>
          </cell>
          <cell r="AI985" t="str">
            <v>mtorres@saesas.gov.co</v>
          </cell>
          <cell r="AJ985">
            <v>10</v>
          </cell>
          <cell r="AK985">
            <v>42551.208333333299</v>
          </cell>
          <cell r="AL985">
            <v>-53</v>
          </cell>
        </row>
        <row r="986">
          <cell r="A986">
            <v>5261</v>
          </cell>
          <cell r="B986" t="str">
            <v>Todos por un Nuevo País</v>
          </cell>
          <cell r="C986" t="str">
            <v>Consistencia macroeconómica</v>
          </cell>
          <cell r="D986" t="str">
            <v>Consistencia macroeconómica</v>
          </cell>
          <cell r="E986" t="str">
            <v>Hacienda</v>
          </cell>
          <cell r="F986" t="str">
            <v>UGPP</v>
          </cell>
          <cell r="G986" t="str">
            <v>Fortalecimiento del recaudo y la sostenibilidad fiscal</v>
          </cell>
          <cell r="H986">
            <v>5261</v>
          </cell>
          <cell r="I986" t="str">
            <v>Tasa de evasión de parafiscales UGPP</v>
          </cell>
          <cell r="J986" t="str">
            <v>Resultado</v>
          </cell>
          <cell r="K986" t="str">
            <v>Sectorial</v>
          </cell>
          <cell r="L986" t="str">
            <v>NO</v>
          </cell>
          <cell r="M986" t="str">
            <v>NO</v>
          </cell>
          <cell r="N986" t="str">
            <v>NO</v>
          </cell>
          <cell r="O986" t="str">
            <v>SI</v>
          </cell>
          <cell r="P986" t="str">
            <v>Porcentaje</v>
          </cell>
          <cell r="Q986" t="str">
            <v>Anual</v>
          </cell>
          <cell r="R986" t="str">
            <v>Reducción</v>
          </cell>
          <cell r="S986">
            <v>24</v>
          </cell>
          <cell r="T986">
            <v>22</v>
          </cell>
          <cell r="U986">
            <v>0</v>
          </cell>
          <cell r="V986">
            <v>0</v>
          </cell>
          <cell r="W986">
            <v>18</v>
          </cell>
          <cell r="X986">
            <v>18</v>
          </cell>
          <cell r="Y986">
            <v>0</v>
          </cell>
          <cell r="Z986">
            <v>0</v>
          </cell>
          <cell r="AA986">
            <v>0</v>
          </cell>
          <cell r="AB986">
            <v>0</v>
          </cell>
          <cell r="AC986">
            <v>0</v>
          </cell>
          <cell r="AD986">
            <v>0</v>
          </cell>
          <cell r="AE986" t="str">
            <v>Finalización del cálculo de la evasión 2015 y comparación de la evolución 2012 - 2015.</v>
          </cell>
          <cell r="AF986">
            <v>42490.208333333299</v>
          </cell>
          <cell r="AG986">
            <v>42503.650161493097</v>
          </cell>
          <cell r="AH986" t="str">
            <v>Maximino Sossa Fajardo</v>
          </cell>
          <cell r="AI986" t="str">
            <v>msosa@ugpp.gov.co</v>
          </cell>
          <cell r="AJ986">
            <v>160</v>
          </cell>
          <cell r="AK986">
            <v>0</v>
          </cell>
          <cell r="AL986">
            <v>0</v>
          </cell>
        </row>
        <row r="987">
          <cell r="A987">
            <v>4406</v>
          </cell>
          <cell r="B987" t="str">
            <v>Todos por un Nuevo País</v>
          </cell>
          <cell r="C987" t="str">
            <v>Consistencia macroeconómica</v>
          </cell>
          <cell r="D987" t="str">
            <v>Consistencia macroeconómica</v>
          </cell>
          <cell r="E987" t="str">
            <v>Hacienda</v>
          </cell>
          <cell r="F987" t="str">
            <v>URF</v>
          </cell>
          <cell r="G987" t="str">
            <v>Fortalecimiento del recaudo y la sostenibilidad fiscal</v>
          </cell>
          <cell r="H987">
            <v>4406</v>
          </cell>
          <cell r="I987" t="str">
            <v>Porcentaje de adultos con una cuenta de ahorros activa</v>
          </cell>
          <cell r="J987" t="str">
            <v>Resultado</v>
          </cell>
          <cell r="K987" t="str">
            <v>Sectorial</v>
          </cell>
          <cell r="L987" t="str">
            <v>SI</v>
          </cell>
          <cell r="M987" t="str">
            <v>NO</v>
          </cell>
          <cell r="N987" t="str">
            <v>NO</v>
          </cell>
          <cell r="O987" t="str">
            <v>SI</v>
          </cell>
          <cell r="P987" t="str">
            <v>Porcentaje</v>
          </cell>
          <cell r="Q987" t="str">
            <v>Trimestral</v>
          </cell>
          <cell r="R987" t="str">
            <v>Capacidad</v>
          </cell>
          <cell r="S987">
            <v>52.9</v>
          </cell>
          <cell r="T987">
            <v>54.2</v>
          </cell>
          <cell r="U987">
            <v>56.6</v>
          </cell>
          <cell r="V987">
            <v>60.2</v>
          </cell>
          <cell r="W987">
            <v>65</v>
          </cell>
          <cell r="X987">
            <v>65</v>
          </cell>
          <cell r="Y987">
            <v>0</v>
          </cell>
          <cell r="Z987">
            <v>0</v>
          </cell>
          <cell r="AA987">
            <v>0</v>
          </cell>
          <cell r="AB987">
            <v>0</v>
          </cell>
          <cell r="AC987">
            <v>0</v>
          </cell>
          <cell r="AD987">
            <v>0</v>
          </cell>
          <cell r="AE987" t="str">
            <v>Con corte a Marzo de 2016 no se cuenta con la información para estimar el número de cuentas de ahorros activa.</v>
          </cell>
          <cell r="AF987">
            <v>42460.208333333299</v>
          </cell>
          <cell r="AG987">
            <v>42500.663089351903</v>
          </cell>
          <cell r="AH987" t="str">
            <v>Maria Del Pilar Galindo Vergara</v>
          </cell>
          <cell r="AI987" t="str">
            <v xml:space="preserve">mgalindo@urf.gov.co </v>
          </cell>
          <cell r="AJ987">
            <v>90</v>
          </cell>
          <cell r="AK987">
            <v>0</v>
          </cell>
          <cell r="AL987">
            <v>0</v>
          </cell>
        </row>
        <row r="988">
          <cell r="A988">
            <v>5263</v>
          </cell>
          <cell r="B988" t="str">
            <v>Todos por un Nuevo País</v>
          </cell>
          <cell r="C988" t="str">
            <v>Consistencia macroeconómica</v>
          </cell>
          <cell r="D988" t="str">
            <v>Consistencia macroeconómica</v>
          </cell>
          <cell r="E988" t="str">
            <v>Hacienda</v>
          </cell>
          <cell r="F988" t="str">
            <v>URF</v>
          </cell>
          <cell r="G988" t="str">
            <v>Gestión de recursos, activos y pasivos del Presupuesto General de la Nación</v>
          </cell>
          <cell r="H988">
            <v>5263</v>
          </cell>
          <cell r="I988" t="str">
            <v>Cuota por millón de pesos de crédito hipotecario no VIS</v>
          </cell>
          <cell r="J988" t="str">
            <v>Producto</v>
          </cell>
          <cell r="K988" t="str">
            <v>Sectorial</v>
          </cell>
          <cell r="L988" t="str">
            <v>NO</v>
          </cell>
          <cell r="M988" t="str">
            <v>NO</v>
          </cell>
          <cell r="N988" t="str">
            <v>NO</v>
          </cell>
          <cell r="O988" t="str">
            <v>SI</v>
          </cell>
          <cell r="P988" t="str">
            <v>Pesos</v>
          </cell>
          <cell r="Q988" t="str">
            <v>Anual</v>
          </cell>
          <cell r="R988" t="str">
            <v>Reducción</v>
          </cell>
          <cell r="S988">
            <v>11038</v>
          </cell>
          <cell r="T988">
            <v>10875</v>
          </cell>
          <cell r="U988">
            <v>11050</v>
          </cell>
          <cell r="V988">
            <v>10653</v>
          </cell>
          <cell r="W988">
            <v>10549</v>
          </cell>
          <cell r="X988">
            <v>10549</v>
          </cell>
          <cell r="Y988">
            <v>0</v>
          </cell>
          <cell r="Z988">
            <v>0</v>
          </cell>
          <cell r="AA988">
            <v>0</v>
          </cell>
          <cell r="AB988">
            <v>0</v>
          </cell>
          <cell r="AC988">
            <v>0</v>
          </cell>
          <cell r="AD988">
            <v>0</v>
          </cell>
          <cell r="AE988" t="str">
            <v>El indicador es anual. No se cuenta con la información primaria para hacer el cálculo del indicador. Se realiza un análisis de las variables del sector.</v>
          </cell>
          <cell r="AF988">
            <v>42460.208333333299</v>
          </cell>
          <cell r="AG988">
            <v>42500.663587118099</v>
          </cell>
          <cell r="AH988" t="str">
            <v>Oscar Gonzalo Martinez Amaya</v>
          </cell>
          <cell r="AI988" t="str">
            <v>omartine@urf.gov.co</v>
          </cell>
          <cell r="AJ988">
            <v>90</v>
          </cell>
          <cell r="AK988">
            <v>0</v>
          </cell>
          <cell r="AL988">
            <v>0</v>
          </cell>
        </row>
        <row r="989">
          <cell r="A989">
            <v>4407</v>
          </cell>
          <cell r="B989" t="str">
            <v>Todos por un Nuevo País</v>
          </cell>
          <cell r="C989" t="str">
            <v>Consistencia macroeconómica</v>
          </cell>
          <cell r="D989" t="str">
            <v>Consistencia macroeconómica</v>
          </cell>
          <cell r="E989" t="str">
            <v>Hacienda</v>
          </cell>
          <cell r="F989" t="str">
            <v>URF</v>
          </cell>
          <cell r="G989" t="str">
            <v>Gestión de recursos, activos y pasivos del Presupuesto General de la Nación</v>
          </cell>
          <cell r="H989">
            <v>4407</v>
          </cell>
          <cell r="I989" t="str">
            <v>Índice de efectivo</v>
          </cell>
          <cell r="J989" t="str">
            <v>Resultado</v>
          </cell>
          <cell r="K989" t="str">
            <v>Sectorial</v>
          </cell>
          <cell r="L989" t="str">
            <v>SI</v>
          </cell>
          <cell r="M989" t="str">
            <v>NO</v>
          </cell>
          <cell r="N989" t="str">
            <v>NO</v>
          </cell>
          <cell r="O989" t="str">
            <v>SI</v>
          </cell>
          <cell r="P989" t="str">
            <v>Porcentaje</v>
          </cell>
          <cell r="Q989" t="str">
            <v>Anual</v>
          </cell>
          <cell r="R989" t="str">
            <v>Reducción</v>
          </cell>
          <cell r="S989">
            <v>11.7</v>
          </cell>
          <cell r="T989">
            <v>11.4</v>
          </cell>
          <cell r="U989">
            <v>10.7</v>
          </cell>
          <cell r="V989">
            <v>9.8000000000000007</v>
          </cell>
          <cell r="W989">
            <v>8.5</v>
          </cell>
          <cell r="X989">
            <v>8.5</v>
          </cell>
          <cell r="Y989">
            <v>0</v>
          </cell>
          <cell r="Z989">
            <v>0</v>
          </cell>
          <cell r="AA989">
            <v>0</v>
          </cell>
          <cell r="AB989">
            <v>0</v>
          </cell>
          <cell r="AC989">
            <v>0</v>
          </cell>
          <cell r="AD989">
            <v>0</v>
          </cell>
          <cell r="AE989" t="str">
            <v xml:space="preserve">Con corte a Abril de 2016 no se tiene información para estimar el indicador de efectivo. </v>
          </cell>
          <cell r="AF989">
            <v>42490.208333333299</v>
          </cell>
          <cell r="AG989">
            <v>42503.646834803199</v>
          </cell>
          <cell r="AH989" t="str">
            <v>Maria Del Pilar Galindo Vergara</v>
          </cell>
          <cell r="AI989" t="str">
            <v xml:space="preserve">mgalindo@urf.gov.co </v>
          </cell>
          <cell r="AJ989">
            <v>30</v>
          </cell>
          <cell r="AK989">
            <v>0</v>
          </cell>
          <cell r="AL989">
            <v>0</v>
          </cell>
        </row>
        <row r="990">
          <cell r="A990">
            <v>4402</v>
          </cell>
          <cell r="B990" t="str">
            <v>Todos por un Nuevo País</v>
          </cell>
          <cell r="C990" t="str">
            <v>Consistencia macroeconómica</v>
          </cell>
          <cell r="D990" t="str">
            <v>Consistencia macroeconómica</v>
          </cell>
          <cell r="E990" t="str">
            <v>Hacienda</v>
          </cell>
          <cell r="F990" t="str">
            <v>URF</v>
          </cell>
          <cell r="G990" t="str">
            <v>Fortalecimiento del recaudo y la sostenibilidad fiscal</v>
          </cell>
          <cell r="H990">
            <v>4402</v>
          </cell>
          <cell r="I990" t="str">
            <v>Fuentes de financiación mercado de capitales como % del PIB</v>
          </cell>
          <cell r="J990" t="str">
            <v>Resultado</v>
          </cell>
          <cell r="K990" t="str">
            <v>Sectorial</v>
          </cell>
          <cell r="L990" t="str">
            <v>SI</v>
          </cell>
          <cell r="M990" t="str">
            <v>NO</v>
          </cell>
          <cell r="N990" t="str">
            <v>NO</v>
          </cell>
          <cell r="O990" t="str">
            <v>SI</v>
          </cell>
          <cell r="P990" t="str">
            <v>Porcentaje</v>
          </cell>
          <cell r="Q990" t="str">
            <v>Anual</v>
          </cell>
          <cell r="R990" t="str">
            <v>Capacidad</v>
          </cell>
          <cell r="S990">
            <v>64.8</v>
          </cell>
          <cell r="T990">
            <v>66</v>
          </cell>
          <cell r="U990">
            <v>68</v>
          </cell>
          <cell r="V990">
            <v>71</v>
          </cell>
          <cell r="W990">
            <v>75</v>
          </cell>
          <cell r="X990">
            <v>75</v>
          </cell>
          <cell r="Y990">
            <v>0</v>
          </cell>
          <cell r="Z990">
            <v>0</v>
          </cell>
          <cell r="AA990">
            <v>0</v>
          </cell>
          <cell r="AB990">
            <v>0</v>
          </cell>
          <cell r="AC990">
            <v>0</v>
          </cell>
          <cell r="AD990">
            <v>0</v>
          </cell>
          <cell r="AE990" t="str">
            <v>No es posible estimar el indicador debido a que no se conoce el valor nominal del Producto Interno Bruto anual para el año 2016.</v>
          </cell>
          <cell r="AF990">
            <v>42490.208333333299</v>
          </cell>
          <cell r="AG990">
            <v>42503.650590277801</v>
          </cell>
          <cell r="AH990" t="str">
            <v>Maria Del Pilar Galindo Vergara</v>
          </cell>
          <cell r="AI990" t="str">
            <v xml:space="preserve">mgalindo@urf.gov.co </v>
          </cell>
          <cell r="AJ990">
            <v>90</v>
          </cell>
          <cell r="AK990">
            <v>0</v>
          </cell>
          <cell r="AL990">
            <v>0</v>
          </cell>
        </row>
        <row r="991">
          <cell r="A991">
            <v>4403</v>
          </cell>
          <cell r="B991" t="str">
            <v>Todos por un Nuevo País</v>
          </cell>
          <cell r="C991" t="str">
            <v>Consistencia macroeconómica</v>
          </cell>
          <cell r="D991" t="str">
            <v>Consistencia macroeconómica</v>
          </cell>
          <cell r="E991" t="str">
            <v>Hacienda</v>
          </cell>
          <cell r="F991" t="str">
            <v>URF</v>
          </cell>
          <cell r="G991" t="str">
            <v>Fortalecimiento del recaudo y la sostenibilidad fiscal</v>
          </cell>
          <cell r="H991">
            <v>4403</v>
          </cell>
          <cell r="I991" t="str">
            <v>Emisores del segundo mercado</v>
          </cell>
          <cell r="J991" t="str">
            <v>Resultado</v>
          </cell>
          <cell r="K991" t="str">
            <v>Sectorial</v>
          </cell>
          <cell r="L991" t="str">
            <v>SI</v>
          </cell>
          <cell r="M991" t="str">
            <v>NO</v>
          </cell>
          <cell r="N991" t="str">
            <v>NO</v>
          </cell>
          <cell r="O991" t="str">
            <v>SI</v>
          </cell>
          <cell r="P991" t="str">
            <v>Pendiente</v>
          </cell>
          <cell r="Q991" t="str">
            <v>Trimestral</v>
          </cell>
          <cell r="R991" t="str">
            <v>Stock</v>
          </cell>
          <cell r="S991">
            <v>1</v>
          </cell>
          <cell r="T991">
            <v>1</v>
          </cell>
          <cell r="U991">
            <v>3</v>
          </cell>
          <cell r="V991">
            <v>6</v>
          </cell>
          <cell r="W991">
            <v>10</v>
          </cell>
          <cell r="X991">
            <v>10</v>
          </cell>
          <cell r="Y991">
            <v>0</v>
          </cell>
          <cell r="Z991">
            <v>0</v>
          </cell>
          <cell r="AA991">
            <v>0</v>
          </cell>
          <cell r="AB991">
            <v>0</v>
          </cell>
          <cell r="AC991">
            <v>0</v>
          </cell>
          <cell r="AD991">
            <v>0</v>
          </cell>
          <cell r="AE991" t="str">
            <v>Con corte a Marzo de 2016 no se han presentado emisiones adicionales en el segundo mercado</v>
          </cell>
          <cell r="AF991">
            <v>42460.208333333299</v>
          </cell>
          <cell r="AG991">
            <v>42500.663411886599</v>
          </cell>
          <cell r="AH991" t="str">
            <v>Maria Del Pilar Galindo Vergara</v>
          </cell>
          <cell r="AI991" t="str">
            <v xml:space="preserve">mgalindo@urf.gov.co </v>
          </cell>
          <cell r="AJ991">
            <v>10</v>
          </cell>
          <cell r="AK991">
            <v>0</v>
          </cell>
          <cell r="AL991">
            <v>0</v>
          </cell>
        </row>
        <row r="992">
          <cell r="A992">
            <v>4404</v>
          </cell>
          <cell r="B992" t="str">
            <v>Todos por un Nuevo País</v>
          </cell>
          <cell r="C992" t="str">
            <v>Consistencia macroeconómica</v>
          </cell>
          <cell r="D992" t="str">
            <v>Consistencia macroeconómica</v>
          </cell>
          <cell r="E992" t="str">
            <v>Hacienda</v>
          </cell>
          <cell r="F992" t="str">
            <v>URF</v>
          </cell>
          <cell r="G992" t="str">
            <v>Fortalecimiento del recaudo y la sostenibilidad fiscal</v>
          </cell>
          <cell r="H992">
            <v>4404</v>
          </cell>
          <cell r="I992" t="str">
            <v>Índice de inclusión financiera</v>
          </cell>
          <cell r="J992" t="str">
            <v>Resultado</v>
          </cell>
          <cell r="K992" t="str">
            <v>Sectorial</v>
          </cell>
          <cell r="L992" t="str">
            <v>SI</v>
          </cell>
          <cell r="M992" t="str">
            <v>NO</v>
          </cell>
          <cell r="N992" t="str">
            <v>NO</v>
          </cell>
          <cell r="O992" t="str">
            <v>SI</v>
          </cell>
          <cell r="P992" t="str">
            <v>Porcentaje</v>
          </cell>
          <cell r="Q992" t="str">
            <v>Trimestral</v>
          </cell>
          <cell r="R992" t="str">
            <v>Capacidad</v>
          </cell>
          <cell r="S992">
            <v>72.599999999999994</v>
          </cell>
          <cell r="T992">
            <v>73.7</v>
          </cell>
          <cell r="U992">
            <v>76</v>
          </cell>
          <cell r="V992">
            <v>79.400000000000006</v>
          </cell>
          <cell r="W992">
            <v>84</v>
          </cell>
          <cell r="X992">
            <v>84</v>
          </cell>
          <cell r="Y992">
            <v>0</v>
          </cell>
          <cell r="Z992">
            <v>0</v>
          </cell>
          <cell r="AA992">
            <v>0</v>
          </cell>
          <cell r="AB992">
            <v>0</v>
          </cell>
          <cell r="AC992">
            <v>0</v>
          </cell>
          <cell r="AD992">
            <v>0</v>
          </cell>
          <cell r="AE992" t="str">
            <v>Con corte a Abril de 2016 no se tiene información para la estimación del indicador</v>
          </cell>
          <cell r="AF992">
            <v>42490.208333333299</v>
          </cell>
          <cell r="AG992">
            <v>42503.648475578702</v>
          </cell>
          <cell r="AH992" t="str">
            <v>Maria Del Pilar Galindo Vergara</v>
          </cell>
          <cell r="AI992" t="str">
            <v xml:space="preserve">mgalindo@urf.gov.co </v>
          </cell>
          <cell r="AJ992">
            <v>90</v>
          </cell>
          <cell r="AK992">
            <v>0</v>
          </cell>
          <cell r="AL992">
            <v>0</v>
          </cell>
        </row>
        <row r="993">
          <cell r="A993">
            <v>4405</v>
          </cell>
          <cell r="B993" t="str">
            <v>Todos por un Nuevo País</v>
          </cell>
          <cell r="C993" t="str">
            <v>Consistencia macroeconómica</v>
          </cell>
          <cell r="D993" t="str">
            <v>Consistencia macroeconómica</v>
          </cell>
          <cell r="E993" t="str">
            <v>Hacienda</v>
          </cell>
          <cell r="F993" t="str">
            <v>URF</v>
          </cell>
          <cell r="G993" t="str">
            <v>Fortalecimiento del recaudo y la sostenibilidad fiscal</v>
          </cell>
          <cell r="H993">
            <v>4405</v>
          </cell>
          <cell r="I993" t="str">
            <v>Sociedades especializadas en depósitos y pagos electrónicos en funcionamiento</v>
          </cell>
          <cell r="J993" t="str">
            <v>Producto</v>
          </cell>
          <cell r="K993" t="str">
            <v>Sectorial</v>
          </cell>
          <cell r="L993" t="str">
            <v>SI</v>
          </cell>
          <cell r="M993" t="str">
            <v>NO</v>
          </cell>
          <cell r="N993" t="str">
            <v>NO</v>
          </cell>
          <cell r="O993" t="str">
            <v>SI</v>
          </cell>
          <cell r="P993" t="str">
            <v>Sociedades</v>
          </cell>
          <cell r="Q993" t="str">
            <v>Anual</v>
          </cell>
          <cell r="R993" t="str">
            <v>Stock</v>
          </cell>
          <cell r="S993">
            <v>0</v>
          </cell>
          <cell r="T993">
            <v>0</v>
          </cell>
          <cell r="U993">
            <v>2</v>
          </cell>
          <cell r="V993">
            <v>4</v>
          </cell>
          <cell r="W993">
            <v>5</v>
          </cell>
          <cell r="X993">
            <v>5</v>
          </cell>
          <cell r="Y993">
            <v>0</v>
          </cell>
          <cell r="Z993">
            <v>0</v>
          </cell>
          <cell r="AA993">
            <v>0</v>
          </cell>
          <cell r="AB993">
            <v>0</v>
          </cell>
          <cell r="AC993">
            <v>0</v>
          </cell>
          <cell r="AD993">
            <v>0</v>
          </cell>
          <cell r="AE993" t="str">
            <v>Con corte a Abril de 2016 no se tiene ninguna sociedad especializada en depósitos y pagos electrónicos en funcionamiento.</v>
          </cell>
          <cell r="AF993">
            <v>42490.208333333299</v>
          </cell>
          <cell r="AG993">
            <v>42503.647943865697</v>
          </cell>
          <cell r="AH993" t="str">
            <v>Maria Del Pilar Galindo Vergara</v>
          </cell>
          <cell r="AI993" t="str">
            <v xml:space="preserve">mgalindo@urf.gov.co </v>
          </cell>
          <cell r="AJ993">
            <v>10</v>
          </cell>
          <cell r="AK993">
            <v>0</v>
          </cell>
          <cell r="AL993">
            <v>0</v>
          </cell>
        </row>
        <row r="994">
          <cell r="A994">
            <v>4549</v>
          </cell>
          <cell r="B994" t="str">
            <v>Todos por un Nuevo País</v>
          </cell>
          <cell r="C994" t="str">
            <v>Pilares</v>
          </cell>
          <cell r="D994" t="str">
            <v>Colombia en paz</v>
          </cell>
          <cell r="E994" t="str">
            <v>Defensa</v>
          </cell>
          <cell r="F994" t="str">
            <v>MINDEFENSA</v>
          </cell>
          <cell r="G994" t="str">
            <v>Paz</v>
          </cell>
          <cell r="H994">
            <v>4549</v>
          </cell>
          <cell r="I994" t="str">
            <v>Tasa de homicidios por 100 mil habitantes</v>
          </cell>
          <cell r="J994" t="str">
            <v>Resultado</v>
          </cell>
          <cell r="K994" t="str">
            <v>Sectorial</v>
          </cell>
          <cell r="L994" t="str">
            <v>SI</v>
          </cell>
          <cell r="M994" t="str">
            <v>NO</v>
          </cell>
          <cell r="N994" t="str">
            <v>NO</v>
          </cell>
          <cell r="O994" t="str">
            <v>SI</v>
          </cell>
          <cell r="P994" t="str">
            <v>Tasa</v>
          </cell>
          <cell r="Q994" t="str">
            <v>Mensual</v>
          </cell>
          <cell r="R994" t="str">
            <v>Reducción anual</v>
          </cell>
          <cell r="S994">
            <v>28</v>
          </cell>
          <cell r="T994">
            <v>26</v>
          </cell>
          <cell r="U994">
            <v>23</v>
          </cell>
          <cell r="V994">
            <v>21</v>
          </cell>
          <cell r="W994">
            <v>19</v>
          </cell>
          <cell r="X994">
            <v>19</v>
          </cell>
          <cell r="Y994">
            <v>5.9</v>
          </cell>
          <cell r="Z994">
            <v>88</v>
          </cell>
          <cell r="AA994">
            <v>5.9</v>
          </cell>
          <cell r="AB994">
            <v>48.89</v>
          </cell>
          <cell r="AC994">
            <v>42460.208333333299</v>
          </cell>
          <cell r="AD994">
            <v>42495.623620486098</v>
          </cell>
          <cell r="AE994" t="str">
            <v>Fuente Policía Nacional</v>
          </cell>
          <cell r="AF994">
            <v>42460.208333333299</v>
          </cell>
          <cell r="AG994">
            <v>42495.623620335602</v>
          </cell>
          <cell r="AH994" t="str">
            <v>Andrea Milena Tami López</v>
          </cell>
          <cell r="AI994" t="str">
            <v>Andrea.tami@mindefensa.gov.co</v>
          </cell>
          <cell r="AJ994">
            <v>30</v>
          </cell>
          <cell r="AK994">
            <v>42490.208333333299</v>
          </cell>
          <cell r="AL994">
            <v>-13</v>
          </cell>
        </row>
        <row r="995">
          <cell r="A995">
            <v>5135</v>
          </cell>
          <cell r="B995" t="str">
            <v>Todos por un Nuevo País</v>
          </cell>
          <cell r="C995" t="str">
            <v>Pilares</v>
          </cell>
          <cell r="D995" t="str">
            <v>Colombia en paz</v>
          </cell>
          <cell r="E995" t="str">
            <v>Inclusión Social y Reconciliación</v>
          </cell>
          <cell r="F995" t="str">
            <v>Unidad de Atención y Reparación Integral a las Vic</v>
          </cell>
          <cell r="G995" t="str">
            <v>Paz</v>
          </cell>
          <cell r="H995">
            <v>5135</v>
          </cell>
          <cell r="I995" t="str">
            <v>Víctimas del conflicto armado individuales y colectivas que han avanzado en la reparación integral</v>
          </cell>
          <cell r="J995" t="str">
            <v>Producto</v>
          </cell>
          <cell r="K995" t="str">
            <v>Sectorial</v>
          </cell>
          <cell r="L995" t="str">
            <v>SI</v>
          </cell>
          <cell r="M995" t="str">
            <v>SI</v>
          </cell>
          <cell r="N995" t="str">
            <v>NO</v>
          </cell>
          <cell r="O995" t="str">
            <v>SI</v>
          </cell>
          <cell r="P995" t="str">
            <v>Víctimas</v>
          </cell>
          <cell r="Q995" t="str">
            <v>Semestral</v>
          </cell>
          <cell r="R995" t="str">
            <v>Acumulado</v>
          </cell>
          <cell r="S995">
            <v>196018</v>
          </cell>
          <cell r="T995">
            <v>240150</v>
          </cell>
          <cell r="U995">
            <v>240020</v>
          </cell>
          <cell r="V995">
            <v>220020</v>
          </cell>
          <cell r="W995">
            <v>220020</v>
          </cell>
          <cell r="X995">
            <v>920210</v>
          </cell>
          <cell r="Y995">
            <v>0</v>
          </cell>
          <cell r="Z995">
            <v>0</v>
          </cell>
          <cell r="AA995">
            <v>0</v>
          </cell>
          <cell r="AB995">
            <v>0</v>
          </cell>
          <cell r="AC995">
            <v>0</v>
          </cell>
          <cell r="AD995">
            <v>0</v>
          </cell>
          <cell r="AE995" t="str">
            <v>Para Abril de 2016 La Unidad se encuentra en proceso de focalizació, con el fin de definir los alcances que permitan cumplir con la meta propuestas para el 2016, en cumplimiento de la Reparación integral de las victimas individuales y colectivas con consu</v>
          </cell>
          <cell r="AF995">
            <v>42490.208333333299</v>
          </cell>
          <cell r="AG995">
            <v>42499.742896296302</v>
          </cell>
          <cell r="AH995" t="str">
            <v>Mario Alfonso   Pardo Pardo</v>
          </cell>
          <cell r="AI995" t="str">
            <v>mario.pardo@unidadvictimas.gov.co</v>
          </cell>
          <cell r="AJ995">
            <v>10</v>
          </cell>
          <cell r="AK995">
            <v>0</v>
          </cell>
          <cell r="AL995">
            <v>0</v>
          </cell>
        </row>
        <row r="996">
          <cell r="A996">
            <v>4926</v>
          </cell>
          <cell r="B996" t="str">
            <v>Todos por un Nuevo País</v>
          </cell>
          <cell r="C996" t="str">
            <v>Pilares</v>
          </cell>
          <cell r="D996" t="str">
            <v>Colombia en paz</v>
          </cell>
          <cell r="E996" t="str">
            <v>Planeación Nacional</v>
          </cell>
          <cell r="F996" t="str">
            <v>DNP</v>
          </cell>
          <cell r="G996" t="str">
            <v>Paz</v>
          </cell>
          <cell r="H996">
            <v>4926</v>
          </cell>
          <cell r="I996" t="str">
            <v>Pobreza Monetaria Rural</v>
          </cell>
          <cell r="J996" t="str">
            <v>Resultado</v>
          </cell>
          <cell r="K996" t="str">
            <v>Sectorial</v>
          </cell>
          <cell r="L996" t="str">
            <v>SI</v>
          </cell>
          <cell r="M996" t="str">
            <v>NO</v>
          </cell>
          <cell r="N996" t="str">
            <v>NO</v>
          </cell>
          <cell r="O996" t="str">
            <v>SI</v>
          </cell>
          <cell r="P996" t="str">
            <v>Tasa</v>
          </cell>
          <cell r="Q996" t="str">
            <v>Anual</v>
          </cell>
          <cell r="R996" t="str">
            <v>Reducción</v>
          </cell>
          <cell r="S996">
            <v>41.4</v>
          </cell>
          <cell r="T996">
            <v>0.39600000000000002</v>
          </cell>
          <cell r="U996">
            <v>0.38100000000000001</v>
          </cell>
          <cell r="V996">
            <v>0.36699999999999999</v>
          </cell>
          <cell r="W996">
            <v>0.36</v>
          </cell>
          <cell r="X996">
            <v>0.36</v>
          </cell>
          <cell r="Y996">
            <v>0</v>
          </cell>
          <cell r="Z996">
            <v>0</v>
          </cell>
          <cell r="AA996">
            <v>0</v>
          </cell>
          <cell r="AB996">
            <v>0</v>
          </cell>
          <cell r="AC996">
            <v>0</v>
          </cell>
          <cell r="AD996">
            <v>0</v>
          </cell>
          <cell r="AE996">
            <v>0</v>
          </cell>
          <cell r="AF996">
            <v>0</v>
          </cell>
          <cell r="AG996">
            <v>0</v>
          </cell>
          <cell r="AH996" t="str">
            <v>Paula Marcela Escobar</v>
          </cell>
          <cell r="AI996" t="str">
            <v>pescobar@dnp.gov.co</v>
          </cell>
          <cell r="AJ996">
            <v>90</v>
          </cell>
          <cell r="AK996">
            <v>0</v>
          </cell>
          <cell r="AL996">
            <v>0</v>
          </cell>
        </row>
        <row r="997">
          <cell r="A997">
            <v>4522</v>
          </cell>
          <cell r="B997" t="str">
            <v>Todos por un Nuevo País</v>
          </cell>
          <cell r="C997" t="str">
            <v>Pilares</v>
          </cell>
          <cell r="D997" t="str">
            <v>Colombia en paz</v>
          </cell>
          <cell r="E997" t="str">
            <v>Planeación Nacional</v>
          </cell>
          <cell r="F997" t="str">
            <v>DNP</v>
          </cell>
          <cell r="G997" t="str">
            <v>Paz</v>
          </cell>
          <cell r="H997">
            <v>4522</v>
          </cell>
          <cell r="I997" t="str">
            <v>Indicador de Convergencia Regional ICIR  para municipios mas afectados por conflicto (Brechas sociales en los municipios más afectados por conflicto)</v>
          </cell>
          <cell r="J997" t="str">
            <v>Resultado</v>
          </cell>
          <cell r="K997" t="str">
            <v>Sectorial</v>
          </cell>
          <cell r="L997" t="str">
            <v>SI</v>
          </cell>
          <cell r="M997" t="str">
            <v>NO</v>
          </cell>
          <cell r="N997" t="str">
            <v>NO</v>
          </cell>
          <cell r="O997" t="str">
            <v>SI</v>
          </cell>
          <cell r="P997" t="str">
            <v>Porcentaje</v>
          </cell>
          <cell r="Q997" t="str">
            <v>Anual</v>
          </cell>
          <cell r="R997" t="str">
            <v>Reducción</v>
          </cell>
          <cell r="S997">
            <v>41</v>
          </cell>
          <cell r="T997">
            <v>38.5</v>
          </cell>
          <cell r="U997">
            <v>35.9</v>
          </cell>
          <cell r="V997">
            <v>32.1</v>
          </cell>
          <cell r="W997">
            <v>28.2</v>
          </cell>
          <cell r="X997">
            <v>28.2</v>
          </cell>
          <cell r="Y997">
            <v>0</v>
          </cell>
          <cell r="Z997">
            <v>0</v>
          </cell>
          <cell r="AA997">
            <v>0</v>
          </cell>
          <cell r="AB997">
            <v>0</v>
          </cell>
          <cell r="AC997">
            <v>0</v>
          </cell>
          <cell r="AD997">
            <v>0</v>
          </cell>
          <cell r="AE997" t="str">
            <v>Se hicieron los cálculos preliminares con las variables seleccionadas del listado opcional, en total quedaron 11 variables en 7 sectores.</v>
          </cell>
          <cell r="AF997">
            <v>42490.208333333299</v>
          </cell>
          <cell r="AG997">
            <v>42502.437101041702</v>
          </cell>
          <cell r="AH997" t="str">
            <v>Ivan Osejo Villamil</v>
          </cell>
          <cell r="AI997" t="str">
            <v>iosejo@dnp.gov.co</v>
          </cell>
          <cell r="AJ997">
            <v>365</v>
          </cell>
          <cell r="AK997">
            <v>0</v>
          </cell>
          <cell r="AL997">
            <v>0</v>
          </cell>
        </row>
        <row r="998">
          <cell r="A998">
            <v>4540</v>
          </cell>
          <cell r="B998" t="str">
            <v>Todos por un Nuevo País</v>
          </cell>
          <cell r="C998" t="str">
            <v>Pilares</v>
          </cell>
          <cell r="D998" t="str">
            <v>Colombia en paz</v>
          </cell>
          <cell r="E998" t="str">
            <v>Planeación Nacional</v>
          </cell>
          <cell r="F998" t="str">
            <v>DNP</v>
          </cell>
          <cell r="G998" t="str">
            <v>Paz</v>
          </cell>
          <cell r="H998">
            <v>4540</v>
          </cell>
          <cell r="I998" t="str">
            <v>Inversión como porcentaje del PIB</v>
          </cell>
          <cell r="J998" t="str">
            <v>Gestión</v>
          </cell>
          <cell r="K998" t="str">
            <v>Sectorial</v>
          </cell>
          <cell r="L998" t="str">
            <v>SI</v>
          </cell>
          <cell r="M998" t="str">
            <v>NO</v>
          </cell>
          <cell r="N998" t="str">
            <v>NO</v>
          </cell>
          <cell r="O998" t="str">
            <v>SI</v>
          </cell>
          <cell r="P998" t="str">
            <v>Porcentaje</v>
          </cell>
          <cell r="Q998" t="str">
            <v>Anual</v>
          </cell>
          <cell r="R998" t="str">
            <v>Flujo</v>
          </cell>
          <cell r="S998">
            <v>29.5</v>
          </cell>
          <cell r="T998">
            <v>28.3</v>
          </cell>
          <cell r="U998">
            <v>28.6</v>
          </cell>
          <cell r="V998">
            <v>29.3</v>
          </cell>
          <cell r="W998">
            <v>29.5</v>
          </cell>
          <cell r="X998">
            <v>29.5</v>
          </cell>
          <cell r="Y998">
            <v>0</v>
          </cell>
          <cell r="Z998">
            <v>0</v>
          </cell>
          <cell r="AA998">
            <v>0</v>
          </cell>
          <cell r="AB998">
            <v>0</v>
          </cell>
          <cell r="AC998">
            <v>0</v>
          </cell>
          <cell r="AD998">
            <v>0</v>
          </cell>
          <cell r="AE998" t="str">
            <v xml:space="preserve">La periodicidad del dato, así como su frecuencia de cálculo, es anual, por lo que no es posible hacer un seguimiento mensual. </v>
          </cell>
          <cell r="AF998">
            <v>42460.208333333299</v>
          </cell>
          <cell r="AG998">
            <v>42468.700248495399</v>
          </cell>
          <cell r="AH998" t="str">
            <v>Néstor Iván González Quintero</v>
          </cell>
          <cell r="AI998" t="str">
            <v>ngonzalez@dnp.gov.co</v>
          </cell>
          <cell r="AJ998">
            <v>90</v>
          </cell>
          <cell r="AK998">
            <v>0</v>
          </cell>
          <cell r="AL998">
            <v>0</v>
          </cell>
        </row>
        <row r="999">
          <cell r="A999">
            <v>4327</v>
          </cell>
          <cell r="B999" t="str">
            <v>Todos por un Nuevo País</v>
          </cell>
          <cell r="C999" t="str">
            <v>Pilares</v>
          </cell>
          <cell r="D999" t="str">
            <v>Colombia equitativa y sin pobreza</v>
          </cell>
          <cell r="E999" t="str">
            <v>Inclusión Social y Reconciliación</v>
          </cell>
          <cell r="F999" t="str">
            <v>ICBF</v>
          </cell>
          <cell r="G999" t="str">
            <v>Equidad</v>
          </cell>
          <cell r="H999">
            <v>4327</v>
          </cell>
          <cell r="I999" t="str">
            <v>Niños y niñas con educación inicial en el marco de la atención integral</v>
          </cell>
          <cell r="J999" t="str">
            <v>Producto</v>
          </cell>
          <cell r="K999" t="str">
            <v>Sectorial</v>
          </cell>
          <cell r="L999" t="str">
            <v>SI</v>
          </cell>
          <cell r="M999" t="str">
            <v>SI</v>
          </cell>
          <cell r="N999" t="str">
            <v>NO</v>
          </cell>
          <cell r="O999" t="str">
            <v>SI</v>
          </cell>
          <cell r="P999" t="str">
            <v>Niños y niñas</v>
          </cell>
          <cell r="Q999" t="str">
            <v>Trimestral</v>
          </cell>
          <cell r="R999" t="str">
            <v>Capacidad</v>
          </cell>
          <cell r="S999">
            <v>1054857</v>
          </cell>
          <cell r="T999">
            <v>1100000</v>
          </cell>
          <cell r="U999">
            <v>1150000</v>
          </cell>
          <cell r="V999">
            <v>1350000</v>
          </cell>
          <cell r="W999">
            <v>1500000</v>
          </cell>
          <cell r="X999">
            <v>1500000</v>
          </cell>
          <cell r="Y999">
            <v>0</v>
          </cell>
          <cell r="Z999">
            <v>0</v>
          </cell>
          <cell r="AA999">
            <v>0</v>
          </cell>
          <cell r="AB999">
            <v>0</v>
          </cell>
          <cell r="AC999">
            <v>0</v>
          </cell>
          <cell r="AD999">
            <v>0</v>
          </cell>
          <cell r="AE999" t="str">
            <v>Durante el mes de febrero se efectúa el seguimiento al inicio de atención en todas las modalidades de atención para la primera infancia.</v>
          </cell>
          <cell r="AF999">
            <v>42429.208333333299</v>
          </cell>
          <cell r="AG999">
            <v>42471.389772372699</v>
          </cell>
          <cell r="AH999" t="str">
            <v>Juan Carlos Buitrago</v>
          </cell>
          <cell r="AI999" t="str">
            <v>juan.buitrago@icbf.gov.co</v>
          </cell>
          <cell r="AJ999">
            <v>30</v>
          </cell>
          <cell r="AK999">
            <v>0</v>
          </cell>
          <cell r="AL999">
            <v>0</v>
          </cell>
        </row>
        <row r="1000">
          <cell r="A1000">
            <v>4765</v>
          </cell>
          <cell r="B1000" t="str">
            <v>Todos por un Nuevo País</v>
          </cell>
          <cell r="C1000" t="str">
            <v>Pilares</v>
          </cell>
          <cell r="D1000" t="str">
            <v>Colombia equitativa y sin pobreza</v>
          </cell>
          <cell r="E1000" t="str">
            <v>Inclusión Social y Reconciliación</v>
          </cell>
          <cell r="F1000" t="str">
            <v>Prosperidad Social</v>
          </cell>
          <cell r="G1000" t="str">
            <v>Equidad</v>
          </cell>
          <cell r="H1000">
            <v>4765</v>
          </cell>
          <cell r="I1000" t="str">
            <v>Pobreza monetaria</v>
          </cell>
          <cell r="J1000" t="str">
            <v>Gestión</v>
          </cell>
          <cell r="K1000" t="str">
            <v>Sectorial</v>
          </cell>
          <cell r="L1000" t="str">
            <v>SI</v>
          </cell>
          <cell r="M1000" t="str">
            <v>SI</v>
          </cell>
          <cell r="N1000" t="str">
            <v>NO</v>
          </cell>
          <cell r="O1000" t="str">
            <v>SI</v>
          </cell>
          <cell r="P1000" t="str">
            <v>Porcentaje</v>
          </cell>
          <cell r="Q1000" t="str">
            <v>Anual</v>
          </cell>
          <cell r="R1000" t="str">
            <v>Reducción</v>
          </cell>
          <cell r="S1000">
            <v>28.5</v>
          </cell>
          <cell r="T1000">
            <v>27.6</v>
          </cell>
          <cell r="U1000">
            <v>26.8</v>
          </cell>
          <cell r="V1000">
            <v>25.9</v>
          </cell>
          <cell r="W1000">
            <v>25</v>
          </cell>
          <cell r="X1000">
            <v>25</v>
          </cell>
          <cell r="Y1000">
            <v>0</v>
          </cell>
          <cell r="Z1000">
            <v>0</v>
          </cell>
          <cell r="AA1000">
            <v>0</v>
          </cell>
          <cell r="AB1000">
            <v>0</v>
          </cell>
          <cell r="AC1000">
            <v>0</v>
          </cell>
          <cell r="AD1000">
            <v>0</v>
          </cell>
          <cell r="AE1000" t="str">
            <v>La periodicidad del indicador es anual. El último dato disponible es el del año 2015 y su valor es de 27,8%.</v>
          </cell>
          <cell r="AF1000">
            <v>42490.208333333299</v>
          </cell>
          <cell r="AG1000">
            <v>42501.647491979202</v>
          </cell>
          <cell r="AH1000" t="str">
            <v>Marilyn Jímenez Chaves</v>
          </cell>
          <cell r="AI1000" t="str">
            <v>marilyn.jimenez@dps.gov.co</v>
          </cell>
          <cell r="AJ1000">
            <v>90</v>
          </cell>
          <cell r="AK1000">
            <v>0</v>
          </cell>
          <cell r="AL1000">
            <v>0</v>
          </cell>
        </row>
        <row r="1001">
          <cell r="A1001">
            <v>4769</v>
          </cell>
          <cell r="B1001" t="str">
            <v>Todos por un Nuevo País</v>
          </cell>
          <cell r="C1001" t="str">
            <v>Pilares</v>
          </cell>
          <cell r="D1001" t="str">
            <v>Colombia equitativa y sin pobreza</v>
          </cell>
          <cell r="E1001" t="str">
            <v>Inclusión Social y Reconciliación</v>
          </cell>
          <cell r="F1001" t="str">
            <v>Prosperidad Social</v>
          </cell>
          <cell r="G1001" t="str">
            <v>Equidad</v>
          </cell>
          <cell r="H1001">
            <v>4769</v>
          </cell>
          <cell r="I1001" t="str">
            <v>Índice de Pobreza Multidimensional</v>
          </cell>
          <cell r="J1001" t="str">
            <v>Gestión</v>
          </cell>
          <cell r="K1001" t="str">
            <v>Sectorial</v>
          </cell>
          <cell r="L1001" t="str">
            <v>SI</v>
          </cell>
          <cell r="M1001" t="str">
            <v>NO</v>
          </cell>
          <cell r="N1001" t="str">
            <v>NO</v>
          </cell>
          <cell r="O1001" t="str">
            <v>SI</v>
          </cell>
          <cell r="P1001" t="str">
            <v>Porcentaje</v>
          </cell>
          <cell r="Q1001" t="str">
            <v>Anual</v>
          </cell>
          <cell r="R1001" t="str">
            <v>Reducción</v>
          </cell>
          <cell r="S1001">
            <v>21.9</v>
          </cell>
          <cell r="T1001">
            <v>20.9</v>
          </cell>
          <cell r="U1001">
            <v>19.899999999999999</v>
          </cell>
          <cell r="V1001">
            <v>18.8</v>
          </cell>
          <cell r="W1001">
            <v>17.8</v>
          </cell>
          <cell r="X1001">
            <v>17.8</v>
          </cell>
          <cell r="Y1001">
            <v>0</v>
          </cell>
          <cell r="Z1001">
            <v>0</v>
          </cell>
          <cell r="AA1001">
            <v>0</v>
          </cell>
          <cell r="AB1001">
            <v>0</v>
          </cell>
          <cell r="AC1001">
            <v>0</v>
          </cell>
          <cell r="AD1001">
            <v>0</v>
          </cell>
          <cell r="AE1001" t="str">
            <v>La periodicidad del indicador es anual. El último dato disponible es el del año 2015 y su valor es de 20,2%.</v>
          </cell>
          <cell r="AF1001">
            <v>42490.208333333299</v>
          </cell>
          <cell r="AG1001">
            <v>42501.647324270802</v>
          </cell>
          <cell r="AH1001" t="str">
            <v>Marilyn Jímenez Chaves</v>
          </cell>
          <cell r="AI1001" t="str">
            <v>marilyn.jimenez@dps.gov.co</v>
          </cell>
          <cell r="AJ1001">
            <v>90</v>
          </cell>
          <cell r="AK1001">
            <v>0</v>
          </cell>
          <cell r="AL1001">
            <v>0</v>
          </cell>
        </row>
        <row r="1002">
          <cell r="A1002">
            <v>5255</v>
          </cell>
          <cell r="B1002" t="str">
            <v>Todos por un Nuevo País</v>
          </cell>
          <cell r="C1002" t="str">
            <v>Pilares</v>
          </cell>
          <cell r="D1002" t="str">
            <v>Colombia equitativa y sin pobreza</v>
          </cell>
          <cell r="E1002" t="str">
            <v>Inclusión Social y Reconciliación</v>
          </cell>
          <cell r="F1002" t="str">
            <v>Prosperidad Social</v>
          </cell>
          <cell r="G1002" t="str">
            <v>Equidad</v>
          </cell>
          <cell r="H1002">
            <v>5255</v>
          </cell>
          <cell r="I1002" t="str">
            <v>Coeficiente de Gini</v>
          </cell>
          <cell r="J1002" t="str">
            <v>Gestión</v>
          </cell>
          <cell r="K1002" t="str">
            <v>Sectorial</v>
          </cell>
          <cell r="L1002" t="str">
            <v>SI</v>
          </cell>
          <cell r="M1002" t="str">
            <v>NO</v>
          </cell>
          <cell r="N1002" t="str">
            <v>NO</v>
          </cell>
          <cell r="O1002" t="str">
            <v>SI</v>
          </cell>
          <cell r="P1002" t="str">
            <v>Porcentaje</v>
          </cell>
          <cell r="Q1002" t="str">
            <v>Anual</v>
          </cell>
          <cell r="R1002" t="str">
            <v>Reducción</v>
          </cell>
          <cell r="S1002">
            <v>0.54</v>
          </cell>
          <cell r="T1002">
            <v>0.54</v>
          </cell>
          <cell r="U1002">
            <v>0.53</v>
          </cell>
          <cell r="V1002">
            <v>0.53</v>
          </cell>
          <cell r="W1002">
            <v>0.52</v>
          </cell>
          <cell r="X1002">
            <v>0.52</v>
          </cell>
          <cell r="Y1002">
            <v>0</v>
          </cell>
          <cell r="Z1002">
            <v>0</v>
          </cell>
          <cell r="AA1002">
            <v>0</v>
          </cell>
          <cell r="AB1002">
            <v>0</v>
          </cell>
          <cell r="AC1002">
            <v>0</v>
          </cell>
          <cell r="AD1002">
            <v>0</v>
          </cell>
          <cell r="AE1002" t="str">
            <v>La periodicidad del indicador es anual. El último dato disponible es el del año 2015 y su valor es de 0,522.</v>
          </cell>
          <cell r="AF1002">
            <v>42490.208333333299</v>
          </cell>
          <cell r="AG1002">
            <v>42501.644804826399</v>
          </cell>
          <cell r="AH1002" t="str">
            <v>Marilyn Jímenez Chaves</v>
          </cell>
          <cell r="AI1002" t="str">
            <v>marilyn.jimenez@dps.gov.co</v>
          </cell>
          <cell r="AJ1002">
            <v>90</v>
          </cell>
          <cell r="AK1002">
            <v>0</v>
          </cell>
          <cell r="AL1002">
            <v>0</v>
          </cell>
        </row>
        <row r="1003">
          <cell r="B1003" t="str">
            <v>Todos por un Nuevo País</v>
          </cell>
          <cell r="C1003" t="str">
            <v>Pilares</v>
          </cell>
          <cell r="D1003" t="str">
            <v>Colombia equitativa y sin pobreza</v>
          </cell>
          <cell r="E1003" t="str">
            <v>Trabajo</v>
          </cell>
          <cell r="F1003" t="str">
            <v>MinTrabajo</v>
          </cell>
          <cell r="G1003" t="str">
            <v>Equidad</v>
          </cell>
          <cell r="H1003">
            <v>5164</v>
          </cell>
          <cell r="I1003" t="str">
            <v>Tasa de desempleo</v>
          </cell>
          <cell r="J1003" t="str">
            <v>Resultado</v>
          </cell>
          <cell r="K1003" t="str">
            <v>Sectorial</v>
          </cell>
          <cell r="L1003" t="str">
            <v>SI</v>
          </cell>
          <cell r="M1003" t="str">
            <v>NO</v>
          </cell>
          <cell r="N1003" t="str">
            <v>NO</v>
          </cell>
          <cell r="O1003" t="str">
            <v>SI</v>
          </cell>
          <cell r="P1003" t="str">
            <v>Porcentaje</v>
          </cell>
          <cell r="Q1003" t="str">
            <v>Anual</v>
          </cell>
          <cell r="R1003" t="str">
            <v>Reducción</v>
          </cell>
          <cell r="S1003">
            <v>9.1</v>
          </cell>
          <cell r="T1003">
            <v>8.8000000000000007</v>
          </cell>
          <cell r="U1003">
            <v>8.6</v>
          </cell>
          <cell r="V1003">
            <v>8.3000000000000007</v>
          </cell>
          <cell r="W1003">
            <v>8</v>
          </cell>
          <cell r="X1003">
            <v>8</v>
          </cell>
          <cell r="Y1003">
            <v>0</v>
          </cell>
          <cell r="Z1003">
            <v>0</v>
          </cell>
          <cell r="AA1003">
            <v>0</v>
          </cell>
          <cell r="AB1003">
            <v>0</v>
          </cell>
          <cell r="AC1003">
            <v>0</v>
          </cell>
          <cell r="AD1003">
            <v>0</v>
          </cell>
          <cell r="AE1003" t="str">
            <v>Colombia en Obra: Se han vinculado a la Ruta de inclusión Social y Productiva sectores de la infraestructura como las Vías 4G y otras vías, Vivienda, Puentes, Aeropuertos, Mega colegios y Acueductos. En cuanto a Empleo y Emprendimiento, avanza la elaborac</v>
          </cell>
          <cell r="AF1003">
            <v>42490.208333333299</v>
          </cell>
          <cell r="AG1003">
            <v>42496.635342743102</v>
          </cell>
          <cell r="AH1003" t="str">
            <v>Diana Hernández Hernández</v>
          </cell>
          <cell r="AI1003" t="str">
            <v>dhernandezh@mintrabajo.gov.co</v>
          </cell>
          <cell r="AJ1003">
            <v>30</v>
          </cell>
          <cell r="AK1003">
            <v>0</v>
          </cell>
          <cell r="AL1003">
            <v>0</v>
          </cell>
        </row>
        <row r="1004">
          <cell r="B1004" t="str">
            <v>Todos por un Nuevo País</v>
          </cell>
          <cell r="C1004" t="str">
            <v>Pilares</v>
          </cell>
          <cell r="D1004" t="str">
            <v>Colombia equitativa y sin pobreza</v>
          </cell>
          <cell r="E1004" t="str">
            <v>Trabajo</v>
          </cell>
          <cell r="F1004" t="str">
            <v>MinTrabajo</v>
          </cell>
          <cell r="G1004" t="str">
            <v>Equidad</v>
          </cell>
          <cell r="H1004">
            <v>5165</v>
          </cell>
          <cell r="I1004" t="str">
            <v>Tasa de formalidad 13 áreas metropolitanas</v>
          </cell>
          <cell r="J1004" t="str">
            <v>Resultado</v>
          </cell>
          <cell r="K1004" t="str">
            <v>Sectorial</v>
          </cell>
          <cell r="L1004" t="str">
            <v>SI</v>
          </cell>
          <cell r="M1004" t="str">
            <v>NO</v>
          </cell>
          <cell r="N1004" t="str">
            <v>NO</v>
          </cell>
          <cell r="O1004" t="str">
            <v>SI</v>
          </cell>
          <cell r="P1004" t="str">
            <v>Porcentaje</v>
          </cell>
          <cell r="Q1004" t="str">
            <v>Anual</v>
          </cell>
          <cell r="R1004" t="str">
            <v>Capacidad</v>
          </cell>
          <cell r="S1004">
            <v>46.9</v>
          </cell>
          <cell r="T1004">
            <v>47.725000000000001</v>
          </cell>
          <cell r="U1004">
            <v>48.55</v>
          </cell>
          <cell r="V1004">
            <v>49.375</v>
          </cell>
          <cell r="W1004">
            <v>50.2</v>
          </cell>
          <cell r="X1004">
            <v>50.2</v>
          </cell>
          <cell r="Y1004">
            <v>0</v>
          </cell>
          <cell r="Z1004">
            <v>0</v>
          </cell>
          <cell r="AA1004">
            <v>0</v>
          </cell>
          <cell r="AB1004">
            <v>0</v>
          </cell>
          <cell r="AC1004">
            <v>0</v>
          </cell>
          <cell r="AD1004">
            <v>0</v>
          </cell>
          <cell r="AE1004" t="str">
            <v>Asistencia Técnica. Con el propósito de dar cumplimiento a la Sentencia 426/2014 relacionada con la descontaminación del Rio Bogotá, en lo concerniente al Ministerio del Trabajo, se ha venido participando activamente en el encuentro sistemático interinsti</v>
          </cell>
          <cell r="AF1004">
            <v>42490.208333333299</v>
          </cell>
          <cell r="AG1004">
            <v>42496.638391863402</v>
          </cell>
          <cell r="AH1004" t="str">
            <v>Diana Hernández Hernández</v>
          </cell>
          <cell r="AI1004" t="str">
            <v>dhernandezh@mintrabajo.gov.co</v>
          </cell>
          <cell r="AJ1004">
            <v>30</v>
          </cell>
          <cell r="AK1004">
            <v>0</v>
          </cell>
          <cell r="AL1004">
            <v>0</v>
          </cell>
        </row>
        <row r="1005">
          <cell r="B1005" t="str">
            <v>Todos por un Nuevo País</v>
          </cell>
          <cell r="C1005" t="str">
            <v>Pilares</v>
          </cell>
          <cell r="D1005" t="str">
            <v>Colombia la más educada</v>
          </cell>
          <cell r="E1005" t="str">
            <v>Educación</v>
          </cell>
          <cell r="F1005" t="str">
            <v>MINEDUCACION</v>
          </cell>
          <cell r="G1005" t="str">
            <v>Educación</v>
          </cell>
          <cell r="H1005">
            <v>4495</v>
          </cell>
          <cell r="I1005" t="str">
            <v>Porcentaje de colegios oficiales en las categorias A+, A y B en las pruebas SABER 11</v>
          </cell>
          <cell r="J1005" t="str">
            <v>Resultado</v>
          </cell>
          <cell r="K1005" t="str">
            <v>Sectorial</v>
          </cell>
          <cell r="L1005" t="str">
            <v>SI</v>
          </cell>
          <cell r="M1005" t="str">
            <v>SI</v>
          </cell>
          <cell r="N1005" t="str">
            <v>NO</v>
          </cell>
          <cell r="O1005" t="str">
            <v>SI</v>
          </cell>
          <cell r="P1005" t="str">
            <v>Porcentaje</v>
          </cell>
          <cell r="Q1005" t="str">
            <v>Semestral</v>
          </cell>
          <cell r="R1005" t="str">
            <v>Capacidad</v>
          </cell>
          <cell r="S1005">
            <v>33.299999999999997</v>
          </cell>
          <cell r="T1005">
            <v>34.9</v>
          </cell>
          <cell r="U1005">
            <v>36.9</v>
          </cell>
          <cell r="V1005">
            <v>42.1</v>
          </cell>
          <cell r="W1005">
            <v>45</v>
          </cell>
          <cell r="X1005">
            <v>45</v>
          </cell>
          <cell r="Y1005">
            <v>0</v>
          </cell>
          <cell r="Z1005">
            <v>0</v>
          </cell>
          <cell r="AA1005">
            <v>0</v>
          </cell>
          <cell r="AB1005">
            <v>0</v>
          </cell>
          <cell r="AC1005">
            <v>0</v>
          </cell>
          <cell r="AD1005">
            <v>0</v>
          </cell>
          <cell r="AE1005" t="str">
            <v xml:space="preserve">Durante el mes de abril se dio inicio a la inscripción de los estudiantes de Calendario A que aplicarán la prueba en el segundo semestre del año 2016 </v>
          </cell>
          <cell r="AF1005">
            <v>42490.208333333299</v>
          </cell>
          <cell r="AG1005">
            <v>42500.484485798603</v>
          </cell>
          <cell r="AH1005" t="str">
            <v>Beatriz Helena Vallejo Reyes</v>
          </cell>
          <cell r="AI1005" t="str">
            <v>bvallejo@mineducacion.gov.co</v>
          </cell>
          <cell r="AJ1005">
            <v>180</v>
          </cell>
          <cell r="AK1005">
            <v>0</v>
          </cell>
          <cell r="AL1005">
            <v>0</v>
          </cell>
        </row>
        <row r="1006">
          <cell r="B1006" t="str">
            <v>Todos por un Nuevo País</v>
          </cell>
          <cell r="C1006" t="str">
            <v>Pilares</v>
          </cell>
          <cell r="D1006" t="str">
            <v>Colombia la más educada</v>
          </cell>
          <cell r="E1006" t="str">
            <v>Educación</v>
          </cell>
          <cell r="F1006" t="str">
            <v>MINEDUCACION</v>
          </cell>
          <cell r="G1006" t="str">
            <v>Educación</v>
          </cell>
          <cell r="H1006">
            <v>4496</v>
          </cell>
          <cell r="I1006" t="str">
            <v>Tasa de cobertura de alta calidad en educación superior</v>
          </cell>
          <cell r="J1006" t="str">
            <v>Resultado</v>
          </cell>
          <cell r="K1006" t="str">
            <v>Sectorial</v>
          </cell>
          <cell r="L1006" t="str">
            <v>SI</v>
          </cell>
          <cell r="M1006" t="str">
            <v>SI</v>
          </cell>
          <cell r="N1006" t="str">
            <v>NO</v>
          </cell>
          <cell r="O1006" t="str">
            <v>SI</v>
          </cell>
          <cell r="P1006" t="str">
            <v>Tasa</v>
          </cell>
          <cell r="Q1006" t="str">
            <v>Anual</v>
          </cell>
          <cell r="R1006" t="str">
            <v>Capacidad</v>
          </cell>
          <cell r="S1006">
            <v>14.6</v>
          </cell>
          <cell r="T1006">
            <v>16</v>
          </cell>
          <cell r="U1006">
            <v>17.3</v>
          </cell>
          <cell r="V1006">
            <v>18.7</v>
          </cell>
          <cell r="W1006">
            <v>20</v>
          </cell>
          <cell r="X1006">
            <v>20</v>
          </cell>
          <cell r="Y1006">
            <v>0</v>
          </cell>
          <cell r="Z1006">
            <v>0</v>
          </cell>
          <cell r="AA1006">
            <v>0</v>
          </cell>
          <cell r="AB1006">
            <v>0</v>
          </cell>
          <cell r="AC1006">
            <v>0</v>
          </cell>
          <cell r="AD1006">
            <v>0</v>
          </cell>
          <cell r="AE1006" t="str">
            <v>El Insumo de Contratación fue aprobado en Comité de Contratación, con lo que se formalizó el convenio 922 de 2016 con registro presupuestal 621616 del día 29 de abril , con esto se espera iniciar los acompañamientos establecidos para la presente vigencia.</v>
          </cell>
          <cell r="AF1006">
            <v>42490.208333333299</v>
          </cell>
          <cell r="AG1006">
            <v>42500.627914039404</v>
          </cell>
          <cell r="AH1006" t="str">
            <v>Luis Bernardo Carrillo</v>
          </cell>
          <cell r="AI1006" t="str">
            <v>LCarrillo@mineducacion.gov.co</v>
          </cell>
          <cell r="AJ1006">
            <v>90</v>
          </cell>
          <cell r="AK1006">
            <v>0</v>
          </cell>
          <cell r="AL1006">
            <v>0</v>
          </cell>
        </row>
        <row r="1007">
          <cell r="B1007" t="str">
            <v>Todos por un Nuevo País</v>
          </cell>
          <cell r="C1007" t="str">
            <v>Pilares</v>
          </cell>
          <cell r="D1007" t="str">
            <v>Colombia la más educada</v>
          </cell>
          <cell r="E1007" t="str">
            <v>Educación</v>
          </cell>
          <cell r="F1007" t="str">
            <v>MINEDUCACION</v>
          </cell>
          <cell r="G1007" t="str">
            <v>Educación</v>
          </cell>
          <cell r="H1007">
            <v>4497</v>
          </cell>
          <cell r="I1007" t="str">
            <v>Porcentaje de la población evaluada en el sector oficial en las pruebas SABER 5 que sube de nivel de logro, respecto a la línea base</v>
          </cell>
          <cell r="J1007" t="str">
            <v>Resultado</v>
          </cell>
          <cell r="K1007" t="str">
            <v>Sectorial</v>
          </cell>
          <cell r="L1007" t="str">
            <v>SI</v>
          </cell>
          <cell r="M1007" t="str">
            <v>SI</v>
          </cell>
          <cell r="N1007" t="str">
            <v>NO</v>
          </cell>
          <cell r="O1007" t="str">
            <v>SI</v>
          </cell>
          <cell r="P1007" t="str">
            <v>Porcentaje</v>
          </cell>
          <cell r="Q1007" t="str">
            <v>Anual</v>
          </cell>
          <cell r="R1007" t="str">
            <v>Capacidad</v>
          </cell>
          <cell r="S1007">
            <v>0</v>
          </cell>
          <cell r="T1007">
            <v>3</v>
          </cell>
          <cell r="U1007">
            <v>6</v>
          </cell>
          <cell r="V1007">
            <v>9</v>
          </cell>
          <cell r="W1007">
            <v>12</v>
          </cell>
          <cell r="X1007">
            <v>12</v>
          </cell>
          <cell r="Y1007">
            <v>0</v>
          </cell>
          <cell r="Z1007">
            <v>0</v>
          </cell>
          <cell r="AA1007">
            <v>0</v>
          </cell>
          <cell r="AB1007">
            <v>0</v>
          </cell>
          <cell r="AC1007">
            <v>0</v>
          </cell>
          <cell r="AD1007">
            <v>0</v>
          </cell>
          <cell r="AE1007" t="str">
            <v xml:space="preserve">Se esta formalizando el contrato de aplicación de las pruebas SABER 3,5 y 9. Durante el mes de abril los rectores validaron la matrícula de los estudiantes de sus IE, lo que define el número de cuadernillos que se remiten a cada IE. </v>
          </cell>
          <cell r="AF1007">
            <v>42490.208333333299</v>
          </cell>
          <cell r="AG1007">
            <v>42500.483282094901</v>
          </cell>
          <cell r="AH1007" t="str">
            <v>Beatriz Helena Vallejo Reyes</v>
          </cell>
          <cell r="AI1007" t="str">
            <v>bvallejo@mineducacion.gov.co</v>
          </cell>
          <cell r="AJ1007">
            <v>0</v>
          </cell>
          <cell r="AK1007">
            <v>0</v>
          </cell>
          <cell r="AL1007">
            <v>0</v>
          </cell>
        </row>
        <row r="1008">
          <cell r="B1008" t="str">
            <v>Todos por un Nuevo País</v>
          </cell>
          <cell r="C1008" t="str">
            <v>Pilares</v>
          </cell>
          <cell r="D1008" t="str">
            <v>Colombia la más educada</v>
          </cell>
          <cell r="E1008" t="str">
            <v>Educación</v>
          </cell>
          <cell r="F1008" t="str">
            <v>MINEDUCACION</v>
          </cell>
          <cell r="G1008" t="str">
            <v>Educación</v>
          </cell>
          <cell r="H1008">
            <v>4498</v>
          </cell>
          <cell r="I1008" t="str">
            <v>Porcentaje de estudiantes del sector oficial evaluados con nivel B1 o superior de inglés del Marco Común Europeo</v>
          </cell>
          <cell r="J1008" t="str">
            <v>Resultado</v>
          </cell>
          <cell r="K1008" t="str">
            <v>Sectorial</v>
          </cell>
          <cell r="L1008" t="str">
            <v>SI</v>
          </cell>
          <cell r="M1008" t="str">
            <v>SI</v>
          </cell>
          <cell r="N1008" t="str">
            <v>NO</v>
          </cell>
          <cell r="O1008" t="str">
            <v>SI</v>
          </cell>
          <cell r="P1008" t="str">
            <v>Porcentaje</v>
          </cell>
          <cell r="Q1008" t="str">
            <v>Anual</v>
          </cell>
          <cell r="R1008" t="str">
            <v>Capacidad</v>
          </cell>
          <cell r="S1008">
            <v>2.2599999999999998</v>
          </cell>
          <cell r="T1008">
            <v>3</v>
          </cell>
          <cell r="U1008">
            <v>4</v>
          </cell>
          <cell r="V1008">
            <v>6</v>
          </cell>
          <cell r="W1008">
            <v>8</v>
          </cell>
          <cell r="X1008">
            <v>8</v>
          </cell>
          <cell r="Y1008">
            <v>0</v>
          </cell>
          <cell r="Z1008">
            <v>0</v>
          </cell>
          <cell r="AA1008">
            <v>0</v>
          </cell>
          <cell r="AB1008">
            <v>0</v>
          </cell>
          <cell r="AC1008">
            <v>0</v>
          </cell>
          <cell r="AD1008">
            <v>0</v>
          </cell>
          <cell r="AE1008" t="str">
            <v>En el mes de abril se llevaron a cabo los proceso de selección de los estudiantes de grado 10º que participarán en los Campos Nacionales e Internacionales de Inmersión en Inglés. En este sentido, se definieron 100 estudiantes para Estados Unidos y 2.900 p</v>
          </cell>
          <cell r="AF1008">
            <v>42490.208333333299</v>
          </cell>
          <cell r="AG1008">
            <v>42500.482622025498</v>
          </cell>
          <cell r="AH1008" t="str">
            <v>Beatriz Helena Vallejo Reyes</v>
          </cell>
          <cell r="AI1008" t="str">
            <v>bvallejo@mineducacion.gov.co</v>
          </cell>
          <cell r="AJ1008">
            <v>90</v>
          </cell>
          <cell r="AK1008">
            <v>0</v>
          </cell>
          <cell r="AL1008">
            <v>0</v>
          </cell>
        </row>
        <row r="1009">
          <cell r="B1009" t="str">
            <v>Todos por un Nuevo País</v>
          </cell>
          <cell r="C1009" t="str">
            <v>Pilares</v>
          </cell>
          <cell r="D1009" t="str">
            <v>Colombia la más educada</v>
          </cell>
          <cell r="E1009" t="str">
            <v>Educación</v>
          </cell>
          <cell r="F1009" t="str">
            <v>MINEDUCACION</v>
          </cell>
          <cell r="G1009" t="str">
            <v>Educación</v>
          </cell>
          <cell r="H1009">
            <v>4499</v>
          </cell>
          <cell r="I1009" t="str">
            <v>Porcentaje de estudiantes con jornada única</v>
          </cell>
          <cell r="J1009" t="str">
            <v>Producto</v>
          </cell>
          <cell r="K1009" t="str">
            <v>Sectorial</v>
          </cell>
          <cell r="L1009" t="str">
            <v>SI</v>
          </cell>
          <cell r="M1009" t="str">
            <v>SI</v>
          </cell>
          <cell r="N1009" t="str">
            <v>NO</v>
          </cell>
          <cell r="O1009" t="str">
            <v>SI</v>
          </cell>
          <cell r="P1009" t="str">
            <v>Porcentaje</v>
          </cell>
          <cell r="Q1009" t="str">
            <v>Trimestral</v>
          </cell>
          <cell r="R1009" t="str">
            <v>Capacidad</v>
          </cell>
          <cell r="S1009">
            <v>0</v>
          </cell>
          <cell r="T1009">
            <v>4</v>
          </cell>
          <cell r="U1009">
            <v>9</v>
          </cell>
          <cell r="V1009">
            <v>20</v>
          </cell>
          <cell r="W1009">
            <v>30</v>
          </cell>
          <cell r="X1009">
            <v>30</v>
          </cell>
          <cell r="Y1009">
            <v>4.5999999999999996</v>
          </cell>
          <cell r="Z1009">
            <v>51.11</v>
          </cell>
          <cell r="AA1009">
            <v>4.5999999999999996</v>
          </cell>
          <cell r="AB1009">
            <v>15.33</v>
          </cell>
          <cell r="AC1009">
            <v>42460.208333333299</v>
          </cell>
          <cell r="AD1009">
            <v>42468.6850273495</v>
          </cell>
          <cell r="AE1009" t="str">
            <v>Durante el mes de abril, se realizaron 11 talleres con jefes de planeación y funcionarios de 87 Entidades Territoriales Certificadas, para iniciar con la formulación de los planes de implementación de Jornada Única. Así mismo, se realizó el acompañamiento</v>
          </cell>
          <cell r="AF1009">
            <v>42490.208333333299</v>
          </cell>
          <cell r="AG1009">
            <v>42500.4817008912</v>
          </cell>
          <cell r="AH1009" t="str">
            <v>Beatriz Helena Vallejo Reyes</v>
          </cell>
          <cell r="AI1009" t="str">
            <v>bvallejo@mineducacion.gov.co</v>
          </cell>
          <cell r="AJ1009">
            <v>180</v>
          </cell>
          <cell r="AK1009">
            <v>42551.208333333299</v>
          </cell>
          <cell r="AL1009">
            <v>-223</v>
          </cell>
        </row>
        <row r="1010">
          <cell r="B1010" t="str">
            <v>Todos por un Nuevo País</v>
          </cell>
          <cell r="C1010" t="str">
            <v>Pilares</v>
          </cell>
          <cell r="D1010" t="str">
            <v>Colombia la más educada</v>
          </cell>
          <cell r="E1010" t="str">
            <v>Educación</v>
          </cell>
          <cell r="F1010" t="str">
            <v>MINEDUCACION</v>
          </cell>
          <cell r="G1010" t="str">
            <v>Educación</v>
          </cell>
          <cell r="H1010">
            <v>4500</v>
          </cell>
          <cell r="I1010" t="str">
            <v>Tasa de cobertura bruta en educación media</v>
          </cell>
          <cell r="J1010" t="str">
            <v>Resultado</v>
          </cell>
          <cell r="K1010" t="str">
            <v>Sectorial</v>
          </cell>
          <cell r="L1010" t="str">
            <v>SI</v>
          </cell>
          <cell r="M1010" t="str">
            <v>SI</v>
          </cell>
          <cell r="N1010" t="str">
            <v>NO</v>
          </cell>
          <cell r="O1010" t="str">
            <v>SI</v>
          </cell>
          <cell r="P1010" t="str">
            <v>Tasa</v>
          </cell>
          <cell r="Q1010" t="str">
            <v>Anual</v>
          </cell>
          <cell r="R1010" t="str">
            <v>Capacidad</v>
          </cell>
          <cell r="S1010">
            <v>77.3</v>
          </cell>
          <cell r="T1010">
            <v>79.599999999999994</v>
          </cell>
          <cell r="U1010">
            <v>80.400000000000006</v>
          </cell>
          <cell r="V1010">
            <v>81.900000000000006</v>
          </cell>
          <cell r="W1010">
            <v>83</v>
          </cell>
          <cell r="X1010">
            <v>83</v>
          </cell>
          <cell r="Y1010">
            <v>0</v>
          </cell>
          <cell r="Z1010">
            <v>0</v>
          </cell>
          <cell r="AA1010">
            <v>0</v>
          </cell>
          <cell r="AB1010">
            <v>0</v>
          </cell>
          <cell r="AC1010">
            <v>0</v>
          </cell>
          <cell r="AD1010">
            <v>0</v>
          </cell>
          <cell r="AE1010"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1010">
            <v>42490.208333333299</v>
          </cell>
          <cell r="AG1010">
            <v>42495.648298726897</v>
          </cell>
          <cell r="AH1010" t="str">
            <v>Hector Julio Flechas</v>
          </cell>
          <cell r="AI1010" t="str">
            <v>HFlechas@mineducacion.gov.co</v>
          </cell>
          <cell r="AJ1010">
            <v>150</v>
          </cell>
          <cell r="AK1010">
            <v>0</v>
          </cell>
          <cell r="AL1010">
            <v>0</v>
          </cell>
        </row>
      </sheetData>
      <sheetData sheetId="7"/>
      <sheetData sheetId="8">
        <row r="4">
          <cell r="C4" t="str">
            <v>ID</v>
          </cell>
          <cell r="D4">
            <v>1</v>
          </cell>
        </row>
        <row r="5">
          <cell r="C5" t="str">
            <v>Pilar</v>
          </cell>
          <cell r="D5">
            <v>2</v>
          </cell>
        </row>
        <row r="6">
          <cell r="C6" t="str">
            <v>Objetivo</v>
          </cell>
          <cell r="D6">
            <v>3</v>
          </cell>
        </row>
        <row r="7">
          <cell r="C7" t="str">
            <v>Estrategia</v>
          </cell>
          <cell r="D7">
            <v>4</v>
          </cell>
        </row>
        <row r="8">
          <cell r="C8" t="str">
            <v>Sector</v>
          </cell>
          <cell r="D8">
            <v>5</v>
          </cell>
        </row>
        <row r="9">
          <cell r="C9" t="str">
            <v>Entidad</v>
          </cell>
          <cell r="D9">
            <v>6</v>
          </cell>
        </row>
        <row r="10">
          <cell r="C10" t="str">
            <v>Programa</v>
          </cell>
          <cell r="D10">
            <v>7</v>
          </cell>
        </row>
        <row r="11">
          <cell r="C11" t="str">
            <v>Id Indicador</v>
          </cell>
          <cell r="D11">
            <v>8</v>
          </cell>
        </row>
        <row r="12">
          <cell r="C12" t="str">
            <v>Indicador</v>
          </cell>
          <cell r="D12">
            <v>9</v>
          </cell>
        </row>
        <row r="13">
          <cell r="C13" t="str">
            <v>Tipo Indicador</v>
          </cell>
          <cell r="D13">
            <v>10</v>
          </cell>
        </row>
        <row r="14">
          <cell r="C14" t="str">
            <v>Nivel Indicador</v>
          </cell>
          <cell r="D14">
            <v>11</v>
          </cell>
        </row>
        <row r="15">
          <cell r="C15" t="str">
            <v>Indicador Básico</v>
          </cell>
          <cell r="D15">
            <v>12</v>
          </cell>
        </row>
        <row r="16">
          <cell r="C16" t="str">
            <v>Departamentalizado</v>
          </cell>
          <cell r="D16">
            <v>13</v>
          </cell>
        </row>
        <row r="17">
          <cell r="C17" t="str">
            <v>Es Privado</v>
          </cell>
          <cell r="D17">
            <v>14</v>
          </cell>
        </row>
        <row r="18">
          <cell r="C18" t="str">
            <v>Vigente</v>
          </cell>
          <cell r="D18">
            <v>15</v>
          </cell>
        </row>
        <row r="19">
          <cell r="C19" t="str">
            <v>Unidad Medida</v>
          </cell>
          <cell r="D19">
            <v>16</v>
          </cell>
        </row>
        <row r="20">
          <cell r="C20" t="str">
            <v>Periodicidad</v>
          </cell>
          <cell r="D20">
            <v>17</v>
          </cell>
        </row>
        <row r="21">
          <cell r="C21" t="str">
            <v>Acumulación</v>
          </cell>
          <cell r="D21">
            <v>18</v>
          </cell>
        </row>
        <row r="22">
          <cell r="C22" t="str">
            <v>Línea Base</v>
          </cell>
          <cell r="D22">
            <v>19</v>
          </cell>
        </row>
        <row r="23">
          <cell r="C23" t="str">
            <v>Meta 2015</v>
          </cell>
          <cell r="D23">
            <v>20</v>
          </cell>
        </row>
        <row r="24">
          <cell r="C24" t="str">
            <v>Meta 2016</v>
          </cell>
          <cell r="D24">
            <v>21</v>
          </cell>
        </row>
        <row r="25">
          <cell r="C25" t="str">
            <v>Meta 2017</v>
          </cell>
          <cell r="D25">
            <v>22</v>
          </cell>
        </row>
        <row r="26">
          <cell r="C26" t="str">
            <v>Meta 2018</v>
          </cell>
          <cell r="D26">
            <v>23</v>
          </cell>
        </row>
        <row r="27">
          <cell r="C27" t="str">
            <v>Meta Cuatrienio</v>
          </cell>
          <cell r="D27">
            <v>24</v>
          </cell>
        </row>
        <row r="28">
          <cell r="C28" t="str">
            <v>Avance Anual</v>
          </cell>
          <cell r="D28">
            <v>25</v>
          </cell>
        </row>
        <row r="29">
          <cell r="C29" t="str">
            <v>% Avance Anual</v>
          </cell>
          <cell r="D29">
            <v>26</v>
          </cell>
        </row>
        <row r="30">
          <cell r="C30" t="str">
            <v>Avance Cuatrienio</v>
          </cell>
          <cell r="D30">
            <v>27</v>
          </cell>
        </row>
        <row r="31">
          <cell r="C31" t="str">
            <v xml:space="preserve">Porcentaje Avance Cuatrienio
</v>
          </cell>
          <cell r="D31">
            <v>28</v>
          </cell>
        </row>
        <row r="32">
          <cell r="C32" t="str">
            <v>Fecha Corte</v>
          </cell>
          <cell r="D32">
            <v>29</v>
          </cell>
        </row>
        <row r="33">
          <cell r="C33" t="str">
            <v>Fecha Modificación</v>
          </cell>
          <cell r="D33">
            <v>30</v>
          </cell>
        </row>
        <row r="34">
          <cell r="C34" t="str">
            <v>Avance Cualitativo</v>
          </cell>
          <cell r="D34">
            <v>31</v>
          </cell>
        </row>
        <row r="35">
          <cell r="C35" t="str">
            <v>Fecha Corte Avance Cualitativo</v>
          </cell>
          <cell r="D35">
            <v>32</v>
          </cell>
        </row>
        <row r="36">
          <cell r="C36" t="str">
            <v>Fecha Actualización Avance Cualitativo</v>
          </cell>
          <cell r="D36">
            <v>33</v>
          </cell>
        </row>
        <row r="37">
          <cell r="C37" t="str">
            <v>Gerente de Meta</v>
          </cell>
          <cell r="D37">
            <v>34</v>
          </cell>
        </row>
        <row r="38">
          <cell r="C38" t="str">
            <v>Correo Electrónico</v>
          </cell>
          <cell r="D38">
            <v>35</v>
          </cell>
        </row>
        <row r="39">
          <cell r="C39" t="str">
            <v>Días Rezago</v>
          </cell>
          <cell r="D39">
            <v>36</v>
          </cell>
        </row>
        <row r="40">
          <cell r="C40" t="str">
            <v>Próximo Corte</v>
          </cell>
          <cell r="D40">
            <v>37</v>
          </cell>
        </row>
        <row r="41">
          <cell r="C41" t="str">
            <v>Días Atraso</v>
          </cell>
          <cell r="D41">
            <v>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mensual universidad"/>
      <sheetName val="gráfico_cálc"/>
    </sheetNames>
    <sheetDataSet>
      <sheetData sheetId="0"/>
      <sheetData sheetId="1">
        <row r="13">
          <cell r="D13">
            <v>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E3859-D973-455B-A1E0-7C096D4DDD29}">
  <dimension ref="A1:AA95"/>
  <sheetViews>
    <sheetView tabSelected="1" topLeftCell="A7" zoomScale="70" zoomScaleNormal="70" workbookViewId="0">
      <selection activeCell="P34" sqref="P34"/>
    </sheetView>
  </sheetViews>
  <sheetFormatPr baseColWidth="10" defaultColWidth="0" defaultRowHeight="13.9" customHeight="1" zeroHeight="1" x14ac:dyDescent="0.2"/>
  <cols>
    <col min="1" max="2" width="1.42578125" style="2" customWidth="1"/>
    <col min="3" max="4" width="14.28515625" style="2" customWidth="1"/>
    <col min="5" max="5" width="2.7109375" style="2" customWidth="1"/>
    <col min="6" max="7" width="14.28515625" style="2" customWidth="1"/>
    <col min="8" max="8" width="2.7109375" style="2" customWidth="1"/>
    <col min="9" max="10" width="14.28515625" style="2" customWidth="1"/>
    <col min="11" max="11" width="2.7109375" style="2" customWidth="1"/>
    <col min="12" max="13" width="14.42578125" style="2" customWidth="1"/>
    <col min="14" max="14" width="2.7109375" style="2" customWidth="1"/>
    <col min="15" max="16" width="14.28515625" style="2" customWidth="1"/>
    <col min="17" max="17" width="2.7109375" style="2" customWidth="1"/>
    <col min="18" max="19" width="14.28515625" style="2" customWidth="1"/>
    <col min="20" max="20" width="2.7109375" style="2" customWidth="1"/>
    <col min="21" max="22" width="14.140625" style="2" customWidth="1"/>
    <col min="23" max="23" width="2.7109375" style="2" customWidth="1"/>
    <col min="24" max="25" width="14.28515625" style="2" customWidth="1"/>
    <col min="26" max="26" width="1.42578125" style="2" customWidth="1"/>
    <col min="27" max="27" width="11.42578125" style="2" customWidth="1"/>
    <col min="28" max="16384" width="11.42578125" style="2" hidden="1"/>
  </cols>
  <sheetData>
    <row r="1" spans="1:27" ht="7.5" customHeight="1" thickBot="1" x14ac:dyDescent="0.25">
      <c r="A1" s="1" t="s">
        <v>266</v>
      </c>
      <c r="B1" s="1"/>
      <c r="C1" s="1"/>
      <c r="D1" s="1"/>
      <c r="E1" s="1"/>
      <c r="F1" s="1"/>
      <c r="G1" s="1"/>
      <c r="H1" s="1"/>
      <c r="I1" s="1"/>
      <c r="J1" s="1"/>
      <c r="K1" s="1"/>
      <c r="L1" s="1"/>
      <c r="M1" s="1"/>
      <c r="N1" s="1"/>
      <c r="O1" s="1"/>
      <c r="P1" s="1"/>
      <c r="Q1" s="1"/>
      <c r="R1" s="1"/>
      <c r="S1" s="1"/>
      <c r="T1" s="1"/>
      <c r="U1" s="1"/>
      <c r="V1" s="1"/>
      <c r="W1" s="1"/>
      <c r="X1" s="1"/>
      <c r="Y1" s="1"/>
      <c r="Z1" s="1"/>
      <c r="AA1" s="1"/>
    </row>
    <row r="2" spans="1:27" ht="7.5" customHeight="1" thickTop="1" x14ac:dyDescent="0.2">
      <c r="A2" s="1"/>
      <c r="B2" s="3"/>
      <c r="C2" s="4"/>
      <c r="D2" s="4"/>
      <c r="E2" s="95"/>
      <c r="F2" s="95"/>
      <c r="G2" s="95"/>
      <c r="H2" s="95"/>
      <c r="I2" s="95"/>
      <c r="J2" s="95"/>
      <c r="K2" s="95"/>
      <c r="L2" s="95"/>
      <c r="M2" s="95"/>
      <c r="N2" s="95"/>
      <c r="O2" s="95"/>
      <c r="P2" s="95"/>
      <c r="Q2" s="95"/>
      <c r="R2" s="95"/>
      <c r="S2" s="95"/>
      <c r="T2" s="95"/>
      <c r="U2" s="95"/>
      <c r="V2" s="95"/>
      <c r="W2" s="95"/>
      <c r="X2" s="4"/>
      <c r="Y2" s="4"/>
      <c r="Z2" s="5"/>
      <c r="AA2" s="6"/>
    </row>
    <row r="3" spans="1:27" ht="18" customHeight="1" x14ac:dyDescent="0.2">
      <c r="A3" s="1"/>
      <c r="B3" s="7"/>
      <c r="C3" s="96" t="s">
        <v>701</v>
      </c>
      <c r="D3" s="96"/>
      <c r="E3" s="96"/>
      <c r="F3" s="96"/>
      <c r="G3" s="96"/>
      <c r="H3" s="96"/>
      <c r="I3" s="96"/>
      <c r="J3" s="96"/>
      <c r="K3" s="96"/>
      <c r="L3" s="96"/>
      <c r="M3" s="96"/>
      <c r="N3" s="96"/>
      <c r="O3" s="96"/>
      <c r="P3" s="96"/>
      <c r="Q3" s="96"/>
      <c r="R3" s="96"/>
      <c r="S3" s="96"/>
      <c r="T3" s="96"/>
      <c r="U3" s="96"/>
      <c r="V3" s="96"/>
      <c r="W3" s="96"/>
      <c r="X3" s="96"/>
      <c r="Y3" s="96"/>
      <c r="Z3" s="8"/>
      <c r="AA3" s="6"/>
    </row>
    <row r="4" spans="1:27" ht="18" customHeight="1" x14ac:dyDescent="0.2">
      <c r="A4" s="1"/>
      <c r="B4" s="7"/>
      <c r="C4" s="96"/>
      <c r="D4" s="96"/>
      <c r="E4" s="96"/>
      <c r="F4" s="96"/>
      <c r="G4" s="96"/>
      <c r="H4" s="96"/>
      <c r="I4" s="96"/>
      <c r="J4" s="96"/>
      <c r="K4" s="96"/>
      <c r="L4" s="96"/>
      <c r="M4" s="96"/>
      <c r="N4" s="96"/>
      <c r="O4" s="96"/>
      <c r="P4" s="96"/>
      <c r="Q4" s="96"/>
      <c r="R4" s="96"/>
      <c r="S4" s="96"/>
      <c r="T4" s="96"/>
      <c r="U4" s="96"/>
      <c r="V4" s="96"/>
      <c r="W4" s="96"/>
      <c r="X4" s="96"/>
      <c r="Y4" s="96"/>
      <c r="Z4" s="8"/>
      <c r="AA4" s="6"/>
    </row>
    <row r="5" spans="1:27" ht="7.5" customHeight="1" x14ac:dyDescent="0.2">
      <c r="A5" s="1"/>
      <c r="B5" s="7"/>
      <c r="C5" s="9"/>
      <c r="D5" s="9"/>
      <c r="E5" s="9"/>
      <c r="F5" s="9"/>
      <c r="G5" s="9"/>
      <c r="H5" s="9"/>
      <c r="I5" s="9"/>
      <c r="J5" s="9"/>
      <c r="K5" s="9"/>
      <c r="L5" s="9"/>
      <c r="M5" s="9"/>
      <c r="N5" s="9"/>
      <c r="O5" s="9"/>
      <c r="P5" s="9"/>
      <c r="Q5" s="9"/>
      <c r="R5" s="9"/>
      <c r="S5" s="9"/>
      <c r="T5" s="9"/>
      <c r="U5" s="9"/>
      <c r="V5" s="9"/>
      <c r="W5" s="9"/>
      <c r="X5" s="9"/>
      <c r="Y5" s="9"/>
      <c r="Z5" s="8"/>
      <c r="AA5" s="6"/>
    </row>
    <row r="6" spans="1:27" ht="12.75" x14ac:dyDescent="0.2">
      <c r="A6" s="1"/>
      <c r="B6" s="7"/>
      <c r="C6" s="97" t="s">
        <v>0</v>
      </c>
      <c r="D6" s="97"/>
      <c r="E6" s="98">
        <v>44956</v>
      </c>
      <c r="F6" s="99"/>
      <c r="G6" s="99"/>
      <c r="H6" s="9"/>
      <c r="I6" s="9"/>
      <c r="J6" s="9"/>
      <c r="K6" s="9"/>
      <c r="L6" s="9"/>
      <c r="M6" s="9"/>
      <c r="N6" s="9"/>
      <c r="O6" s="9"/>
      <c r="P6" s="9"/>
      <c r="Q6" s="9"/>
      <c r="R6" s="9"/>
      <c r="S6" s="9"/>
      <c r="T6" s="9"/>
      <c r="U6" s="9"/>
      <c r="V6" s="9"/>
      <c r="W6" s="9"/>
      <c r="X6" s="9"/>
      <c r="Y6" s="9"/>
      <c r="Z6" s="8"/>
      <c r="AA6" s="6"/>
    </row>
    <row r="7" spans="1:27" ht="7.5" customHeight="1" x14ac:dyDescent="0.2">
      <c r="A7" s="1"/>
      <c r="B7" s="7"/>
      <c r="C7" s="9"/>
      <c r="D7" s="9"/>
      <c r="E7" s="9"/>
      <c r="F7" s="9"/>
      <c r="G7" s="9"/>
      <c r="H7" s="9"/>
      <c r="I7" s="9"/>
      <c r="J7" s="9"/>
      <c r="K7" s="9"/>
      <c r="L7" s="9"/>
      <c r="M7" s="9"/>
      <c r="N7" s="9"/>
      <c r="O7" s="9"/>
      <c r="P7" s="9"/>
      <c r="Q7" s="9"/>
      <c r="R7" s="9"/>
      <c r="S7" s="9"/>
      <c r="T7" s="9"/>
      <c r="U7" s="9"/>
      <c r="V7" s="9"/>
      <c r="W7" s="9"/>
      <c r="X7" s="9"/>
      <c r="Y7" s="9"/>
      <c r="Z7" s="8"/>
      <c r="AA7" s="6"/>
    </row>
    <row r="8" spans="1:27" ht="38.25" customHeight="1" x14ac:dyDescent="0.2">
      <c r="A8" s="1"/>
      <c r="B8" s="7"/>
      <c r="C8" s="100" t="s">
        <v>1</v>
      </c>
      <c r="D8" s="100"/>
      <c r="E8" s="9"/>
      <c r="F8" s="101" t="s">
        <v>2</v>
      </c>
      <c r="G8" s="101"/>
      <c r="H8" s="9"/>
      <c r="I8" s="102" t="s">
        <v>3</v>
      </c>
      <c r="J8" s="102"/>
      <c r="K8" s="9"/>
      <c r="L8" s="103" t="s">
        <v>4</v>
      </c>
      <c r="M8" s="103"/>
      <c r="N8" s="9"/>
      <c r="O8" s="104" t="s">
        <v>5</v>
      </c>
      <c r="P8" s="104"/>
      <c r="Q8" s="9"/>
      <c r="R8" s="105" t="s">
        <v>6</v>
      </c>
      <c r="S8" s="105"/>
      <c r="T8" s="105"/>
      <c r="U8" s="105"/>
      <c r="V8" s="105"/>
      <c r="W8" s="9"/>
      <c r="X8" s="106" t="s">
        <v>7</v>
      </c>
      <c r="Y8" s="106"/>
      <c r="Z8" s="8"/>
      <c r="AA8" s="6"/>
    </row>
    <row r="9" spans="1:27" ht="7.5" customHeight="1" x14ac:dyDescent="0.2">
      <c r="A9" s="1"/>
      <c r="B9" s="7"/>
      <c r="C9" s="9"/>
      <c r="D9" s="9"/>
      <c r="E9" s="9"/>
      <c r="F9" s="9"/>
      <c r="G9" s="10"/>
      <c r="H9" s="9"/>
      <c r="I9" s="9"/>
      <c r="J9" s="9"/>
      <c r="K9" s="9"/>
      <c r="L9" s="9"/>
      <c r="M9" s="9"/>
      <c r="N9" s="9"/>
      <c r="O9" s="9"/>
      <c r="P9" s="9"/>
      <c r="Q9" s="9"/>
      <c r="R9" s="9"/>
      <c r="S9" s="9"/>
      <c r="T9" s="9"/>
      <c r="U9" s="9"/>
      <c r="V9" s="9"/>
      <c r="W9" s="9"/>
      <c r="X9" s="9"/>
      <c r="Y9" s="9"/>
      <c r="Z9" s="8"/>
      <c r="AA9" s="6"/>
    </row>
    <row r="10" spans="1:27" ht="37.5" customHeight="1" x14ac:dyDescent="0.2">
      <c r="A10" s="1"/>
      <c r="B10" s="7"/>
      <c r="C10" s="107" t="s">
        <v>8</v>
      </c>
      <c r="D10" s="107"/>
      <c r="E10" s="9"/>
      <c r="F10" s="108" t="s">
        <v>9</v>
      </c>
      <c r="G10" s="108"/>
      <c r="H10" s="88"/>
      <c r="I10" s="109" t="s">
        <v>10</v>
      </c>
      <c r="J10" s="109"/>
      <c r="K10" s="88"/>
      <c r="L10" s="110" t="s">
        <v>11</v>
      </c>
      <c r="M10" s="111"/>
      <c r="N10" s="9"/>
      <c r="O10" s="112" t="s">
        <v>12</v>
      </c>
      <c r="P10" s="112"/>
      <c r="Q10" s="9"/>
      <c r="R10" s="113" t="s">
        <v>13</v>
      </c>
      <c r="S10" s="113"/>
      <c r="T10" s="11"/>
      <c r="U10" s="113" t="s">
        <v>14</v>
      </c>
      <c r="V10" s="113"/>
      <c r="W10" s="9"/>
      <c r="X10" s="114" t="s">
        <v>15</v>
      </c>
      <c r="Y10" s="114"/>
      <c r="Z10" s="8"/>
      <c r="AA10" s="6"/>
    </row>
    <row r="11" spans="1:27" ht="13.9" customHeight="1" x14ac:dyDescent="0.2">
      <c r="A11" s="1"/>
      <c r="B11" s="7"/>
      <c r="C11" s="120" t="s">
        <v>16</v>
      </c>
      <c r="D11" s="116" t="s">
        <v>17</v>
      </c>
      <c r="E11" s="9"/>
      <c r="F11" s="121" t="s">
        <v>18</v>
      </c>
      <c r="G11" s="116" t="s">
        <v>17</v>
      </c>
      <c r="H11" s="12"/>
      <c r="I11" s="122" t="s">
        <v>19</v>
      </c>
      <c r="J11" s="118" t="s">
        <v>17</v>
      </c>
      <c r="K11" s="12"/>
      <c r="L11" s="117" t="s">
        <v>20</v>
      </c>
      <c r="M11" s="118" t="s">
        <v>17</v>
      </c>
      <c r="N11" s="9"/>
      <c r="O11" s="119" t="s">
        <v>21</v>
      </c>
      <c r="P11" s="116" t="s">
        <v>17</v>
      </c>
      <c r="Q11" s="9"/>
      <c r="R11" s="115" t="s">
        <v>22</v>
      </c>
      <c r="S11" s="116" t="s">
        <v>17</v>
      </c>
      <c r="T11" s="12"/>
      <c r="U11" s="115" t="s">
        <v>23</v>
      </c>
      <c r="V11" s="116" t="s">
        <v>17</v>
      </c>
      <c r="W11" s="9"/>
      <c r="X11" s="114" t="s">
        <v>474</v>
      </c>
      <c r="Y11" s="116" t="s">
        <v>17</v>
      </c>
      <c r="Z11" s="8"/>
      <c r="AA11" s="6"/>
    </row>
    <row r="12" spans="1:27" ht="13.9" customHeight="1" x14ac:dyDescent="0.2">
      <c r="A12" s="1"/>
      <c r="B12" s="7"/>
      <c r="C12" s="120"/>
      <c r="D12" s="116"/>
      <c r="E12" s="9"/>
      <c r="F12" s="121"/>
      <c r="G12" s="116"/>
      <c r="H12" s="12"/>
      <c r="I12" s="122"/>
      <c r="J12" s="118"/>
      <c r="K12" s="12"/>
      <c r="L12" s="117"/>
      <c r="M12" s="118"/>
      <c r="N12" s="9"/>
      <c r="O12" s="119"/>
      <c r="P12" s="116"/>
      <c r="Q12" s="9"/>
      <c r="R12" s="115"/>
      <c r="S12" s="116"/>
      <c r="T12" s="12"/>
      <c r="U12" s="115"/>
      <c r="V12" s="116"/>
      <c r="W12" s="9"/>
      <c r="X12" s="114"/>
      <c r="Y12" s="116"/>
      <c r="Z12" s="8"/>
      <c r="AA12" s="6"/>
    </row>
    <row r="13" spans="1:27" ht="7.5" customHeight="1" x14ac:dyDescent="0.2">
      <c r="A13" s="1"/>
      <c r="B13" s="7"/>
      <c r="C13" s="9"/>
      <c r="D13" s="12"/>
      <c r="E13" s="9"/>
      <c r="F13" s="9"/>
      <c r="G13" s="12"/>
      <c r="H13" s="12"/>
      <c r="I13" s="9"/>
      <c r="J13" s="12"/>
      <c r="K13" s="12"/>
      <c r="L13" s="9"/>
      <c r="M13" s="12"/>
      <c r="N13" s="9"/>
      <c r="O13" s="13"/>
      <c r="P13" s="13"/>
      <c r="Q13" s="9"/>
      <c r="R13" s="14"/>
      <c r="S13" s="12"/>
      <c r="T13" s="12"/>
      <c r="U13" s="9"/>
      <c r="V13" s="12"/>
      <c r="W13" s="9"/>
      <c r="X13" s="15"/>
      <c r="Y13" s="12"/>
      <c r="Z13" s="8"/>
      <c r="AA13" s="6"/>
    </row>
    <row r="14" spans="1:27" ht="37.5" customHeight="1" x14ac:dyDescent="0.2">
      <c r="A14" s="1"/>
      <c r="B14" s="7"/>
      <c r="C14" s="107" t="s">
        <v>24</v>
      </c>
      <c r="D14" s="107"/>
      <c r="E14" s="9"/>
      <c r="F14" s="108" t="s">
        <v>25</v>
      </c>
      <c r="G14" s="108"/>
      <c r="H14" s="88"/>
      <c r="I14" s="109" t="s">
        <v>26</v>
      </c>
      <c r="J14" s="109"/>
      <c r="K14" s="88"/>
      <c r="L14" s="124" t="s">
        <v>27</v>
      </c>
      <c r="M14" s="124"/>
      <c r="N14" s="9"/>
      <c r="O14" s="13"/>
      <c r="P14" s="13"/>
      <c r="Q14" s="9"/>
      <c r="R14" s="113" t="s">
        <v>28</v>
      </c>
      <c r="S14" s="113"/>
      <c r="T14" s="12"/>
      <c r="U14" s="113" t="s">
        <v>29</v>
      </c>
      <c r="V14" s="113"/>
      <c r="W14" s="9"/>
      <c r="X14" s="123"/>
      <c r="Y14" s="123"/>
      <c r="Z14" s="8"/>
      <c r="AA14" s="6"/>
    </row>
    <row r="15" spans="1:27" ht="13.9" customHeight="1" x14ac:dyDescent="0.2">
      <c r="A15" s="1"/>
      <c r="B15" s="7"/>
      <c r="C15" s="120" t="s">
        <v>30</v>
      </c>
      <c r="D15" s="116" t="s">
        <v>17</v>
      </c>
      <c r="E15" s="9"/>
      <c r="F15" s="121" t="s">
        <v>31</v>
      </c>
      <c r="G15" s="116" t="s">
        <v>17</v>
      </c>
      <c r="H15" s="12"/>
      <c r="I15" s="122" t="s">
        <v>495</v>
      </c>
      <c r="J15" s="116" t="s">
        <v>17</v>
      </c>
      <c r="K15" s="12"/>
      <c r="L15" s="117" t="s">
        <v>32</v>
      </c>
      <c r="M15" s="118" t="s">
        <v>17</v>
      </c>
      <c r="N15" s="9"/>
      <c r="O15" s="13"/>
      <c r="P15" s="13"/>
      <c r="Q15" s="9"/>
      <c r="R15" s="115" t="s">
        <v>506</v>
      </c>
      <c r="S15" s="116" t="s">
        <v>17</v>
      </c>
      <c r="T15" s="9"/>
      <c r="U15" s="115" t="s">
        <v>33</v>
      </c>
      <c r="V15" s="116" t="s">
        <v>17</v>
      </c>
      <c r="W15" s="9"/>
      <c r="X15" s="11"/>
      <c r="Y15" s="11"/>
      <c r="Z15" s="8"/>
      <c r="AA15" s="6"/>
    </row>
    <row r="16" spans="1:27" ht="13.9" customHeight="1" x14ac:dyDescent="0.2">
      <c r="A16" s="1"/>
      <c r="B16" s="7"/>
      <c r="C16" s="120"/>
      <c r="D16" s="116"/>
      <c r="E16" s="9"/>
      <c r="F16" s="121"/>
      <c r="G16" s="116"/>
      <c r="H16" s="12"/>
      <c r="I16" s="122"/>
      <c r="J16" s="116"/>
      <c r="K16" s="12"/>
      <c r="L16" s="117"/>
      <c r="M16" s="118"/>
      <c r="N16" s="9"/>
      <c r="O16" s="13"/>
      <c r="P16" s="13"/>
      <c r="Q16" s="9"/>
      <c r="R16" s="115"/>
      <c r="S16" s="116"/>
      <c r="T16" s="11"/>
      <c r="U16" s="115"/>
      <c r="V16" s="116"/>
      <c r="W16" s="9"/>
      <c r="X16" s="11"/>
      <c r="Y16" s="11"/>
      <c r="Z16" s="8"/>
      <c r="AA16" s="6"/>
    </row>
    <row r="17" spans="1:27" ht="7.5" customHeight="1" x14ac:dyDescent="0.2">
      <c r="A17" s="1"/>
      <c r="B17" s="7"/>
      <c r="C17" s="9"/>
      <c r="D17" s="9"/>
      <c r="E17" s="9"/>
      <c r="F17" s="9"/>
      <c r="G17" s="9"/>
      <c r="H17" s="9"/>
      <c r="I17" s="9"/>
      <c r="J17" s="9"/>
      <c r="K17" s="9"/>
      <c r="L17" s="9"/>
      <c r="M17" s="9"/>
      <c r="N17" s="9"/>
      <c r="O17" s="13"/>
      <c r="P17" s="13"/>
      <c r="Q17" s="9"/>
      <c r="R17" s="9"/>
      <c r="S17" s="9"/>
      <c r="T17" s="12"/>
      <c r="U17" s="11"/>
      <c r="V17" s="11"/>
      <c r="W17" s="9"/>
      <c r="X17" s="11"/>
      <c r="Y17" s="11"/>
      <c r="Z17" s="8"/>
      <c r="AA17" s="6"/>
    </row>
    <row r="18" spans="1:27" ht="37.5" customHeight="1" x14ac:dyDescent="0.2">
      <c r="A18" s="1"/>
      <c r="B18" s="7"/>
      <c r="C18" s="107" t="s">
        <v>34</v>
      </c>
      <c r="D18" s="107"/>
      <c r="E18" s="9"/>
      <c r="F18" s="108" t="s">
        <v>35</v>
      </c>
      <c r="G18" s="108"/>
      <c r="H18" s="88"/>
      <c r="I18" s="109" t="s">
        <v>36</v>
      </c>
      <c r="J18" s="109"/>
      <c r="K18" s="88"/>
      <c r="L18" s="124" t="s">
        <v>37</v>
      </c>
      <c r="M18" s="124"/>
      <c r="N18" s="9"/>
      <c r="O18" s="13"/>
      <c r="P18" s="13"/>
      <c r="Q18" s="9"/>
      <c r="R18" s="113" t="s">
        <v>38</v>
      </c>
      <c r="S18" s="113"/>
      <c r="T18" s="12"/>
      <c r="U18" s="113" t="s">
        <v>444</v>
      </c>
      <c r="V18" s="113"/>
      <c r="W18" s="9"/>
      <c r="X18" s="15"/>
      <c r="Y18" s="11"/>
      <c r="Z18" s="8"/>
      <c r="AA18" s="6"/>
    </row>
    <row r="19" spans="1:27" ht="13.9" customHeight="1" x14ac:dyDescent="0.2">
      <c r="A19" s="1"/>
      <c r="B19" s="7"/>
      <c r="C19" s="120" t="s">
        <v>39</v>
      </c>
      <c r="D19" s="116" t="s">
        <v>17</v>
      </c>
      <c r="E19" s="9"/>
      <c r="F19" s="121" t="s">
        <v>40</v>
      </c>
      <c r="G19" s="116" t="s">
        <v>17</v>
      </c>
      <c r="H19" s="12"/>
      <c r="I19" s="122" t="s">
        <v>41</v>
      </c>
      <c r="J19" s="125" t="s">
        <v>667</v>
      </c>
      <c r="K19" s="12"/>
      <c r="L19" s="117" t="s">
        <v>543</v>
      </c>
      <c r="M19" s="116" t="s">
        <v>17</v>
      </c>
      <c r="N19" s="9"/>
      <c r="O19" s="13"/>
      <c r="P19" s="13"/>
      <c r="Q19" s="9"/>
      <c r="R19" s="115" t="s">
        <v>42</v>
      </c>
      <c r="S19" s="116" t="s">
        <v>17</v>
      </c>
      <c r="T19" s="9"/>
      <c r="U19" s="115" t="s">
        <v>470</v>
      </c>
      <c r="V19" s="116" t="s">
        <v>17</v>
      </c>
      <c r="W19" s="9"/>
      <c r="X19" s="15"/>
      <c r="Y19" s="12"/>
      <c r="Z19" s="8"/>
      <c r="AA19" s="6"/>
    </row>
    <row r="20" spans="1:27" ht="13.9" customHeight="1" x14ac:dyDescent="0.2">
      <c r="A20" s="1"/>
      <c r="B20" s="7"/>
      <c r="C20" s="120"/>
      <c r="D20" s="116"/>
      <c r="E20" s="9"/>
      <c r="F20" s="121"/>
      <c r="G20" s="116"/>
      <c r="H20" s="12"/>
      <c r="I20" s="122"/>
      <c r="J20" s="125"/>
      <c r="K20" s="12"/>
      <c r="L20" s="117"/>
      <c r="M20" s="116"/>
      <c r="N20" s="9"/>
      <c r="O20" s="13"/>
      <c r="P20" s="13"/>
      <c r="Q20" s="9"/>
      <c r="R20" s="115"/>
      <c r="S20" s="116"/>
      <c r="T20" s="11"/>
      <c r="U20" s="115"/>
      <c r="V20" s="116"/>
      <c r="W20" s="9"/>
      <c r="X20" s="15"/>
      <c r="Y20" s="12"/>
      <c r="Z20" s="8"/>
      <c r="AA20" s="6"/>
    </row>
    <row r="21" spans="1:27" ht="7.5" customHeight="1" x14ac:dyDescent="0.2">
      <c r="A21" s="1"/>
      <c r="B21" s="7"/>
      <c r="C21" s="9"/>
      <c r="D21" s="9"/>
      <c r="E21" s="9"/>
      <c r="F21" s="9"/>
      <c r="G21" s="9"/>
      <c r="H21" s="9"/>
      <c r="I21" s="9"/>
      <c r="J21" s="9"/>
      <c r="K21" s="13"/>
      <c r="L21" s="13"/>
      <c r="M21" s="13"/>
      <c r="N21" s="9"/>
      <c r="O21" s="13"/>
      <c r="P21" s="13"/>
      <c r="Q21" s="9"/>
      <c r="R21" s="9"/>
      <c r="S21" s="9"/>
      <c r="T21" s="12"/>
      <c r="U21" s="11"/>
      <c r="V21" s="11"/>
      <c r="W21" s="9"/>
      <c r="X21" s="9"/>
      <c r="Y21" s="9"/>
      <c r="Z21" s="8"/>
      <c r="AA21" s="6"/>
    </row>
    <row r="22" spans="1:27" ht="37.5" customHeight="1" x14ac:dyDescent="0.2">
      <c r="A22" s="1"/>
      <c r="B22" s="7"/>
      <c r="C22" s="107" t="s">
        <v>44</v>
      </c>
      <c r="D22" s="107"/>
      <c r="E22" s="9"/>
      <c r="F22" s="108" t="s">
        <v>45</v>
      </c>
      <c r="G22" s="108"/>
      <c r="H22" s="88"/>
      <c r="I22" s="109" t="s">
        <v>46</v>
      </c>
      <c r="J22" s="109"/>
      <c r="K22" s="13"/>
      <c r="L22" s="13"/>
      <c r="M22" s="13"/>
      <c r="N22" s="13"/>
      <c r="O22" s="13"/>
      <c r="P22" s="13"/>
      <c r="Q22" s="9"/>
      <c r="R22" s="113" t="s">
        <v>47</v>
      </c>
      <c r="S22" s="113"/>
      <c r="T22" s="12"/>
      <c r="U22" s="113" t="s">
        <v>48</v>
      </c>
      <c r="V22" s="113"/>
      <c r="W22" s="9"/>
      <c r="X22" s="16"/>
      <c r="Y22" s="16"/>
      <c r="Z22" s="8"/>
      <c r="AA22" s="6"/>
    </row>
    <row r="23" spans="1:27" ht="12.75" x14ac:dyDescent="0.2">
      <c r="A23" s="1"/>
      <c r="B23" s="7"/>
      <c r="C23" s="120" t="s">
        <v>49</v>
      </c>
      <c r="D23" s="116" t="s">
        <v>17</v>
      </c>
      <c r="E23" s="9"/>
      <c r="F23" s="121" t="s">
        <v>50</v>
      </c>
      <c r="G23" s="116" t="s">
        <v>17</v>
      </c>
      <c r="H23" s="12"/>
      <c r="I23" s="122" t="s">
        <v>388</v>
      </c>
      <c r="J23" s="116" t="s">
        <v>17</v>
      </c>
      <c r="K23" s="13"/>
      <c r="L23" s="13"/>
      <c r="M23" s="13"/>
      <c r="N23" s="13"/>
      <c r="O23" s="13"/>
      <c r="P23" s="13"/>
      <c r="Q23" s="9"/>
      <c r="R23" s="115" t="s">
        <v>528</v>
      </c>
      <c r="S23" s="116" t="s">
        <v>17</v>
      </c>
      <c r="T23" s="9"/>
      <c r="U23" s="115" t="s">
        <v>51</v>
      </c>
      <c r="V23" s="116" t="s">
        <v>17</v>
      </c>
      <c r="W23" s="9"/>
      <c r="X23" s="16"/>
      <c r="Y23" s="16"/>
      <c r="Z23" s="8"/>
      <c r="AA23" s="6"/>
    </row>
    <row r="24" spans="1:27" ht="12.75" x14ac:dyDescent="0.2">
      <c r="A24" s="1"/>
      <c r="B24" s="7"/>
      <c r="C24" s="120"/>
      <c r="D24" s="116"/>
      <c r="E24" s="9"/>
      <c r="F24" s="121"/>
      <c r="G24" s="116"/>
      <c r="H24" s="12"/>
      <c r="I24" s="122"/>
      <c r="J24" s="116" t="s">
        <v>43</v>
      </c>
      <c r="K24" s="13"/>
      <c r="L24" s="13"/>
      <c r="M24" s="13"/>
      <c r="N24" s="13"/>
      <c r="O24" s="13"/>
      <c r="P24" s="13"/>
      <c r="Q24" s="9"/>
      <c r="R24" s="115"/>
      <c r="S24" s="116"/>
      <c r="T24" s="11"/>
      <c r="U24" s="115"/>
      <c r="V24" s="116"/>
      <c r="W24" s="9"/>
      <c r="X24" s="16"/>
      <c r="Y24" s="16"/>
      <c r="Z24" s="8"/>
      <c r="AA24" s="6"/>
    </row>
    <row r="25" spans="1:27" ht="7.5" customHeight="1" x14ac:dyDescent="0.2">
      <c r="A25" s="1"/>
      <c r="B25" s="7"/>
      <c r="C25" s="9"/>
      <c r="D25" s="9"/>
      <c r="E25" s="9"/>
      <c r="F25" s="9"/>
      <c r="G25" s="9"/>
      <c r="H25" s="9"/>
      <c r="I25" s="9"/>
      <c r="J25" s="9"/>
      <c r="K25" s="13"/>
      <c r="L25" s="13"/>
      <c r="M25" s="13"/>
      <c r="N25" s="13"/>
      <c r="O25" s="13"/>
      <c r="P25" s="13"/>
      <c r="Q25" s="9"/>
      <c r="R25" s="9"/>
      <c r="S25" s="9"/>
      <c r="T25" s="12"/>
      <c r="U25" s="17"/>
      <c r="V25" s="18"/>
      <c r="W25" s="9"/>
      <c r="X25" s="16"/>
      <c r="Y25" s="16"/>
      <c r="Z25" s="8"/>
      <c r="AA25" s="6"/>
    </row>
    <row r="26" spans="1:27" ht="37.5" customHeight="1" x14ac:dyDescent="0.2">
      <c r="A26" s="1"/>
      <c r="B26" s="7"/>
      <c r="C26" s="19"/>
      <c r="D26" s="19"/>
      <c r="E26" s="9"/>
      <c r="F26" s="108" t="s">
        <v>555</v>
      </c>
      <c r="G26" s="108"/>
      <c r="H26" s="88"/>
      <c r="I26" s="109" t="s">
        <v>52</v>
      </c>
      <c r="J26" s="109"/>
      <c r="K26" s="13"/>
      <c r="L26" s="13"/>
      <c r="M26" s="13"/>
      <c r="N26" s="13"/>
      <c r="O26" s="13"/>
      <c r="P26" s="13"/>
      <c r="Q26" s="9"/>
      <c r="R26" s="113" t="s">
        <v>53</v>
      </c>
      <c r="S26" s="113"/>
      <c r="T26" s="12"/>
      <c r="U26" s="113" t="s">
        <v>359</v>
      </c>
      <c r="V26" s="113"/>
      <c r="W26" s="9"/>
      <c r="X26" s="16"/>
      <c r="Y26" s="16"/>
      <c r="Z26" s="8"/>
      <c r="AA26" s="6"/>
    </row>
    <row r="27" spans="1:27" ht="12.75" x14ac:dyDescent="0.2">
      <c r="A27" s="1"/>
      <c r="B27" s="7"/>
      <c r="C27" s="19"/>
      <c r="D27" s="19"/>
      <c r="E27" s="9"/>
      <c r="F27" s="121" t="s">
        <v>54</v>
      </c>
      <c r="G27" s="116" t="s">
        <v>17</v>
      </c>
      <c r="H27" s="12"/>
      <c r="I27" s="122" t="s">
        <v>55</v>
      </c>
      <c r="J27" s="116" t="s">
        <v>17</v>
      </c>
      <c r="K27" s="13"/>
      <c r="L27" s="13"/>
      <c r="M27" s="13"/>
      <c r="N27" s="13"/>
      <c r="O27" s="13"/>
      <c r="P27" s="13"/>
      <c r="Q27" s="9"/>
      <c r="R27" s="115" t="s">
        <v>56</v>
      </c>
      <c r="S27" s="116" t="s">
        <v>17</v>
      </c>
      <c r="T27" s="9"/>
      <c r="U27" s="115" t="s">
        <v>57</v>
      </c>
      <c r="V27" s="116" t="s">
        <v>17</v>
      </c>
      <c r="W27" s="9"/>
      <c r="X27" s="16"/>
      <c r="Y27" s="16"/>
      <c r="Z27" s="8"/>
      <c r="AA27" s="6"/>
    </row>
    <row r="28" spans="1:27" ht="12.75" x14ac:dyDescent="0.2">
      <c r="A28" s="1"/>
      <c r="B28" s="7"/>
      <c r="C28" s="19"/>
      <c r="D28" s="19"/>
      <c r="E28" s="9"/>
      <c r="F28" s="121"/>
      <c r="G28" s="116"/>
      <c r="H28" s="12"/>
      <c r="I28" s="122"/>
      <c r="J28" s="116"/>
      <c r="K28" s="12"/>
      <c r="L28" s="11"/>
      <c r="M28" s="11"/>
      <c r="N28" s="9"/>
      <c r="O28" s="13"/>
      <c r="P28" s="13"/>
      <c r="Q28" s="9"/>
      <c r="R28" s="115"/>
      <c r="S28" s="116"/>
      <c r="T28" s="11"/>
      <c r="U28" s="115"/>
      <c r="V28" s="116"/>
      <c r="W28" s="9"/>
      <c r="X28" s="16"/>
      <c r="Y28" s="16"/>
      <c r="Z28" s="8"/>
      <c r="AA28" s="6"/>
    </row>
    <row r="29" spans="1:27" ht="7.5" customHeight="1" x14ac:dyDescent="0.2">
      <c r="A29" s="1"/>
      <c r="B29" s="7"/>
      <c r="C29" s="11"/>
      <c r="D29" s="11"/>
      <c r="E29" s="9"/>
      <c r="F29" s="9"/>
      <c r="G29" s="12"/>
      <c r="H29" s="12"/>
      <c r="I29" s="9"/>
      <c r="J29" s="12"/>
      <c r="K29" s="12"/>
      <c r="L29" s="11"/>
      <c r="M29" s="11"/>
      <c r="N29" s="9"/>
      <c r="O29" s="13"/>
      <c r="P29" s="13"/>
      <c r="Q29" s="9"/>
      <c r="R29" s="16"/>
      <c r="S29" s="16"/>
      <c r="T29" s="11"/>
      <c r="U29" s="15"/>
      <c r="V29" s="12"/>
      <c r="W29" s="9"/>
      <c r="X29" s="16"/>
      <c r="Y29" s="16"/>
      <c r="Z29" s="8"/>
      <c r="AA29" s="6"/>
    </row>
    <row r="30" spans="1:27" ht="38.25" customHeight="1" x14ac:dyDescent="0.2">
      <c r="A30" s="1"/>
      <c r="B30" s="7"/>
      <c r="C30" s="11"/>
      <c r="D30" s="11"/>
      <c r="E30" s="9"/>
      <c r="F30" s="108" t="s">
        <v>58</v>
      </c>
      <c r="G30" s="108"/>
      <c r="H30" s="12"/>
      <c r="I30" s="109" t="s">
        <v>59</v>
      </c>
      <c r="J30" s="109"/>
      <c r="K30" s="12"/>
      <c r="L30" s="11"/>
      <c r="M30" s="11"/>
      <c r="N30" s="9"/>
      <c r="O30" s="11"/>
      <c r="P30" s="11"/>
      <c r="Q30" s="9"/>
      <c r="R30" s="113" t="s">
        <v>60</v>
      </c>
      <c r="S30" s="113"/>
      <c r="T30" s="11"/>
      <c r="U30" s="113" t="s">
        <v>61</v>
      </c>
      <c r="V30" s="113"/>
      <c r="W30" s="9"/>
      <c r="X30" s="16"/>
      <c r="Y30" s="16"/>
      <c r="Z30" s="8"/>
      <c r="AA30" s="6"/>
    </row>
    <row r="31" spans="1:27" ht="13.9" customHeight="1" x14ac:dyDescent="0.2">
      <c r="A31" s="1"/>
      <c r="B31" s="7"/>
      <c r="C31" s="11"/>
      <c r="D31" s="11"/>
      <c r="E31" s="9"/>
      <c r="F31" s="121" t="s">
        <v>62</v>
      </c>
      <c r="G31" s="116" t="s">
        <v>17</v>
      </c>
      <c r="H31" s="12"/>
      <c r="I31" s="122" t="s">
        <v>63</v>
      </c>
      <c r="J31" s="116" t="s">
        <v>17</v>
      </c>
      <c r="K31" s="12"/>
      <c r="L31" s="12"/>
      <c r="M31" s="12"/>
      <c r="N31" s="9"/>
      <c r="O31" s="12"/>
      <c r="P31" s="12"/>
      <c r="Q31" s="9"/>
      <c r="R31" s="115" t="s">
        <v>64</v>
      </c>
      <c r="S31" s="116" t="s">
        <v>17</v>
      </c>
      <c r="T31" s="11"/>
      <c r="U31" s="115" t="s">
        <v>65</v>
      </c>
      <c r="V31" s="116" t="s">
        <v>17</v>
      </c>
      <c r="W31" s="9"/>
      <c r="X31" s="16"/>
      <c r="Y31" s="16"/>
      <c r="Z31" s="8"/>
      <c r="AA31" s="6"/>
    </row>
    <row r="32" spans="1:27" ht="13.9" customHeight="1" x14ac:dyDescent="0.2">
      <c r="A32" s="1"/>
      <c r="B32" s="7"/>
      <c r="C32" s="11"/>
      <c r="D32" s="11"/>
      <c r="E32" s="9"/>
      <c r="F32" s="121"/>
      <c r="G32" s="116"/>
      <c r="H32" s="12"/>
      <c r="I32" s="122"/>
      <c r="J32" s="116"/>
      <c r="K32" s="12"/>
      <c r="L32" s="12"/>
      <c r="M32" s="12"/>
      <c r="N32" s="9"/>
      <c r="O32" s="12"/>
      <c r="P32" s="12"/>
      <c r="Q32" s="9"/>
      <c r="R32" s="115"/>
      <c r="S32" s="116"/>
      <c r="T32" s="11"/>
      <c r="U32" s="115"/>
      <c r="V32" s="116"/>
      <c r="W32" s="9"/>
      <c r="X32" s="16"/>
      <c r="Y32" s="19"/>
      <c r="Z32" s="8"/>
      <c r="AA32" s="6"/>
    </row>
    <row r="33" spans="1:27" ht="7.5" customHeight="1" x14ac:dyDescent="0.2">
      <c r="A33" s="1"/>
      <c r="B33" s="7"/>
      <c r="C33" s="123"/>
      <c r="D33" s="123"/>
      <c r="E33" s="9"/>
      <c r="F33" s="9"/>
      <c r="G33" s="9"/>
      <c r="H33" s="9"/>
      <c r="I33" s="9"/>
      <c r="J33" s="9"/>
      <c r="K33" s="9"/>
      <c r="L33" s="9"/>
      <c r="M33" s="9"/>
      <c r="N33" s="9"/>
      <c r="O33" s="9"/>
      <c r="P33" s="9"/>
      <c r="Q33" s="9"/>
      <c r="R33" s="16"/>
      <c r="S33" s="12"/>
      <c r="T33" s="16"/>
      <c r="U33" s="16"/>
      <c r="V33" s="16"/>
      <c r="W33" s="16"/>
      <c r="X33" s="16"/>
      <c r="Y33" s="19"/>
      <c r="Z33" s="8"/>
      <c r="AA33" s="6"/>
    </row>
    <row r="34" spans="1:27" ht="36" customHeight="1" x14ac:dyDescent="0.2">
      <c r="A34" s="1"/>
      <c r="B34" s="7"/>
      <c r="C34" s="123"/>
      <c r="D34" s="123"/>
      <c r="E34" s="9"/>
      <c r="F34" s="108" t="s">
        <v>66</v>
      </c>
      <c r="G34" s="108"/>
      <c r="H34" s="13"/>
      <c r="I34" s="13"/>
      <c r="J34" s="11"/>
      <c r="K34" s="88"/>
      <c r="L34" s="11"/>
      <c r="M34" s="11"/>
      <c r="N34" s="9"/>
      <c r="O34" s="11"/>
      <c r="P34" s="11"/>
      <c r="Q34" s="9"/>
      <c r="R34" s="19"/>
      <c r="S34" s="19"/>
      <c r="T34" s="16"/>
      <c r="U34" s="113" t="s">
        <v>67</v>
      </c>
      <c r="V34" s="113"/>
      <c r="W34" s="16"/>
      <c r="X34" s="16"/>
      <c r="Y34" s="16"/>
      <c r="Z34" s="8"/>
      <c r="AA34" s="6"/>
    </row>
    <row r="35" spans="1:27" ht="12.75" x14ac:dyDescent="0.2">
      <c r="A35" s="1"/>
      <c r="B35" s="7"/>
      <c r="C35" s="9"/>
      <c r="D35" s="9"/>
      <c r="E35" s="9"/>
      <c r="F35" s="121" t="s">
        <v>68</v>
      </c>
      <c r="G35" s="116" t="s">
        <v>17</v>
      </c>
      <c r="H35" s="13"/>
      <c r="I35" s="13"/>
      <c r="J35" s="11"/>
      <c r="K35" s="16"/>
      <c r="L35" s="16"/>
      <c r="M35" s="16"/>
      <c r="N35" s="16"/>
      <c r="O35" s="16"/>
      <c r="P35" s="20"/>
      <c r="Q35" s="20"/>
      <c r="R35" s="19"/>
      <c r="S35" s="19"/>
      <c r="T35" s="16"/>
      <c r="U35" s="115" t="s">
        <v>69</v>
      </c>
      <c r="V35" s="116" t="s">
        <v>17</v>
      </c>
      <c r="W35" s="16"/>
      <c r="X35" s="16"/>
      <c r="Y35" s="19"/>
      <c r="Z35" s="8"/>
      <c r="AA35" s="6"/>
    </row>
    <row r="36" spans="1:27" ht="12.75" x14ac:dyDescent="0.2">
      <c r="A36" s="1"/>
      <c r="B36" s="7"/>
      <c r="C36" s="9"/>
      <c r="D36" s="9"/>
      <c r="E36" s="9"/>
      <c r="F36" s="121"/>
      <c r="G36" s="116"/>
      <c r="H36" s="13"/>
      <c r="I36" s="13"/>
      <c r="J36" s="11"/>
      <c r="K36" s="16"/>
      <c r="L36" s="16"/>
      <c r="M36" s="16"/>
      <c r="N36" s="16"/>
      <c r="O36" s="16"/>
      <c r="P36" s="20"/>
      <c r="Q36" s="20"/>
      <c r="R36" s="19"/>
      <c r="S36" s="19"/>
      <c r="T36" s="16"/>
      <c r="U36" s="115"/>
      <c r="V36" s="116"/>
      <c r="W36" s="16"/>
      <c r="X36" s="16"/>
      <c r="Y36" s="21"/>
      <c r="Z36" s="8"/>
      <c r="AA36" s="6"/>
    </row>
    <row r="37" spans="1:27" ht="15" customHeight="1" x14ac:dyDescent="0.25">
      <c r="A37" s="1"/>
      <c r="B37" s="7"/>
      <c r="C37" s="9"/>
      <c r="D37" s="9"/>
      <c r="E37" s="9"/>
      <c r="F37" s="22"/>
      <c r="G37" s="22"/>
      <c r="H37" s="22"/>
      <c r="I37" s="16"/>
      <c r="J37" s="16"/>
      <c r="K37" s="16"/>
      <c r="L37" s="16"/>
      <c r="M37" s="9"/>
      <c r="N37" s="16"/>
      <c r="O37" s="16"/>
      <c r="P37" s="20"/>
      <c r="Q37" s="20"/>
      <c r="R37" s="20"/>
      <c r="S37" s="20"/>
      <c r="T37" s="16"/>
      <c r="U37" s="16"/>
      <c r="V37" s="9"/>
      <c r="W37" s="16"/>
      <c r="X37" s="126" t="s">
        <v>70</v>
      </c>
      <c r="Y37" s="126"/>
      <c r="Z37" s="8"/>
      <c r="AA37" s="6"/>
    </row>
    <row r="38" spans="1:27" ht="12.75" x14ac:dyDescent="0.2">
      <c r="A38" s="1"/>
      <c r="B38" s="7"/>
      <c r="C38" s="9"/>
      <c r="D38" s="9"/>
      <c r="E38" s="9"/>
      <c r="F38" s="22"/>
      <c r="G38" s="22"/>
      <c r="H38" s="22"/>
      <c r="I38" s="16"/>
      <c r="J38" s="16"/>
      <c r="K38" s="16"/>
      <c r="L38" s="16"/>
      <c r="M38" s="9"/>
      <c r="N38" s="16"/>
      <c r="O38" s="16"/>
      <c r="P38" s="20"/>
      <c r="Q38" s="20"/>
      <c r="R38" s="20"/>
      <c r="S38" s="20"/>
      <c r="T38" s="16"/>
      <c r="U38" s="16"/>
      <c r="V38" s="9"/>
      <c r="W38" s="16"/>
      <c r="X38" s="16"/>
      <c r="Y38" s="23"/>
      <c r="Z38" s="8"/>
      <c r="AA38" s="6"/>
    </row>
    <row r="39" spans="1:27" ht="15" customHeight="1" x14ac:dyDescent="0.2">
      <c r="A39" s="1"/>
      <c r="B39" s="7"/>
      <c r="C39" s="9"/>
      <c r="D39" s="9"/>
      <c r="E39" s="9"/>
      <c r="F39" s="22"/>
      <c r="G39" s="22"/>
      <c r="H39" s="22"/>
      <c r="I39" s="16"/>
      <c r="J39" s="16"/>
      <c r="K39" s="16"/>
      <c r="L39" s="16"/>
      <c r="M39" s="9"/>
      <c r="N39" s="16"/>
      <c r="O39" s="16"/>
      <c r="P39" s="20"/>
      <c r="Q39" s="20"/>
      <c r="R39" s="20"/>
      <c r="S39" s="20"/>
      <c r="T39" s="16"/>
      <c r="U39" s="16"/>
      <c r="V39" s="9"/>
      <c r="W39" s="16"/>
      <c r="X39" s="127" t="s">
        <v>71</v>
      </c>
      <c r="Y39" s="127"/>
      <c r="Z39" s="8"/>
      <c r="AA39" s="6"/>
    </row>
    <row r="40" spans="1:27" ht="13.5" thickBot="1" x14ac:dyDescent="0.25">
      <c r="A40" s="1"/>
      <c r="B40" s="24"/>
      <c r="C40" s="25"/>
      <c r="D40" s="25"/>
      <c r="E40" s="25"/>
      <c r="F40" s="25"/>
      <c r="G40" s="25"/>
      <c r="H40" s="25"/>
      <c r="I40" s="25"/>
      <c r="J40" s="25"/>
      <c r="K40" s="25"/>
      <c r="L40" s="25"/>
      <c r="M40" s="25"/>
      <c r="N40" s="25"/>
      <c r="O40" s="25"/>
      <c r="P40" s="25"/>
      <c r="Q40" s="25"/>
      <c r="R40" s="25"/>
      <c r="S40" s="25"/>
      <c r="T40" s="25"/>
      <c r="U40" s="25"/>
      <c r="V40" s="25"/>
      <c r="W40" s="25"/>
      <c r="X40" s="25"/>
      <c r="Y40" s="25"/>
      <c r="Z40" s="26"/>
      <c r="AA40" s="6"/>
    </row>
    <row r="41" spans="1:27" ht="13.5" thickTop="1" x14ac:dyDescent="0.2">
      <c r="A41" s="1"/>
      <c r="B41" s="6"/>
      <c r="C41" s="6"/>
      <c r="D41" s="6"/>
      <c r="E41" s="6"/>
      <c r="F41" s="6"/>
      <c r="G41" s="6"/>
      <c r="H41" s="6"/>
      <c r="I41" s="6"/>
      <c r="J41" s="6"/>
      <c r="K41" s="6"/>
      <c r="L41" s="6"/>
      <c r="M41" s="6"/>
      <c r="N41" s="6"/>
      <c r="O41" s="6"/>
      <c r="P41" s="6"/>
      <c r="Q41" s="6"/>
      <c r="R41" s="6"/>
      <c r="S41" s="6"/>
      <c r="T41" s="6"/>
      <c r="U41" s="6"/>
      <c r="V41" s="6"/>
      <c r="W41" s="6"/>
      <c r="X41" s="6"/>
      <c r="Y41" s="6"/>
      <c r="Z41" s="6"/>
      <c r="AA41" s="6"/>
    </row>
    <row r="49" s="2" customFormat="1" ht="13.9" hidden="1" customHeight="1" x14ac:dyDescent="0.2"/>
    <row r="50" s="2" customFormat="1" ht="13.9" hidden="1" customHeight="1" x14ac:dyDescent="0.2"/>
    <row r="51" s="2" customFormat="1" ht="13.9" hidden="1" customHeight="1" x14ac:dyDescent="0.2"/>
    <row r="52" s="2" customFormat="1" ht="13.9" hidden="1" customHeight="1" x14ac:dyDescent="0.2"/>
    <row r="53" s="2" customFormat="1" ht="13.9" hidden="1" customHeight="1" x14ac:dyDescent="0.2"/>
    <row r="54" s="2" customFormat="1" ht="13.9" hidden="1" customHeight="1" x14ac:dyDescent="0.2"/>
    <row r="55" s="2" customFormat="1" ht="13.9" hidden="1" customHeight="1" x14ac:dyDescent="0.2"/>
    <row r="56" s="2" customFormat="1" ht="13.9" hidden="1" customHeight="1" x14ac:dyDescent="0.2"/>
    <row r="57" s="2" customFormat="1" ht="13.9" hidden="1" customHeight="1" x14ac:dyDescent="0.2"/>
    <row r="58" s="2" customFormat="1" ht="13.9" hidden="1" customHeight="1" x14ac:dyDescent="0.2"/>
    <row r="59" s="2" customFormat="1" ht="13.9" hidden="1" customHeight="1" x14ac:dyDescent="0.2"/>
    <row r="60" s="2" customFormat="1" ht="13.9" hidden="1" customHeight="1" x14ac:dyDescent="0.2"/>
    <row r="61" s="2" customFormat="1" ht="13.9" hidden="1" customHeight="1" x14ac:dyDescent="0.2"/>
    <row r="62" s="2" customFormat="1" ht="13.9" hidden="1" customHeight="1" x14ac:dyDescent="0.2"/>
    <row r="63" s="2" customFormat="1" ht="13.9" hidden="1" customHeight="1" x14ac:dyDescent="0.2"/>
    <row r="64" s="2" customFormat="1" ht="13.9" hidden="1" customHeight="1" x14ac:dyDescent="0.2"/>
    <row r="65" s="2" customFormat="1" ht="13.9" hidden="1" customHeight="1" x14ac:dyDescent="0.2"/>
    <row r="66" s="2" customFormat="1" ht="13.9" hidden="1" customHeight="1" x14ac:dyDescent="0.2"/>
    <row r="67" s="2" customFormat="1" ht="13.9" hidden="1" customHeight="1" x14ac:dyDescent="0.2"/>
    <row r="68" s="2" customFormat="1" ht="13.9" hidden="1" customHeight="1" x14ac:dyDescent="0.2"/>
    <row r="69" s="2" customFormat="1" ht="13.9" hidden="1" customHeight="1" x14ac:dyDescent="0.2"/>
    <row r="70" s="2" customFormat="1" ht="13.9" hidden="1" customHeight="1" x14ac:dyDescent="0.2"/>
    <row r="71" s="2" customFormat="1" ht="13.9" hidden="1" customHeight="1" x14ac:dyDescent="0.2"/>
    <row r="72" s="2" customFormat="1" ht="13.9" hidden="1" customHeight="1" x14ac:dyDescent="0.2"/>
    <row r="73" s="2" customFormat="1" ht="13.9" hidden="1" customHeight="1" x14ac:dyDescent="0.2"/>
    <row r="74" s="2" customFormat="1" ht="13.9" hidden="1" customHeight="1" x14ac:dyDescent="0.2"/>
    <row r="75" s="2" customFormat="1" ht="13.9" hidden="1" customHeight="1" x14ac:dyDescent="0.2"/>
    <row r="76" s="2" customFormat="1" ht="13.9" hidden="1" customHeight="1" x14ac:dyDescent="0.2"/>
    <row r="77" s="2" customFormat="1" ht="13.9" hidden="1" customHeight="1" x14ac:dyDescent="0.2"/>
    <row r="78" s="2" customFormat="1" ht="13.9" hidden="1" customHeight="1" x14ac:dyDescent="0.2"/>
    <row r="79" s="2" customFormat="1" ht="13.9" hidden="1" customHeight="1" x14ac:dyDescent="0.2"/>
    <row r="80" s="2" customFormat="1" ht="13.9" hidden="1" customHeight="1" x14ac:dyDescent="0.2"/>
    <row r="81" s="2" customFormat="1" ht="13.9" hidden="1" customHeight="1" x14ac:dyDescent="0.2"/>
    <row r="82" s="2" customFormat="1" ht="13.9" hidden="1" customHeight="1" x14ac:dyDescent="0.2"/>
    <row r="83" s="2" customFormat="1" ht="13.9" hidden="1" customHeight="1" x14ac:dyDescent="0.2"/>
    <row r="84" s="2" customFormat="1" ht="13.9" hidden="1" customHeight="1" x14ac:dyDescent="0.2"/>
    <row r="85" s="2" customFormat="1" ht="13.9" hidden="1" customHeight="1" x14ac:dyDescent="0.2"/>
    <row r="86" s="2" customFormat="1" ht="13.9" hidden="1" customHeight="1" x14ac:dyDescent="0.2"/>
    <row r="87" s="2" customFormat="1" ht="13.9" hidden="1" customHeight="1" x14ac:dyDescent="0.2"/>
    <row r="88" s="2" customFormat="1" ht="13.9" hidden="1" customHeight="1" x14ac:dyDescent="0.2"/>
    <row r="89" s="2" customFormat="1" ht="13.9" hidden="1" customHeight="1" x14ac:dyDescent="0.2"/>
    <row r="90" s="2" customFormat="1" ht="13.9" hidden="1" customHeight="1" x14ac:dyDescent="0.2"/>
    <row r="91" s="2" customFormat="1" ht="13.9" hidden="1" customHeight="1" x14ac:dyDescent="0.2"/>
    <row r="92" s="2" customFormat="1" ht="13.9" hidden="1" customHeight="1" x14ac:dyDescent="0.2"/>
    <row r="93" s="2" customFormat="1" ht="13.9" hidden="1" customHeight="1" x14ac:dyDescent="0.2"/>
    <row r="94" s="2" customFormat="1" ht="13.9" hidden="1" customHeight="1" x14ac:dyDescent="0.2"/>
    <row r="95" s="2" customFormat="1" ht="13.9" hidden="1" customHeight="1" x14ac:dyDescent="0.2"/>
  </sheetData>
  <sheetProtection algorithmName="SHA-512" hashValue="uGQmXkItzcfv41HQ9R9w/DVUr24NdgzTQ3WRPNEy8dp6X1BDeGFnMzQs4wk6Vsv3Lt/MF0mkNgBQMVmNaaYUWw==" saltValue="7VO+Z9raYuOU+rYacut+6w==" spinCount="100000" sheet="1" objects="1" scenarios="1"/>
  <mergeCells count="121">
    <mergeCell ref="X37:Y37"/>
    <mergeCell ref="X39:Y39"/>
    <mergeCell ref="F35:F36"/>
    <mergeCell ref="G35:G36"/>
    <mergeCell ref="U35:U36"/>
    <mergeCell ref="V35:V36"/>
    <mergeCell ref="U31:U32"/>
    <mergeCell ref="V31:V32"/>
    <mergeCell ref="C33:D33"/>
    <mergeCell ref="C34:D34"/>
    <mergeCell ref="F34:G34"/>
    <mergeCell ref="U34:V34"/>
    <mergeCell ref="F31:F32"/>
    <mergeCell ref="G31:G32"/>
    <mergeCell ref="I31:I32"/>
    <mergeCell ref="J31:J32"/>
    <mergeCell ref="R31:R32"/>
    <mergeCell ref="S31:S32"/>
    <mergeCell ref="F26:G26"/>
    <mergeCell ref="I26:J26"/>
    <mergeCell ref="R26:S26"/>
    <mergeCell ref="U26:V26"/>
    <mergeCell ref="U27:U28"/>
    <mergeCell ref="V27:V28"/>
    <mergeCell ref="F30:G30"/>
    <mergeCell ref="I30:J30"/>
    <mergeCell ref="R30:S30"/>
    <mergeCell ref="U30:V30"/>
    <mergeCell ref="F27:F28"/>
    <mergeCell ref="G27:G28"/>
    <mergeCell ref="I27:I28"/>
    <mergeCell ref="J27:J28"/>
    <mergeCell ref="R27:R28"/>
    <mergeCell ref="S27:S28"/>
    <mergeCell ref="C22:D22"/>
    <mergeCell ref="F22:G22"/>
    <mergeCell ref="I22:J22"/>
    <mergeCell ref="R22:S22"/>
    <mergeCell ref="U22:V22"/>
    <mergeCell ref="C23:C24"/>
    <mergeCell ref="D23:D24"/>
    <mergeCell ref="F23:F24"/>
    <mergeCell ref="G23:G24"/>
    <mergeCell ref="I23:I24"/>
    <mergeCell ref="J23:J24"/>
    <mergeCell ref="R23:R24"/>
    <mergeCell ref="S23:S24"/>
    <mergeCell ref="U23:U24"/>
    <mergeCell ref="V23:V24"/>
    <mergeCell ref="C18:D18"/>
    <mergeCell ref="F18:G18"/>
    <mergeCell ref="I18:J18"/>
    <mergeCell ref="L18:M18"/>
    <mergeCell ref="R18:S18"/>
    <mergeCell ref="U18:V18"/>
    <mergeCell ref="L19:L20"/>
    <mergeCell ref="M19:M20"/>
    <mergeCell ref="R19:R20"/>
    <mergeCell ref="S19:S20"/>
    <mergeCell ref="U19:U20"/>
    <mergeCell ref="V19:V20"/>
    <mergeCell ref="C19:C20"/>
    <mergeCell ref="D19:D20"/>
    <mergeCell ref="F19:F20"/>
    <mergeCell ref="G19:G20"/>
    <mergeCell ref="I19:I20"/>
    <mergeCell ref="J19:J20"/>
    <mergeCell ref="X14:Y14"/>
    <mergeCell ref="C15:C16"/>
    <mergeCell ref="D15:D16"/>
    <mergeCell ref="F15:F16"/>
    <mergeCell ref="G15:G16"/>
    <mergeCell ref="I15:I16"/>
    <mergeCell ref="J15:J16"/>
    <mergeCell ref="L15:L16"/>
    <mergeCell ref="M15:M16"/>
    <mergeCell ref="R15:R16"/>
    <mergeCell ref="S15:S16"/>
    <mergeCell ref="U15:U16"/>
    <mergeCell ref="V15:V16"/>
    <mergeCell ref="C14:D14"/>
    <mergeCell ref="F14:G14"/>
    <mergeCell ref="I14:J14"/>
    <mergeCell ref="L14:M14"/>
    <mergeCell ref="R14:S14"/>
    <mergeCell ref="U14:V14"/>
    <mergeCell ref="C10:D10"/>
    <mergeCell ref="F10:G10"/>
    <mergeCell ref="I10:J10"/>
    <mergeCell ref="L10:M10"/>
    <mergeCell ref="O10:P10"/>
    <mergeCell ref="R10:S10"/>
    <mergeCell ref="U10:V10"/>
    <mergeCell ref="X10:Y10"/>
    <mergeCell ref="U11:U12"/>
    <mergeCell ref="V11:V12"/>
    <mergeCell ref="X11:X12"/>
    <mergeCell ref="Y11:Y12"/>
    <mergeCell ref="L11:L12"/>
    <mergeCell ref="M11:M12"/>
    <mergeCell ref="O11:O12"/>
    <mergeCell ref="P11:P12"/>
    <mergeCell ref="R11:R12"/>
    <mergeCell ref="S11:S12"/>
    <mergeCell ref="C11:C12"/>
    <mergeCell ref="D11:D12"/>
    <mergeCell ref="F11:F12"/>
    <mergeCell ref="G11:G12"/>
    <mergeCell ref="I11:I12"/>
    <mergeCell ref="J11:J12"/>
    <mergeCell ref="E2:W2"/>
    <mergeCell ref="C3:Y4"/>
    <mergeCell ref="C6:D6"/>
    <mergeCell ref="E6:G6"/>
    <mergeCell ref="C8:D8"/>
    <mergeCell ref="F8:G8"/>
    <mergeCell ref="I8:J8"/>
    <mergeCell ref="L8:M8"/>
    <mergeCell ref="O8:P8"/>
    <mergeCell ref="R8:V8"/>
    <mergeCell ref="X8:Y8"/>
  </mergeCells>
  <hyperlinks>
    <hyperlink ref="X39:Y39" location="DATOS!A1" display="HOJA DE DATOS" xr:uid="{B331A92D-E8B8-4A18-87A6-CEA599734D58}"/>
    <hyperlink ref="S19:S20" location="'GIAT-2.0'!A1" display="Ver" xr:uid="{44489505-8FCC-48C7-9A61-E903099851B6}"/>
    <hyperlink ref="D15:D16" location="'ESTR-3.0'!A1" display="Ver" xr:uid="{0D628D8A-C4E8-4D32-82FC-1EAD92ED6F41}"/>
    <hyperlink ref="V15:V16" location="'GINF-6.0'!A1" display="Ver" xr:uid="{736D5A75-E417-471A-95AA-27145527E9C1}"/>
    <hyperlink ref="D11:D12" location="'GDIR-1.0'!A1" display="Ver" xr:uid="{5EB70AD4-71D4-4E47-A944-2060E9C894E6}"/>
    <hyperlink ref="J31:J32" location="'GSAN-4.2'!A1" display="Ver" xr:uid="{0E2DE586-53C8-4130-9283-2429F172BDAC}"/>
    <hyperlink ref="G35:G36" location="'GSAN-4.5'!A1" display="Ver" xr:uid="{E3BBD600-AABD-4DDB-813F-3A4E31A910A9}"/>
    <hyperlink ref="V23:V24" location="'GFIN-7.0'!A1" display="Ver" xr:uid="{007E8F8E-825D-49CB-A341-A6DCA8412C8C}"/>
    <hyperlink ref="V27:V28" location="'GCON-2.0'!A1" display="Ver" xr:uid="{7ADC576F-2628-43AF-9A78-2ACDBD2B1156}"/>
    <hyperlink ref="G19:G20" location="'GSAC-1.0'!A1" display="Ver" xr:uid="{9AE64F57-C828-4D53-AB61-ED359EF0FA4F}"/>
    <hyperlink ref="J23:J24" location="'GSAN-1.3'!Área_de_impresión" display="Ver" xr:uid="{2DE5A477-E383-4476-B516-5B94B7576755}"/>
    <hyperlink ref="P11:P12" location="'GDIR-2.4'!A1" display="Ver" xr:uid="{FF146AAE-CC24-46AA-AB8F-9B4022EAA071}"/>
    <hyperlink ref="V19:V20" location="'APOY-4.0'!A1" display="Ver" xr:uid="{CC713E3B-9892-463B-8633-533412F42DCB}"/>
    <hyperlink ref="Y11:Y12" location="'EVAL-1.0'!A1" display="Ver" xr:uid="{9BA7A726-A13F-4C2A-A53C-89B93BFFD8A2}"/>
    <hyperlink ref="J15:J16" location="'GSAN-2.2'!A1" display="Ver" xr:uid="{691CD38B-9D96-4E0A-86AC-30D78B599E88}"/>
    <hyperlink ref="S15:S16" location="'APOY-1.0'!A1" display="Ver" xr:uid="{1DA7E5FE-3B81-4C4B-B6BB-B1F3E4BAB0DB}"/>
    <hyperlink ref="S23:S24" location="'GDIR-2.3'!A1" display="Ver" xr:uid="{39B65414-D554-4AE2-BBBE-3D443BB836C1}"/>
    <hyperlink ref="M19:M20" location="'GSAP-4.1'!A1" display="Ver" xr:uid="{156E2CBE-C96E-489F-8629-263AD144EA67}"/>
    <hyperlink ref="V35:V36" location="'APOY-7.0'!A1" display="Ver" xr:uid="{A4FFD261-3CE4-4477-AC79-4D33FF83A481}"/>
    <hyperlink ref="G27:G28" location="'GSAC-3.1'!A1" display="Ver" xr:uid="{5D57D79A-D2E2-4609-B919-08CBE1B64B87}"/>
    <hyperlink ref="S31:S32" location="'GBIE-1.0'!A1" display="Ver" xr:uid="{21C5E013-BF70-4DCF-AE54-506D67702276}"/>
    <hyperlink ref="S11:S12" location="'GCON-1.0'!A1" display="Ver" xr:uid="{27EF439F-C03D-4904-B919-94DB83004D5B}"/>
    <hyperlink ref="V31:V32" location="'GSER-1.0'!A1" display="Ver" xr:uid="{BCEF31AE-FD22-4583-A53B-DBBB8768D079}"/>
    <hyperlink ref="G15:G16" location="'GRER-1.0'!A1" display="Ver" xr:uid="{27C3EF21-4833-4E54-8B36-26939FC56966}"/>
    <hyperlink ref="D23:D24" location="'ESTR-6.0'!A1" display="Ver" xr:uid="{F5A4A89E-11F6-4992-A045-F01507E97403}"/>
    <hyperlink ref="J27:J28" location="'GSAN-3-4'!A1" display="Ver" xr:uid="{C0EED1E3-0317-42DA-A08B-FC781FB7A030}"/>
    <hyperlink ref="V11:V12" location="'GDIR-2.0'!A1" display="Ver" xr:uid="{B65F7ABD-AD76-4626-A238-EDFD5B84A120}"/>
    <hyperlink ref="S27:S28" location="'GDIR-2-2'!A1" display="Ver" xr:uid="{E7C4245B-91A6-4264-BA42-5B352D266E2B}"/>
    <hyperlink ref="G11:G12" location="'GRER-2.0'!A1" display="Ver" xr:uid="{92BF7C01-6867-49E3-93F7-5CC921C250E5}"/>
    <hyperlink ref="G23:G24" location="'GCEP-1.0'!A1" display="Ver" xr:uid="{F385C0FB-745C-40BC-9F34-745A7487FF39}"/>
    <hyperlink ref="G31:G32" location="'GIVC-1.0'!A1" display="Ver" xr:uid="{B70DE36A-A788-4A57-A344-D651A909BF4E}"/>
    <hyperlink ref="D19:D20" location="'ESTR-5.0'!A1" display="Ver" xr:uid="{0BE85CE9-F2B3-46A1-8B4C-95CE0E21A2C6}"/>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0A8F7-E3A2-4DCC-B97C-65C5B3DDA56E}">
  <sheetPr>
    <pageSetUpPr fitToPage="1"/>
  </sheetPr>
  <dimension ref="B2:BS61"/>
  <sheetViews>
    <sheetView zoomScale="60" zoomScaleNormal="60" workbookViewId="0"/>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80" t="s">
        <v>117</v>
      </c>
      <c r="AX11" s="80" t="s">
        <v>118</v>
      </c>
      <c r="AY11" s="80">
        <v>2</v>
      </c>
      <c r="AZ11" s="80">
        <v>3</v>
      </c>
      <c r="BA11" s="80">
        <v>4</v>
      </c>
      <c r="BB11" s="80">
        <v>5</v>
      </c>
      <c r="BC11" s="80">
        <v>6</v>
      </c>
      <c r="BD11" s="185"/>
      <c r="BE11" s="186"/>
      <c r="BF11" s="188"/>
      <c r="BG11" s="185"/>
      <c r="BH11" s="186"/>
      <c r="BI11" s="188"/>
      <c r="BJ11" s="185"/>
      <c r="BK11" s="186"/>
      <c r="BL11" s="210"/>
      <c r="BM11" s="211"/>
      <c r="BN11" s="213"/>
      <c r="BO11" s="195" t="s">
        <v>112</v>
      </c>
      <c r="BP11" s="196"/>
      <c r="BQ11" s="81" t="s">
        <v>114</v>
      </c>
      <c r="BR11" s="81" t="s">
        <v>119</v>
      </c>
      <c r="BS11" s="159"/>
    </row>
    <row r="12" spans="2:71" s="57" customFormat="1" ht="357" x14ac:dyDescent="0.25">
      <c r="B12" s="197">
        <v>1</v>
      </c>
      <c r="C12" s="200" t="s">
        <v>555</v>
      </c>
      <c r="D12" s="203" t="s">
        <v>556</v>
      </c>
      <c r="E12" s="203" t="s">
        <v>557</v>
      </c>
      <c r="F12" s="203" t="s">
        <v>170</v>
      </c>
      <c r="G12" s="203" t="s">
        <v>170</v>
      </c>
      <c r="H12" s="203" t="s">
        <v>170</v>
      </c>
      <c r="I12" s="203" t="s">
        <v>170</v>
      </c>
      <c r="J12" s="203" t="str">
        <f>IF(AND((F12="SI"),(G12="SI"),(H12="SI"),(I12="SI")),"Si es Riesgo de Corrupción","No es Riesgo de Corrupción")</f>
        <v>Si es Riesgo de Corrupción</v>
      </c>
      <c r="K12" s="50">
        <v>1</v>
      </c>
      <c r="L12" s="51" t="s">
        <v>558</v>
      </c>
      <c r="M12" s="223" t="s">
        <v>559</v>
      </c>
      <c r="N12" s="225">
        <v>1</v>
      </c>
      <c r="O12" s="214" t="str">
        <f>IF(N12=1,"Rara vez",IF(N12=2,"Improbable",IF(N12=3,"Posible",IF(N12=4,"Probable",IF(N12=5,"Casi seguro","Definir el nivel de probabilidad")))))</f>
        <v>Rara vez</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20" t="s">
        <v>170</v>
      </c>
      <c r="R12" s="220" t="s">
        <v>173</v>
      </c>
      <c r="S12" s="220" t="s">
        <v>173</v>
      </c>
      <c r="T12" s="220" t="s">
        <v>173</v>
      </c>
      <c r="U12" s="220" t="s">
        <v>170</v>
      </c>
      <c r="V12" s="220" t="s">
        <v>173</v>
      </c>
      <c r="W12" s="220" t="s">
        <v>173</v>
      </c>
      <c r="X12" s="220" t="s">
        <v>173</v>
      </c>
      <c r="Y12" s="220" t="s">
        <v>173</v>
      </c>
      <c r="Z12" s="220" t="s">
        <v>170</v>
      </c>
      <c r="AA12" s="220" t="s">
        <v>170</v>
      </c>
      <c r="AB12" s="220" t="s">
        <v>170</v>
      </c>
      <c r="AC12" s="220" t="s">
        <v>170</v>
      </c>
      <c r="AD12" s="220" t="s">
        <v>170</v>
      </c>
      <c r="AE12" s="220" t="s">
        <v>170</v>
      </c>
      <c r="AF12" s="220" t="s">
        <v>173</v>
      </c>
      <c r="AG12" s="220" t="s">
        <v>173</v>
      </c>
      <c r="AH12" s="220" t="s">
        <v>173</v>
      </c>
      <c r="AI12" s="220" t="s">
        <v>173</v>
      </c>
      <c r="AJ12" s="220">
        <f t="shared" ref="AJ12:AJ22" si="0">IF(AF12="SI","Impacto Catastrófico por lesoines o perdida de vidas humanas",(COUNTIF(Q12:AE21,"SI")+COUNTIF(AG12:AI21,"SI")))</f>
        <v>8</v>
      </c>
      <c r="AK12" s="220" t="str">
        <f>IF(AJ12=0,"",IF(AND(AJ12&gt;0,AJ12&lt;=5),"Moderado",IF(AND(AJ12&gt;5,AJ12&lt;=11),"Mayor","Catastrófico")))</f>
        <v>Mayor</v>
      </c>
      <c r="AL12" s="220" t="str">
        <f>IF(AND(O12="Rara Vez",AK12="Moderado"),"Moderado",IF(AND(O12="Rara Vez",AK12="Mayor"),"Alto",IF(AND(O12="Improbable",AK12="Moderado"),"Moderado",IF(AND(O12="Improbable",AK12="Mayor"),"Alto",IF(AND(O12="Posible",AK12="Moderado"),"Alto",IF(AND(O12="Probable",AK12="Moderado"),"Alto","Extremo"))))))</f>
        <v>Alto</v>
      </c>
      <c r="AM12" s="234" t="s">
        <v>167</v>
      </c>
      <c r="AN12" s="52">
        <v>1</v>
      </c>
      <c r="AO12" s="53" t="s">
        <v>560</v>
      </c>
      <c r="AP12" s="53" t="s">
        <v>561</v>
      </c>
      <c r="AQ12" s="53" t="s">
        <v>201</v>
      </c>
      <c r="AR12" s="53" t="s">
        <v>562</v>
      </c>
      <c r="AS12" s="53" t="s">
        <v>563</v>
      </c>
      <c r="AT12" s="53" t="s">
        <v>564</v>
      </c>
      <c r="AU12" s="53" t="s">
        <v>565</v>
      </c>
      <c r="AV12" s="53" t="s">
        <v>178</v>
      </c>
      <c r="AW12" s="82" t="s">
        <v>179</v>
      </c>
      <c r="AX12" s="82" t="s">
        <v>180</v>
      </c>
      <c r="AY12" s="82" t="s">
        <v>181</v>
      </c>
      <c r="AZ12" s="82" t="s">
        <v>182</v>
      </c>
      <c r="BA12" s="82" t="s">
        <v>183</v>
      </c>
      <c r="BB12" s="82" t="s">
        <v>184</v>
      </c>
      <c r="BC12" s="82" t="s">
        <v>206</v>
      </c>
      <c r="BD12" s="82">
        <f t="shared" ref="BD12:BD61" si="1">IF(AW12="Asignado",15,0)+IF(AX12="Adecuado",15,0)+IF(AY12="Oportuna",15,0)+IF(AZ12="Prevenir",15,IF(AZ12="Detectar",10,0))+IF(BA12="Confiable",15,0)+IF(BB12="Se investigan y resuelven oportunamente",15,0)+IF(BC12="Completa",10,IF(BC12="Incompleta",5,0))</f>
        <v>100</v>
      </c>
      <c r="BE12" s="82" t="str">
        <f t="shared" ref="BE12:BE61" si="2">IF(BD12&lt;=85,"Débil",IF(AND(BD12&gt;=86,BD12&lt;=94),"Moderado","Fuerte"))</f>
        <v>Fuerte</v>
      </c>
      <c r="BF12" s="53"/>
      <c r="BG12" s="55" t="s">
        <v>186</v>
      </c>
      <c r="BH12" s="82" t="str">
        <f t="shared" ref="BH12:BH61" si="3">IF(BG12="Débil","No se ejecuta",IF(BG12="Moderado","Algunas veces se ejecuta",IF(BG12="FUERTE","Siempre se ejecuta","Casilla formulada")))</f>
        <v>Siempre se ejecuta</v>
      </c>
      <c r="BI12" s="53"/>
      <c r="BJ12" s="82"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2">
        <f t="shared" ref="BK12:BK61" si="5">IF(BJ12="DÉBIL",0,IF(BJ12="MODERADO",50,IF(BJ12="FUERTE",100,"")))</f>
        <v>100</v>
      </c>
      <c r="BL12" s="82" t="str">
        <f t="shared" ref="BL12:BL61" si="6">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Mayor</v>
      </c>
      <c r="BR12" s="228" t="str">
        <f>IF(AND(BP12="Rara Vez",BQ12="Moderado"),"Moderado",IF(AND(BP12="Rara Vez",BQ12="Mayor"),"Alto",IF(AND(BP12="Improbable",BQ12="Moderado"),"Moderado",IF(AND(BP12="Improbable",BQ12="Mayor"),"Alto",IF(AND(BP12="Posible",BQ12="Moderado"),"Alto",IF(AND(BP12="Probable",BQ12="Moderado"),"Alto","Extremo"))))))</f>
        <v>Alto</v>
      </c>
      <c r="BS12" s="229" t="s">
        <v>566</v>
      </c>
    </row>
    <row r="13" spans="2:71" s="57" customFormat="1" ht="6" customHeight="1" x14ac:dyDescent="0.25">
      <c r="B13" s="198"/>
      <c r="C13" s="201"/>
      <c r="D13" s="203"/>
      <c r="E13" s="203"/>
      <c r="F13" s="203"/>
      <c r="G13" s="203"/>
      <c r="H13" s="203"/>
      <c r="I13" s="203"/>
      <c r="J13" s="203"/>
      <c r="K13" s="58">
        <v>2</v>
      </c>
      <c r="L13" s="59" t="s">
        <v>123</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125</v>
      </c>
      <c r="AP13" s="61"/>
      <c r="AQ13" s="61" t="s">
        <v>122</v>
      </c>
      <c r="AR13" s="61"/>
      <c r="AS13" s="61"/>
      <c r="AT13" s="61"/>
      <c r="AU13" s="61"/>
      <c r="AV13" s="61" t="s">
        <v>122</v>
      </c>
      <c r="AW13" s="62" t="s">
        <v>122</v>
      </c>
      <c r="AX13" s="62" t="s">
        <v>122</v>
      </c>
      <c r="AY13" s="62" t="s">
        <v>122</v>
      </c>
      <c r="AZ13" s="62" t="s">
        <v>122</v>
      </c>
      <c r="BA13" s="62" t="s">
        <v>122</v>
      </c>
      <c r="BB13" s="62" t="s">
        <v>122</v>
      </c>
      <c r="BC13" s="62" t="s">
        <v>122</v>
      </c>
      <c r="BD13" s="62">
        <f t="shared" si="1"/>
        <v>0</v>
      </c>
      <c r="BE13" s="62" t="str">
        <f t="shared" si="2"/>
        <v>Débil</v>
      </c>
      <c r="BF13" s="61"/>
      <c r="BG13" s="63" t="s">
        <v>122</v>
      </c>
      <c r="BH13" s="62" t="str">
        <f t="shared" si="3"/>
        <v>Casilla formulada</v>
      </c>
      <c r="BI13" s="61"/>
      <c r="BJ13" s="62" t="str">
        <f t="shared" si="4"/>
        <v/>
      </c>
      <c r="BK13" s="62" t="str">
        <f t="shared" si="5"/>
        <v/>
      </c>
      <c r="BL13" s="62" t="str">
        <f t="shared" si="6"/>
        <v>SI</v>
      </c>
      <c r="BM13" s="238"/>
      <c r="BN13" s="241"/>
      <c r="BO13" s="244"/>
      <c r="BP13" s="218"/>
      <c r="BQ13" s="221"/>
      <c r="BR13" s="221"/>
      <c r="BS13" s="230"/>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83" t="s">
        <v>122</v>
      </c>
      <c r="AX14" s="83" t="s">
        <v>122</v>
      </c>
      <c r="AY14" s="83" t="s">
        <v>122</v>
      </c>
      <c r="AZ14" s="83" t="s">
        <v>122</v>
      </c>
      <c r="BA14" s="83" t="s">
        <v>122</v>
      </c>
      <c r="BB14" s="83" t="s">
        <v>122</v>
      </c>
      <c r="BC14" s="83" t="s">
        <v>122</v>
      </c>
      <c r="BD14" s="83">
        <f t="shared" si="1"/>
        <v>0</v>
      </c>
      <c r="BE14" s="83" t="str">
        <f t="shared" si="2"/>
        <v>Débil</v>
      </c>
      <c r="BF14" s="67"/>
      <c r="BG14" s="69" t="s">
        <v>122</v>
      </c>
      <c r="BH14" s="83" t="str">
        <f t="shared" si="3"/>
        <v>Casilla formulada</v>
      </c>
      <c r="BI14" s="67"/>
      <c r="BJ14" s="83" t="str">
        <f t="shared" si="4"/>
        <v/>
      </c>
      <c r="BK14" s="83" t="str">
        <f t="shared" si="5"/>
        <v/>
      </c>
      <c r="BL14" s="83" t="str">
        <f t="shared" si="6"/>
        <v>SI</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83" t="s">
        <v>122</v>
      </c>
      <c r="AX16" s="83" t="s">
        <v>122</v>
      </c>
      <c r="AY16" s="83" t="s">
        <v>122</v>
      </c>
      <c r="AZ16" s="83" t="s">
        <v>122</v>
      </c>
      <c r="BA16" s="83" t="s">
        <v>122</v>
      </c>
      <c r="BB16" s="83" t="s">
        <v>122</v>
      </c>
      <c r="BC16" s="83" t="s">
        <v>122</v>
      </c>
      <c r="BD16" s="83">
        <f t="shared" si="1"/>
        <v>0</v>
      </c>
      <c r="BE16" s="83" t="str">
        <f t="shared" si="2"/>
        <v>Débil</v>
      </c>
      <c r="BF16" s="67"/>
      <c r="BG16" s="69" t="s">
        <v>122</v>
      </c>
      <c r="BH16" s="83" t="str">
        <f t="shared" si="3"/>
        <v>Casilla formulada</v>
      </c>
      <c r="BI16" s="67"/>
      <c r="BJ16" s="83" t="str">
        <f t="shared" si="4"/>
        <v/>
      </c>
      <c r="BK16" s="83" t="str">
        <f t="shared" si="5"/>
        <v/>
      </c>
      <c r="BL16" s="83" t="str">
        <f t="shared" si="6"/>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83" t="s">
        <v>122</v>
      </c>
      <c r="AX18" s="83" t="s">
        <v>122</v>
      </c>
      <c r="AY18" s="83" t="s">
        <v>122</v>
      </c>
      <c r="AZ18" s="83" t="s">
        <v>122</v>
      </c>
      <c r="BA18" s="83" t="s">
        <v>122</v>
      </c>
      <c r="BB18" s="83" t="s">
        <v>122</v>
      </c>
      <c r="BC18" s="83" t="s">
        <v>122</v>
      </c>
      <c r="BD18" s="83">
        <f t="shared" si="1"/>
        <v>0</v>
      </c>
      <c r="BE18" s="83" t="str">
        <f t="shared" si="2"/>
        <v>Débil</v>
      </c>
      <c r="BF18" s="67"/>
      <c r="BG18" s="69" t="s">
        <v>122</v>
      </c>
      <c r="BH18" s="83" t="str">
        <f t="shared" si="3"/>
        <v>Casilla formulada</v>
      </c>
      <c r="BI18" s="67"/>
      <c r="BJ18" s="83" t="str">
        <f t="shared" si="4"/>
        <v/>
      </c>
      <c r="BK18" s="83" t="str">
        <f t="shared" si="5"/>
        <v/>
      </c>
      <c r="BL18" s="83" t="str">
        <f t="shared" si="6"/>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83" t="s">
        <v>122</v>
      </c>
      <c r="AX20" s="83" t="s">
        <v>122</v>
      </c>
      <c r="AY20" s="83" t="s">
        <v>122</v>
      </c>
      <c r="AZ20" s="83" t="s">
        <v>122</v>
      </c>
      <c r="BA20" s="83" t="s">
        <v>122</v>
      </c>
      <c r="BB20" s="83" t="s">
        <v>122</v>
      </c>
      <c r="BC20" s="83" t="s">
        <v>122</v>
      </c>
      <c r="BD20" s="83">
        <f t="shared" si="1"/>
        <v>0</v>
      </c>
      <c r="BE20" s="83" t="str">
        <f t="shared" si="2"/>
        <v>Débil</v>
      </c>
      <c r="BF20" s="67"/>
      <c r="BG20" s="69" t="s">
        <v>122</v>
      </c>
      <c r="BH20" s="83" t="str">
        <f t="shared" si="3"/>
        <v>Casilla formulada</v>
      </c>
      <c r="BI20" s="67"/>
      <c r="BJ20" s="83" t="str">
        <f t="shared" si="4"/>
        <v/>
      </c>
      <c r="BK20" s="83" t="str">
        <f t="shared" si="5"/>
        <v/>
      </c>
      <c r="BL20" s="83" t="str">
        <f t="shared" si="6"/>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31"/>
    </row>
    <row r="22" spans="2:71" s="57" customFormat="1" ht="96" hidden="1" customHeight="1" x14ac:dyDescent="0.25">
      <c r="B22" s="197">
        <v>2</v>
      </c>
      <c r="C22" s="200" t="s">
        <v>120</v>
      </c>
      <c r="D22" s="203" t="s">
        <v>121</v>
      </c>
      <c r="E22" s="203"/>
      <c r="F22" s="203" t="s">
        <v>122</v>
      </c>
      <c r="G22" s="203" t="s">
        <v>122</v>
      </c>
      <c r="H22" s="203" t="s">
        <v>122</v>
      </c>
      <c r="I22" s="203" t="s">
        <v>122</v>
      </c>
      <c r="J22" s="203" t="str">
        <f>IF(AND((F22="SI"),(G22="SI"),(H22="SI"),(I22="SI")),"Si es Riesgo de Corrupción","No es Riesgo de Corrupción")</f>
        <v>No es Riesgo de Corrupción</v>
      </c>
      <c r="K22" s="50">
        <v>1</v>
      </c>
      <c r="L22" s="51" t="s">
        <v>123</v>
      </c>
      <c r="M22" s="223" t="s">
        <v>191</v>
      </c>
      <c r="N22" s="225"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20" t="s">
        <v>122</v>
      </c>
      <c r="R22" s="220" t="s">
        <v>122</v>
      </c>
      <c r="S22" s="220" t="s">
        <v>122</v>
      </c>
      <c r="T22" s="220" t="s">
        <v>122</v>
      </c>
      <c r="U22" s="220" t="s">
        <v>122</v>
      </c>
      <c r="V22" s="220" t="s">
        <v>122</v>
      </c>
      <c r="W22" s="220" t="s">
        <v>122</v>
      </c>
      <c r="X22" s="220" t="s">
        <v>122</v>
      </c>
      <c r="Y22" s="220" t="s">
        <v>122</v>
      </c>
      <c r="Z22" s="220" t="s">
        <v>122</v>
      </c>
      <c r="AA22" s="220" t="s">
        <v>122</v>
      </c>
      <c r="AB22" s="220" t="s">
        <v>122</v>
      </c>
      <c r="AC22" s="220" t="s">
        <v>122</v>
      </c>
      <c r="AD22" s="220" t="s">
        <v>122</v>
      </c>
      <c r="AE22" s="220" t="s">
        <v>122</v>
      </c>
      <c r="AF22" s="220" t="s">
        <v>122</v>
      </c>
      <c r="AG22" s="220" t="s">
        <v>122</v>
      </c>
      <c r="AH22" s="220" t="s">
        <v>122</v>
      </c>
      <c r="AI22" s="220" t="s">
        <v>122</v>
      </c>
      <c r="AJ22" s="220">
        <f t="shared" si="0"/>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82" t="s">
        <v>122</v>
      </c>
      <c r="AX22" s="82" t="s">
        <v>122</v>
      </c>
      <c r="AY22" s="82" t="s">
        <v>122</v>
      </c>
      <c r="AZ22" s="82" t="s">
        <v>122</v>
      </c>
      <c r="BA22" s="82" t="s">
        <v>122</v>
      </c>
      <c r="BB22" s="82" t="s">
        <v>122</v>
      </c>
      <c r="BC22" s="82" t="s">
        <v>122</v>
      </c>
      <c r="BD22" s="82">
        <f t="shared" si="1"/>
        <v>0</v>
      </c>
      <c r="BE22" s="82" t="str">
        <f t="shared" si="2"/>
        <v>Débil</v>
      </c>
      <c r="BF22" s="53"/>
      <c r="BG22" s="55" t="s">
        <v>122</v>
      </c>
      <c r="BH22" s="82" t="str">
        <f t="shared" si="3"/>
        <v>Casilla formulada</v>
      </c>
      <c r="BI22" s="53"/>
      <c r="BJ22" s="82" t="str">
        <f t="shared" si="4"/>
        <v/>
      </c>
      <c r="BK22" s="82" t="str">
        <f t="shared" si="5"/>
        <v/>
      </c>
      <c r="BL22" s="82" t="str">
        <f t="shared" si="6"/>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4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03"/>
      <c r="G23" s="203"/>
      <c r="H23" s="203"/>
      <c r="I23" s="203"/>
      <c r="J23" s="203"/>
      <c r="K23" s="58">
        <v>2</v>
      </c>
      <c r="L23" s="59" t="s">
        <v>123</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1"/>
        <v>0</v>
      </c>
      <c r="BE23" s="62" t="str">
        <f t="shared" si="2"/>
        <v>Débil</v>
      </c>
      <c r="BF23" s="61"/>
      <c r="BG23" s="63" t="s">
        <v>122</v>
      </c>
      <c r="BH23" s="62" t="str">
        <f t="shared" si="3"/>
        <v>Casilla formulada</v>
      </c>
      <c r="BI23" s="61"/>
      <c r="BJ23" s="62" t="str">
        <f t="shared" si="4"/>
        <v/>
      </c>
      <c r="BK23" s="62" t="str">
        <f t="shared" si="5"/>
        <v/>
      </c>
      <c r="BL23" s="62" t="str">
        <f t="shared" si="6"/>
        <v>SI</v>
      </c>
      <c r="BM23" s="238"/>
      <c r="BN23" s="241"/>
      <c r="BO23" s="244"/>
      <c r="BP23" s="218"/>
      <c r="BQ23" s="221"/>
      <c r="BR23" s="221"/>
      <c r="BS23" s="230"/>
    </row>
    <row r="24" spans="2:71" s="57" customFormat="1" ht="96" hidden="1"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83" t="s">
        <v>122</v>
      </c>
      <c r="AX24" s="83" t="s">
        <v>122</v>
      </c>
      <c r="AY24" s="83" t="s">
        <v>122</v>
      </c>
      <c r="AZ24" s="83" t="s">
        <v>122</v>
      </c>
      <c r="BA24" s="83" t="s">
        <v>122</v>
      </c>
      <c r="BB24" s="83" t="s">
        <v>122</v>
      </c>
      <c r="BC24" s="83" t="s">
        <v>122</v>
      </c>
      <c r="BD24" s="83">
        <f t="shared" si="1"/>
        <v>0</v>
      </c>
      <c r="BE24" s="83" t="str">
        <f t="shared" si="2"/>
        <v>Débil</v>
      </c>
      <c r="BF24" s="67"/>
      <c r="BG24" s="69" t="s">
        <v>122</v>
      </c>
      <c r="BH24" s="83" t="str">
        <f t="shared" si="3"/>
        <v>Casilla formulada</v>
      </c>
      <c r="BI24" s="67"/>
      <c r="BJ24" s="83" t="str">
        <f t="shared" si="4"/>
        <v/>
      </c>
      <c r="BK24" s="83" t="str">
        <f t="shared" si="5"/>
        <v/>
      </c>
      <c r="BL24" s="83" t="str">
        <f t="shared" si="6"/>
        <v>SI</v>
      </c>
      <c r="BM24" s="238"/>
      <c r="BN24" s="241"/>
      <c r="BO24" s="244"/>
      <c r="BP24" s="218"/>
      <c r="BQ24" s="221"/>
      <c r="BR24" s="221"/>
      <c r="BS24" s="230"/>
    </row>
    <row r="25" spans="2:71" s="57" customFormat="1" ht="96" hidden="1"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238"/>
      <c r="BN25" s="241"/>
      <c r="BO25" s="244"/>
      <c r="BP25" s="218"/>
      <c r="BQ25" s="221"/>
      <c r="BR25" s="221"/>
      <c r="BS25" s="230"/>
    </row>
    <row r="26" spans="2:71" s="57" customFormat="1" ht="96" hidden="1"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83" t="s">
        <v>122</v>
      </c>
      <c r="AX26" s="83" t="s">
        <v>122</v>
      </c>
      <c r="AY26" s="83" t="s">
        <v>122</v>
      </c>
      <c r="AZ26" s="83" t="s">
        <v>122</v>
      </c>
      <c r="BA26" s="83" t="s">
        <v>122</v>
      </c>
      <c r="BB26" s="83" t="s">
        <v>122</v>
      </c>
      <c r="BC26" s="83" t="s">
        <v>122</v>
      </c>
      <c r="BD26" s="83">
        <f t="shared" si="1"/>
        <v>0</v>
      </c>
      <c r="BE26" s="83" t="str">
        <f t="shared" si="2"/>
        <v>Débil</v>
      </c>
      <c r="BF26" s="67"/>
      <c r="BG26" s="69" t="s">
        <v>122</v>
      </c>
      <c r="BH26" s="83" t="str">
        <f t="shared" si="3"/>
        <v>Casilla formulada</v>
      </c>
      <c r="BI26" s="67"/>
      <c r="BJ26" s="83" t="str">
        <f t="shared" si="4"/>
        <v/>
      </c>
      <c r="BK26" s="83" t="str">
        <f t="shared" si="5"/>
        <v/>
      </c>
      <c r="BL26" s="83" t="str">
        <f t="shared" si="6"/>
        <v>SI</v>
      </c>
      <c r="BM26" s="238"/>
      <c r="BN26" s="241"/>
      <c r="BO26" s="244"/>
      <c r="BP26" s="218"/>
      <c r="BQ26" s="221"/>
      <c r="BR26" s="221"/>
      <c r="BS26" s="230"/>
    </row>
    <row r="27" spans="2:71" s="57" customFormat="1" ht="96" hidden="1"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238"/>
      <c r="BN27" s="241"/>
      <c r="BO27" s="244"/>
      <c r="BP27" s="218"/>
      <c r="BQ27" s="221"/>
      <c r="BR27" s="221"/>
      <c r="BS27" s="230"/>
    </row>
    <row r="28" spans="2:71" s="57" customFormat="1" ht="96" hidden="1"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83" t="s">
        <v>122</v>
      </c>
      <c r="AX28" s="83" t="s">
        <v>122</v>
      </c>
      <c r="AY28" s="83" t="s">
        <v>122</v>
      </c>
      <c r="AZ28" s="83" t="s">
        <v>122</v>
      </c>
      <c r="BA28" s="83" t="s">
        <v>122</v>
      </c>
      <c r="BB28" s="83" t="s">
        <v>122</v>
      </c>
      <c r="BC28" s="83" t="s">
        <v>122</v>
      </c>
      <c r="BD28" s="83">
        <f t="shared" si="1"/>
        <v>0</v>
      </c>
      <c r="BE28" s="83" t="str">
        <f t="shared" si="2"/>
        <v>Débil</v>
      </c>
      <c r="BF28" s="67"/>
      <c r="BG28" s="69" t="s">
        <v>122</v>
      </c>
      <c r="BH28" s="83" t="str">
        <f t="shared" si="3"/>
        <v>Casilla formulada</v>
      </c>
      <c r="BI28" s="67"/>
      <c r="BJ28" s="83" t="str">
        <f t="shared" si="4"/>
        <v/>
      </c>
      <c r="BK28" s="83" t="str">
        <f t="shared" si="5"/>
        <v/>
      </c>
      <c r="BL28" s="83" t="str">
        <f t="shared" si="6"/>
        <v>SI</v>
      </c>
      <c r="BM28" s="238"/>
      <c r="BN28" s="241"/>
      <c r="BO28" s="244"/>
      <c r="BP28" s="218"/>
      <c r="BQ28" s="221"/>
      <c r="BR28" s="221"/>
      <c r="BS28" s="230"/>
    </row>
    <row r="29" spans="2:71" s="57" customFormat="1" ht="96" hidden="1"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238"/>
      <c r="BN29" s="241"/>
      <c r="BO29" s="244"/>
      <c r="BP29" s="218"/>
      <c r="BQ29" s="221"/>
      <c r="BR29" s="221"/>
      <c r="BS29" s="230"/>
    </row>
    <row r="30" spans="2:71" s="57" customFormat="1" ht="96" hidden="1"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83" t="s">
        <v>122</v>
      </c>
      <c r="AX30" s="83" t="s">
        <v>122</v>
      </c>
      <c r="AY30" s="83" t="s">
        <v>122</v>
      </c>
      <c r="AZ30" s="83" t="s">
        <v>122</v>
      </c>
      <c r="BA30" s="83" t="s">
        <v>122</v>
      </c>
      <c r="BB30" s="83" t="s">
        <v>122</v>
      </c>
      <c r="BC30" s="83" t="s">
        <v>122</v>
      </c>
      <c r="BD30" s="83">
        <f t="shared" si="1"/>
        <v>0</v>
      </c>
      <c r="BE30" s="83" t="str">
        <f t="shared" si="2"/>
        <v>Débil</v>
      </c>
      <c r="BF30" s="67"/>
      <c r="BG30" s="69" t="s">
        <v>122</v>
      </c>
      <c r="BH30" s="83" t="str">
        <f t="shared" si="3"/>
        <v>Casilla formulada</v>
      </c>
      <c r="BI30" s="67"/>
      <c r="BJ30" s="83" t="str">
        <f t="shared" si="4"/>
        <v/>
      </c>
      <c r="BK30" s="83" t="str">
        <f t="shared" si="5"/>
        <v/>
      </c>
      <c r="BL30" s="83" t="str">
        <f t="shared" si="6"/>
        <v>SI</v>
      </c>
      <c r="BM30" s="238"/>
      <c r="BN30" s="241"/>
      <c r="BO30" s="244"/>
      <c r="BP30" s="218"/>
      <c r="BQ30" s="221"/>
      <c r="BR30" s="221"/>
      <c r="BS30" s="230"/>
    </row>
    <row r="31" spans="2:71" s="57" customFormat="1" ht="96" hidden="1"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239"/>
      <c r="BN31" s="242"/>
      <c r="BO31" s="24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82" t="s">
        <v>122</v>
      </c>
      <c r="AX32" s="82" t="s">
        <v>122</v>
      </c>
      <c r="AY32" s="82" t="s">
        <v>122</v>
      </c>
      <c r="AZ32" s="82" t="s">
        <v>122</v>
      </c>
      <c r="BA32" s="82" t="s">
        <v>122</v>
      </c>
      <c r="BB32" s="82" t="s">
        <v>122</v>
      </c>
      <c r="BC32" s="82" t="s">
        <v>122</v>
      </c>
      <c r="BD32" s="82">
        <f t="shared" si="1"/>
        <v>0</v>
      </c>
      <c r="BE32" s="82" t="str">
        <f t="shared" si="2"/>
        <v>Débil</v>
      </c>
      <c r="BF32" s="53"/>
      <c r="BG32" s="55" t="s">
        <v>122</v>
      </c>
      <c r="BH32" s="82" t="str">
        <f t="shared" si="3"/>
        <v>Casilla formulada</v>
      </c>
      <c r="BI32" s="53"/>
      <c r="BJ32" s="82" t="str">
        <f t="shared" si="4"/>
        <v/>
      </c>
      <c r="BK32" s="82" t="str">
        <f t="shared" si="5"/>
        <v/>
      </c>
      <c r="BL32" s="82" t="str">
        <f t="shared" si="6"/>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83" t="s">
        <v>122</v>
      </c>
      <c r="AX34" s="83" t="s">
        <v>122</v>
      </c>
      <c r="AY34" s="83" t="s">
        <v>122</v>
      </c>
      <c r="AZ34" s="83" t="s">
        <v>122</v>
      </c>
      <c r="BA34" s="83" t="s">
        <v>122</v>
      </c>
      <c r="BB34" s="83" t="s">
        <v>122</v>
      </c>
      <c r="BC34" s="83" t="s">
        <v>122</v>
      </c>
      <c r="BD34" s="83">
        <f t="shared" si="1"/>
        <v>0</v>
      </c>
      <c r="BE34" s="83" t="str">
        <f t="shared" si="2"/>
        <v>Débil</v>
      </c>
      <c r="BF34" s="67"/>
      <c r="BG34" s="69" t="s">
        <v>122</v>
      </c>
      <c r="BH34" s="83" t="str">
        <f t="shared" si="3"/>
        <v>Casilla formulada</v>
      </c>
      <c r="BI34" s="67"/>
      <c r="BJ34" s="83" t="str">
        <f t="shared" si="4"/>
        <v/>
      </c>
      <c r="BK34" s="83" t="str">
        <f t="shared" si="5"/>
        <v/>
      </c>
      <c r="BL34" s="83" t="str">
        <f t="shared" si="6"/>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83" t="s">
        <v>122</v>
      </c>
      <c r="AX36" s="83" t="s">
        <v>122</v>
      </c>
      <c r="AY36" s="83" t="s">
        <v>122</v>
      </c>
      <c r="AZ36" s="83" t="s">
        <v>122</v>
      </c>
      <c r="BA36" s="83" t="s">
        <v>122</v>
      </c>
      <c r="BB36" s="83" t="s">
        <v>122</v>
      </c>
      <c r="BC36" s="83" t="s">
        <v>122</v>
      </c>
      <c r="BD36" s="83">
        <f t="shared" si="1"/>
        <v>0</v>
      </c>
      <c r="BE36" s="83" t="str">
        <f t="shared" si="2"/>
        <v>Débil</v>
      </c>
      <c r="BF36" s="67"/>
      <c r="BG36" s="69" t="s">
        <v>122</v>
      </c>
      <c r="BH36" s="83" t="str">
        <f t="shared" si="3"/>
        <v>Casilla formulada</v>
      </c>
      <c r="BI36" s="67"/>
      <c r="BJ36" s="83" t="str">
        <f t="shared" si="4"/>
        <v/>
      </c>
      <c r="BK36" s="83" t="str">
        <f t="shared" si="5"/>
        <v/>
      </c>
      <c r="BL36" s="83" t="str">
        <f t="shared" si="6"/>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83" t="s">
        <v>122</v>
      </c>
      <c r="AX38" s="83" t="s">
        <v>122</v>
      </c>
      <c r="AY38" s="83" t="s">
        <v>122</v>
      </c>
      <c r="AZ38" s="83" t="s">
        <v>122</v>
      </c>
      <c r="BA38" s="83" t="s">
        <v>122</v>
      </c>
      <c r="BB38" s="83" t="s">
        <v>122</v>
      </c>
      <c r="BC38" s="83" t="s">
        <v>122</v>
      </c>
      <c r="BD38" s="83">
        <f t="shared" si="1"/>
        <v>0</v>
      </c>
      <c r="BE38" s="83" t="str">
        <f t="shared" si="2"/>
        <v>Débil</v>
      </c>
      <c r="BF38" s="67"/>
      <c r="BG38" s="69" t="s">
        <v>122</v>
      </c>
      <c r="BH38" s="83" t="str">
        <f t="shared" si="3"/>
        <v>Casilla formulada</v>
      </c>
      <c r="BI38" s="67"/>
      <c r="BJ38" s="83" t="str">
        <f t="shared" si="4"/>
        <v/>
      </c>
      <c r="BK38" s="83" t="str">
        <f t="shared" si="5"/>
        <v/>
      </c>
      <c r="BL38" s="83" t="str">
        <f t="shared" si="6"/>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83" t="s">
        <v>122</v>
      </c>
      <c r="AX40" s="83" t="s">
        <v>122</v>
      </c>
      <c r="AY40" s="83" t="s">
        <v>122</v>
      </c>
      <c r="AZ40" s="83" t="s">
        <v>122</v>
      </c>
      <c r="BA40" s="83" t="s">
        <v>122</v>
      </c>
      <c r="BB40" s="83" t="s">
        <v>122</v>
      </c>
      <c r="BC40" s="83" t="s">
        <v>122</v>
      </c>
      <c r="BD40" s="83">
        <f t="shared" si="1"/>
        <v>0</v>
      </c>
      <c r="BE40" s="83" t="str">
        <f t="shared" si="2"/>
        <v>Débil</v>
      </c>
      <c r="BF40" s="67"/>
      <c r="BG40" s="69" t="s">
        <v>122</v>
      </c>
      <c r="BH40" s="83" t="str">
        <f t="shared" si="3"/>
        <v>Casilla formulada</v>
      </c>
      <c r="BI40" s="67"/>
      <c r="BJ40" s="83" t="str">
        <f t="shared" si="4"/>
        <v/>
      </c>
      <c r="BK40" s="83" t="str">
        <f t="shared" si="5"/>
        <v/>
      </c>
      <c r="BL40" s="83" t="str">
        <f t="shared" si="6"/>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82" t="s">
        <v>122</v>
      </c>
      <c r="AX42" s="82" t="s">
        <v>122</v>
      </c>
      <c r="AY42" s="82" t="s">
        <v>122</v>
      </c>
      <c r="AZ42" s="82" t="s">
        <v>122</v>
      </c>
      <c r="BA42" s="82" t="s">
        <v>122</v>
      </c>
      <c r="BB42" s="82" t="s">
        <v>122</v>
      </c>
      <c r="BC42" s="82" t="s">
        <v>122</v>
      </c>
      <c r="BD42" s="82">
        <f t="shared" si="1"/>
        <v>0</v>
      </c>
      <c r="BE42" s="82" t="str">
        <f t="shared" si="2"/>
        <v>Débil</v>
      </c>
      <c r="BF42" s="53"/>
      <c r="BG42" s="55" t="s">
        <v>122</v>
      </c>
      <c r="BH42" s="82" t="str">
        <f t="shared" si="3"/>
        <v>Casilla formulada</v>
      </c>
      <c r="BI42" s="53"/>
      <c r="BJ42" s="82" t="str">
        <f t="shared" si="4"/>
        <v/>
      </c>
      <c r="BK42" s="82" t="str">
        <f t="shared" si="5"/>
        <v/>
      </c>
      <c r="BL42" s="82" t="str">
        <f t="shared" si="6"/>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1"/>
        <v>0</v>
      </c>
      <c r="BE43" s="62" t="str">
        <f t="shared" si="2"/>
        <v>Débil</v>
      </c>
      <c r="BF43" s="61"/>
      <c r="BG43" s="63" t="s">
        <v>122</v>
      </c>
      <c r="BH43" s="62" t="str">
        <f t="shared" si="3"/>
        <v>Casilla formulada</v>
      </c>
      <c r="BI43" s="61"/>
      <c r="BJ43" s="62" t="str">
        <f t="shared" si="4"/>
        <v/>
      </c>
      <c r="BK43" s="62" t="str">
        <f t="shared" si="5"/>
        <v/>
      </c>
      <c r="BL43" s="62" t="str">
        <f t="shared" si="6"/>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83" t="s">
        <v>122</v>
      </c>
      <c r="AX44" s="83" t="s">
        <v>122</v>
      </c>
      <c r="AY44" s="83" t="s">
        <v>122</v>
      </c>
      <c r="AZ44" s="83" t="s">
        <v>122</v>
      </c>
      <c r="BA44" s="83" t="s">
        <v>122</v>
      </c>
      <c r="BB44" s="83" t="s">
        <v>122</v>
      </c>
      <c r="BC44" s="83" t="s">
        <v>122</v>
      </c>
      <c r="BD44" s="83">
        <f t="shared" si="1"/>
        <v>0</v>
      </c>
      <c r="BE44" s="83" t="str">
        <f t="shared" si="2"/>
        <v>Débil</v>
      </c>
      <c r="BF44" s="67"/>
      <c r="BG44" s="69" t="s">
        <v>122</v>
      </c>
      <c r="BH44" s="83" t="str">
        <f t="shared" si="3"/>
        <v>Casilla formulada</v>
      </c>
      <c r="BI44" s="67"/>
      <c r="BJ44" s="83" t="str">
        <f t="shared" si="4"/>
        <v/>
      </c>
      <c r="BK44" s="83" t="str">
        <f t="shared" si="5"/>
        <v/>
      </c>
      <c r="BL44" s="83" t="str">
        <f t="shared" si="6"/>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1"/>
        <v>0</v>
      </c>
      <c r="BE45" s="62" t="str">
        <f t="shared" si="2"/>
        <v>Débil</v>
      </c>
      <c r="BF45" s="61"/>
      <c r="BG45" s="63" t="s">
        <v>122</v>
      </c>
      <c r="BH45" s="62" t="str">
        <f t="shared" si="3"/>
        <v>Casilla formulada</v>
      </c>
      <c r="BI45" s="61"/>
      <c r="BJ45" s="62" t="str">
        <f t="shared" si="4"/>
        <v/>
      </c>
      <c r="BK45" s="62" t="str">
        <f t="shared" si="5"/>
        <v/>
      </c>
      <c r="BL45" s="62" t="str">
        <f t="shared" si="6"/>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83" t="s">
        <v>122</v>
      </c>
      <c r="AX46" s="83" t="s">
        <v>122</v>
      </c>
      <c r="AY46" s="83" t="s">
        <v>122</v>
      </c>
      <c r="AZ46" s="83" t="s">
        <v>122</v>
      </c>
      <c r="BA46" s="83" t="s">
        <v>122</v>
      </c>
      <c r="BB46" s="83" t="s">
        <v>122</v>
      </c>
      <c r="BC46" s="83" t="s">
        <v>122</v>
      </c>
      <c r="BD46" s="83">
        <f t="shared" si="1"/>
        <v>0</v>
      </c>
      <c r="BE46" s="83" t="str">
        <f t="shared" si="2"/>
        <v>Débil</v>
      </c>
      <c r="BF46" s="67"/>
      <c r="BG46" s="69" t="s">
        <v>122</v>
      </c>
      <c r="BH46" s="83" t="str">
        <f t="shared" si="3"/>
        <v>Casilla formulada</v>
      </c>
      <c r="BI46" s="67"/>
      <c r="BJ46" s="83" t="str">
        <f t="shared" si="4"/>
        <v/>
      </c>
      <c r="BK46" s="83" t="str">
        <f t="shared" si="5"/>
        <v/>
      </c>
      <c r="BL46" s="83" t="str">
        <f t="shared" si="6"/>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1"/>
        <v>0</v>
      </c>
      <c r="BE47" s="62" t="str">
        <f t="shared" si="2"/>
        <v>Débil</v>
      </c>
      <c r="BF47" s="61"/>
      <c r="BG47" s="63" t="s">
        <v>122</v>
      </c>
      <c r="BH47" s="62" t="str">
        <f t="shared" si="3"/>
        <v>Casilla formulada</v>
      </c>
      <c r="BI47" s="61"/>
      <c r="BJ47" s="62" t="str">
        <f t="shared" si="4"/>
        <v/>
      </c>
      <c r="BK47" s="62" t="str">
        <f t="shared" si="5"/>
        <v/>
      </c>
      <c r="BL47" s="62" t="str">
        <f t="shared" si="6"/>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83" t="s">
        <v>122</v>
      </c>
      <c r="AX48" s="83" t="s">
        <v>122</v>
      </c>
      <c r="AY48" s="83" t="s">
        <v>122</v>
      </c>
      <c r="AZ48" s="83" t="s">
        <v>122</v>
      </c>
      <c r="BA48" s="83" t="s">
        <v>122</v>
      </c>
      <c r="BB48" s="83" t="s">
        <v>122</v>
      </c>
      <c r="BC48" s="83" t="s">
        <v>122</v>
      </c>
      <c r="BD48" s="83">
        <f t="shared" si="1"/>
        <v>0</v>
      </c>
      <c r="BE48" s="83" t="str">
        <f t="shared" si="2"/>
        <v>Débil</v>
      </c>
      <c r="BF48" s="67"/>
      <c r="BG48" s="69" t="s">
        <v>122</v>
      </c>
      <c r="BH48" s="83" t="str">
        <f t="shared" si="3"/>
        <v>Casilla formulada</v>
      </c>
      <c r="BI48" s="67"/>
      <c r="BJ48" s="83" t="str">
        <f t="shared" si="4"/>
        <v/>
      </c>
      <c r="BK48" s="83" t="str">
        <f t="shared" si="5"/>
        <v/>
      </c>
      <c r="BL48" s="83" t="str">
        <f t="shared" si="6"/>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1"/>
        <v>0</v>
      </c>
      <c r="BE49" s="62" t="str">
        <f t="shared" si="2"/>
        <v>Débil</v>
      </c>
      <c r="BF49" s="61"/>
      <c r="BG49" s="63" t="s">
        <v>122</v>
      </c>
      <c r="BH49" s="62" t="str">
        <f t="shared" si="3"/>
        <v>Casilla formulada</v>
      </c>
      <c r="BI49" s="61"/>
      <c r="BJ49" s="62" t="str">
        <f t="shared" si="4"/>
        <v/>
      </c>
      <c r="BK49" s="62" t="str">
        <f t="shared" si="5"/>
        <v/>
      </c>
      <c r="BL49" s="62" t="str">
        <f t="shared" si="6"/>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83" t="s">
        <v>122</v>
      </c>
      <c r="AX50" s="83" t="s">
        <v>122</v>
      </c>
      <c r="AY50" s="83" t="s">
        <v>122</v>
      </c>
      <c r="AZ50" s="83" t="s">
        <v>122</v>
      </c>
      <c r="BA50" s="83" t="s">
        <v>122</v>
      </c>
      <c r="BB50" s="83" t="s">
        <v>122</v>
      </c>
      <c r="BC50" s="83" t="s">
        <v>122</v>
      </c>
      <c r="BD50" s="83">
        <f t="shared" si="1"/>
        <v>0</v>
      </c>
      <c r="BE50" s="83" t="str">
        <f t="shared" si="2"/>
        <v>Débil</v>
      </c>
      <c r="BF50" s="67"/>
      <c r="BG50" s="69" t="s">
        <v>122</v>
      </c>
      <c r="BH50" s="83" t="str">
        <f t="shared" si="3"/>
        <v>Casilla formulada</v>
      </c>
      <c r="BI50" s="67"/>
      <c r="BJ50" s="83" t="str">
        <f t="shared" si="4"/>
        <v/>
      </c>
      <c r="BK50" s="83" t="str">
        <f t="shared" si="5"/>
        <v/>
      </c>
      <c r="BL50" s="83" t="str">
        <f t="shared" si="6"/>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1"/>
        <v>0</v>
      </c>
      <c r="BE51" s="75" t="str">
        <f t="shared" si="2"/>
        <v>Débil</v>
      </c>
      <c r="BF51" s="74"/>
      <c r="BG51" s="76" t="s">
        <v>122</v>
      </c>
      <c r="BH51" s="75" t="str">
        <f t="shared" si="3"/>
        <v>Casilla formulada</v>
      </c>
      <c r="BI51" s="74"/>
      <c r="BJ51" s="75" t="str">
        <f t="shared" si="4"/>
        <v/>
      </c>
      <c r="BK51" s="75" t="str">
        <f t="shared" si="5"/>
        <v/>
      </c>
      <c r="BL51" s="75" t="str">
        <f t="shared" si="6"/>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82" t="s">
        <v>122</v>
      </c>
      <c r="AX52" s="82" t="s">
        <v>122</v>
      </c>
      <c r="AY52" s="82" t="s">
        <v>122</v>
      </c>
      <c r="AZ52" s="82" t="s">
        <v>122</v>
      </c>
      <c r="BA52" s="82" t="s">
        <v>122</v>
      </c>
      <c r="BB52" s="82" t="s">
        <v>122</v>
      </c>
      <c r="BC52" s="82" t="s">
        <v>122</v>
      </c>
      <c r="BD52" s="82">
        <f t="shared" si="1"/>
        <v>0</v>
      </c>
      <c r="BE52" s="82" t="str">
        <f t="shared" si="2"/>
        <v>Débil</v>
      </c>
      <c r="BF52" s="53"/>
      <c r="BG52" s="55" t="s">
        <v>122</v>
      </c>
      <c r="BH52" s="82" t="str">
        <f t="shared" si="3"/>
        <v>Casilla formulada</v>
      </c>
      <c r="BI52" s="53"/>
      <c r="BJ52" s="82" t="str">
        <f t="shared" si="4"/>
        <v/>
      </c>
      <c r="BK52" s="82" t="str">
        <f t="shared" si="5"/>
        <v/>
      </c>
      <c r="BL52" s="82" t="str">
        <f t="shared" si="6"/>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1"/>
        <v>0</v>
      </c>
      <c r="BE53" s="62" t="str">
        <f t="shared" si="2"/>
        <v>Débil</v>
      </c>
      <c r="BF53" s="61"/>
      <c r="BG53" s="63" t="s">
        <v>122</v>
      </c>
      <c r="BH53" s="62" t="str">
        <f t="shared" si="3"/>
        <v>Casilla formulada</v>
      </c>
      <c r="BI53" s="61"/>
      <c r="BJ53" s="62" t="str">
        <f t="shared" si="4"/>
        <v/>
      </c>
      <c r="BK53" s="62" t="str">
        <f t="shared" si="5"/>
        <v/>
      </c>
      <c r="BL53" s="62" t="str">
        <f t="shared" si="6"/>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83" t="s">
        <v>122</v>
      </c>
      <c r="AX54" s="83" t="s">
        <v>122</v>
      </c>
      <c r="AY54" s="83" t="s">
        <v>122</v>
      </c>
      <c r="AZ54" s="83" t="s">
        <v>122</v>
      </c>
      <c r="BA54" s="83" t="s">
        <v>122</v>
      </c>
      <c r="BB54" s="83" t="s">
        <v>122</v>
      </c>
      <c r="BC54" s="83" t="s">
        <v>122</v>
      </c>
      <c r="BD54" s="83">
        <f t="shared" si="1"/>
        <v>0</v>
      </c>
      <c r="BE54" s="83" t="str">
        <f t="shared" si="2"/>
        <v>Débil</v>
      </c>
      <c r="BF54" s="67"/>
      <c r="BG54" s="69" t="s">
        <v>122</v>
      </c>
      <c r="BH54" s="83" t="str">
        <f t="shared" si="3"/>
        <v>Casilla formulada</v>
      </c>
      <c r="BI54" s="67"/>
      <c r="BJ54" s="83" t="str">
        <f t="shared" si="4"/>
        <v/>
      </c>
      <c r="BK54" s="83" t="str">
        <f t="shared" si="5"/>
        <v/>
      </c>
      <c r="BL54" s="83" t="str">
        <f t="shared" si="6"/>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1"/>
        <v>0</v>
      </c>
      <c r="BE55" s="62" t="str">
        <f t="shared" si="2"/>
        <v>Débil</v>
      </c>
      <c r="BF55" s="61"/>
      <c r="BG55" s="63" t="s">
        <v>122</v>
      </c>
      <c r="BH55" s="62" t="str">
        <f t="shared" si="3"/>
        <v>Casilla formulada</v>
      </c>
      <c r="BI55" s="61"/>
      <c r="BJ55" s="62" t="str">
        <f t="shared" si="4"/>
        <v/>
      </c>
      <c r="BK55" s="62" t="str">
        <f t="shared" si="5"/>
        <v/>
      </c>
      <c r="BL55" s="62" t="str">
        <f t="shared" si="6"/>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83" t="s">
        <v>122</v>
      </c>
      <c r="AX56" s="83" t="s">
        <v>122</v>
      </c>
      <c r="AY56" s="83" t="s">
        <v>122</v>
      </c>
      <c r="AZ56" s="83" t="s">
        <v>122</v>
      </c>
      <c r="BA56" s="83" t="s">
        <v>122</v>
      </c>
      <c r="BB56" s="83" t="s">
        <v>122</v>
      </c>
      <c r="BC56" s="83" t="s">
        <v>122</v>
      </c>
      <c r="BD56" s="83">
        <f t="shared" si="1"/>
        <v>0</v>
      </c>
      <c r="BE56" s="83" t="str">
        <f t="shared" si="2"/>
        <v>Débil</v>
      </c>
      <c r="BF56" s="67"/>
      <c r="BG56" s="69" t="s">
        <v>122</v>
      </c>
      <c r="BH56" s="83" t="str">
        <f t="shared" si="3"/>
        <v>Casilla formulada</v>
      </c>
      <c r="BI56" s="67"/>
      <c r="BJ56" s="83" t="str">
        <f t="shared" si="4"/>
        <v/>
      </c>
      <c r="BK56" s="83" t="str">
        <f t="shared" si="5"/>
        <v/>
      </c>
      <c r="BL56" s="83" t="str">
        <f t="shared" si="6"/>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1"/>
        <v>0</v>
      </c>
      <c r="BE57" s="62" t="str">
        <f t="shared" si="2"/>
        <v>Débil</v>
      </c>
      <c r="BF57" s="61"/>
      <c r="BG57" s="63" t="s">
        <v>122</v>
      </c>
      <c r="BH57" s="62" t="str">
        <f t="shared" si="3"/>
        <v>Casilla formulada</v>
      </c>
      <c r="BI57" s="61"/>
      <c r="BJ57" s="62" t="str">
        <f t="shared" si="4"/>
        <v/>
      </c>
      <c r="BK57" s="62" t="str">
        <f t="shared" si="5"/>
        <v/>
      </c>
      <c r="BL57" s="62" t="str">
        <f t="shared" si="6"/>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83" t="s">
        <v>122</v>
      </c>
      <c r="AX58" s="83" t="s">
        <v>122</v>
      </c>
      <c r="AY58" s="83" t="s">
        <v>122</v>
      </c>
      <c r="AZ58" s="83" t="s">
        <v>122</v>
      </c>
      <c r="BA58" s="83" t="s">
        <v>122</v>
      </c>
      <c r="BB58" s="83" t="s">
        <v>122</v>
      </c>
      <c r="BC58" s="83" t="s">
        <v>122</v>
      </c>
      <c r="BD58" s="83">
        <f t="shared" si="1"/>
        <v>0</v>
      </c>
      <c r="BE58" s="83" t="str">
        <f t="shared" si="2"/>
        <v>Débil</v>
      </c>
      <c r="BF58" s="67"/>
      <c r="BG58" s="69" t="s">
        <v>122</v>
      </c>
      <c r="BH58" s="83" t="str">
        <f t="shared" si="3"/>
        <v>Casilla formulada</v>
      </c>
      <c r="BI58" s="67"/>
      <c r="BJ58" s="83" t="str">
        <f t="shared" si="4"/>
        <v/>
      </c>
      <c r="BK58" s="83" t="str">
        <f t="shared" si="5"/>
        <v/>
      </c>
      <c r="BL58" s="83" t="str">
        <f t="shared" si="6"/>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1"/>
        <v>0</v>
      </c>
      <c r="BE59" s="62" t="str">
        <f t="shared" si="2"/>
        <v>Débil</v>
      </c>
      <c r="BF59" s="61"/>
      <c r="BG59" s="63" t="s">
        <v>122</v>
      </c>
      <c r="BH59" s="62" t="str">
        <f t="shared" si="3"/>
        <v>Casilla formulada</v>
      </c>
      <c r="BI59" s="61"/>
      <c r="BJ59" s="62" t="str">
        <f t="shared" si="4"/>
        <v/>
      </c>
      <c r="BK59" s="62" t="str">
        <f t="shared" si="5"/>
        <v/>
      </c>
      <c r="BL59" s="62" t="str">
        <f t="shared" si="6"/>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83" t="s">
        <v>122</v>
      </c>
      <c r="AX60" s="83" t="s">
        <v>122</v>
      </c>
      <c r="AY60" s="83" t="s">
        <v>122</v>
      </c>
      <c r="AZ60" s="83" t="s">
        <v>122</v>
      </c>
      <c r="BA60" s="83" t="s">
        <v>122</v>
      </c>
      <c r="BB60" s="83" t="s">
        <v>122</v>
      </c>
      <c r="BC60" s="83" t="s">
        <v>122</v>
      </c>
      <c r="BD60" s="83">
        <f t="shared" si="1"/>
        <v>0</v>
      </c>
      <c r="BE60" s="83" t="str">
        <f t="shared" si="2"/>
        <v>Débil</v>
      </c>
      <c r="BF60" s="67"/>
      <c r="BG60" s="69" t="s">
        <v>122</v>
      </c>
      <c r="BH60" s="83" t="str">
        <f t="shared" si="3"/>
        <v>Casilla formulada</v>
      </c>
      <c r="BI60" s="67"/>
      <c r="BJ60" s="83" t="str">
        <f t="shared" si="4"/>
        <v/>
      </c>
      <c r="BK60" s="83" t="str">
        <f t="shared" si="5"/>
        <v/>
      </c>
      <c r="BL60" s="83" t="str">
        <f t="shared" si="6"/>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1"/>
        <v>0</v>
      </c>
      <c r="BE61" s="75" t="str">
        <f t="shared" si="2"/>
        <v>Débil</v>
      </c>
      <c r="BF61" s="74"/>
      <c r="BG61" s="76" t="s">
        <v>122</v>
      </c>
      <c r="BH61" s="75" t="str">
        <f t="shared" si="3"/>
        <v>Casilla formulada</v>
      </c>
      <c r="BI61" s="74"/>
      <c r="BJ61" s="75" t="str">
        <f t="shared" si="4"/>
        <v/>
      </c>
      <c r="BK61" s="75" t="str">
        <f t="shared" si="5"/>
        <v/>
      </c>
      <c r="BL61" s="75" t="str">
        <f t="shared" si="6"/>
        <v>SI</v>
      </c>
      <c r="BM61" s="239"/>
      <c r="BN61" s="242"/>
      <c r="BO61" s="255"/>
      <c r="BP61" s="219"/>
      <c r="BQ61" s="222"/>
      <c r="BR61" s="222"/>
      <c r="BS61" s="231"/>
    </row>
  </sheetData>
  <sheetProtection algorithmName="SHA-512" hashValue="Q1x0q3vX6N1kYBRU4WwTtHWC4ID9FCwrbJG/G/RWSgSmUGkqcygl0RS8yBNjv6T9DaX4Y2NHGiX2ZpgQgg6Dmw==" saltValue="m2rqldxQ/tUnNDVRJ320pQ=="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491" priority="23" operator="containsText" text="Si es Riesgo de Corrupción">
      <formula>NOT(ISERROR(SEARCH("Si es Riesgo de Corrupción",J12)))</formula>
    </cfRule>
    <cfRule type="containsText" dxfId="490" priority="24" operator="containsText" text="No es Riesgo de Corrupción">
      <formula>NOT(ISERROR(SEARCH("No es Riesgo de Corrupción",J12)))</formula>
    </cfRule>
  </conditionalFormatting>
  <conditionalFormatting sqref="L12:M21">
    <cfRule type="containsText" dxfId="489" priority="22" operator="containsText" text="Espacio para describir ">
      <formula>NOT(ISERROR(SEARCH("Espacio para describir ",L12)))</formula>
    </cfRule>
  </conditionalFormatting>
  <conditionalFormatting sqref="Q12:AI61 AQ12:AQ61 AV12:BC61 BG12:BG61 BO12:BO61 N12:N61">
    <cfRule type="containsText" dxfId="488" priority="21" operator="containsText" text="Escoger un dato de la lista desplegable">
      <formula>NOT(ISERROR(SEARCH("Escoger un dato de la lista desplegable",N12)))</formula>
    </cfRule>
  </conditionalFormatting>
  <conditionalFormatting sqref="AO12:AO61">
    <cfRule type="containsText" dxfId="487" priority="20" operator="containsText" text="REDACTAR CONTROL">
      <formula>NOT(ISERROR(SEARCH("REDACTAR CONTROL",AO12)))</formula>
    </cfRule>
  </conditionalFormatting>
  <conditionalFormatting sqref="AL12 BR12">
    <cfRule type="containsText" dxfId="486" priority="17" operator="containsText" text="Extremo">
      <formula>NOT(ISERROR(SEARCH("Extremo",AL12)))</formula>
    </cfRule>
    <cfRule type="containsText" dxfId="485" priority="18" operator="containsText" text="Alto">
      <formula>NOT(ISERROR(SEARCH("Alto",AL12)))</formula>
    </cfRule>
    <cfRule type="containsText" dxfId="484" priority="19" operator="containsText" text="Moderado">
      <formula>NOT(ISERROR(SEARCH("Moderado",AL12)))</formula>
    </cfRule>
  </conditionalFormatting>
  <conditionalFormatting sqref="L22:M31">
    <cfRule type="containsText" dxfId="483" priority="16" operator="containsText" text="Espacio para describir ">
      <formula>NOT(ISERROR(SEARCH("Espacio para describir ",L22)))</formula>
    </cfRule>
  </conditionalFormatting>
  <conditionalFormatting sqref="AL22 BR22">
    <cfRule type="containsText" dxfId="482" priority="13" operator="containsText" text="Extremo">
      <formula>NOT(ISERROR(SEARCH("Extremo",AL22)))</formula>
    </cfRule>
    <cfRule type="containsText" dxfId="481" priority="14" operator="containsText" text="Alto">
      <formula>NOT(ISERROR(SEARCH("Alto",AL22)))</formula>
    </cfRule>
    <cfRule type="containsText" dxfId="480" priority="15" operator="containsText" text="Moderado">
      <formula>NOT(ISERROR(SEARCH("Moderado",AL22)))</formula>
    </cfRule>
  </conditionalFormatting>
  <conditionalFormatting sqref="L32:M41">
    <cfRule type="containsText" dxfId="479" priority="12" operator="containsText" text="Espacio para describir ">
      <formula>NOT(ISERROR(SEARCH("Espacio para describir ",L32)))</formula>
    </cfRule>
  </conditionalFormatting>
  <conditionalFormatting sqref="AL32 BR32">
    <cfRule type="containsText" dxfId="478" priority="9" operator="containsText" text="Extremo">
      <formula>NOT(ISERROR(SEARCH("Extremo",AL32)))</formula>
    </cfRule>
    <cfRule type="containsText" dxfId="477" priority="10" operator="containsText" text="Alto">
      <formula>NOT(ISERROR(SEARCH("Alto",AL32)))</formula>
    </cfRule>
    <cfRule type="containsText" dxfId="476" priority="11" operator="containsText" text="Moderado">
      <formula>NOT(ISERROR(SEARCH("Moderado",AL32)))</formula>
    </cfRule>
  </conditionalFormatting>
  <conditionalFormatting sqref="L42:M51">
    <cfRule type="containsText" dxfId="475" priority="8" operator="containsText" text="Espacio para describir ">
      <formula>NOT(ISERROR(SEARCH("Espacio para describir ",L42)))</formula>
    </cfRule>
  </conditionalFormatting>
  <conditionalFormatting sqref="AL42 BR42">
    <cfRule type="containsText" dxfId="474" priority="5" operator="containsText" text="Extremo">
      <formula>NOT(ISERROR(SEARCH("Extremo",AL42)))</formula>
    </cfRule>
    <cfRule type="containsText" dxfId="473" priority="6" operator="containsText" text="Alto">
      <formula>NOT(ISERROR(SEARCH("Alto",AL42)))</formula>
    </cfRule>
    <cfRule type="containsText" dxfId="472" priority="7" operator="containsText" text="Moderado">
      <formula>NOT(ISERROR(SEARCH("Moderado",AL42)))</formula>
    </cfRule>
  </conditionalFormatting>
  <conditionalFormatting sqref="L52:M61">
    <cfRule type="containsText" dxfId="471" priority="4" operator="containsText" text="Espacio para describir ">
      <formula>NOT(ISERROR(SEARCH("Espacio para describir ",L52)))</formula>
    </cfRule>
  </conditionalFormatting>
  <conditionalFormatting sqref="AL52 BR52">
    <cfRule type="containsText" dxfId="470" priority="1" operator="containsText" text="Extremo">
      <formula>NOT(ISERROR(SEARCH("Extremo",AL52)))</formula>
    </cfRule>
    <cfRule type="containsText" dxfId="469" priority="2" operator="containsText" text="Alto">
      <formula>NOT(ISERROR(SEARCH("Alto",AL52)))</formula>
    </cfRule>
    <cfRule type="containsText" dxfId="468"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8397D587-2B94-4DCB-950B-9AB0A9CFEADF}"/>
    <dataValidation allowBlank="1" showInputMessage="1" showErrorMessage="1" prompt="¿Se deja evidencia o rastro de la ejecución del control, que permita a cualquier tercero con la evidencia, llegar a la misma conclusión?." sqref="BC11" xr:uid="{A17EE80B-ABE1-4340-8C59-F4A4FBE06A1E}"/>
    <dataValidation allowBlank="1" showInputMessage="1" showErrorMessage="1" prompt="¿Las observaciones, desviaciones o diferencias identificadas como resultados de la ejecución del control son investigadas y resueltas de manera oportuna?" sqref="BB11" xr:uid="{5228B787-EB24-4D14-AC50-BD6878EC9A9D}"/>
    <dataValidation allowBlank="1" showInputMessage="1" showErrorMessage="1" prompt="¿La fuente de información que se utiliza en el desarrollo del control es información confiable que permita mitigar el riesgo?." sqref="BA11" xr:uid="{3278900D-19E3-4A42-BAA6-DCD71442A3A7}"/>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45FFCE9D-3D22-483E-9EFB-F5737214DB31}"/>
    <dataValidation allowBlank="1" showInputMessage="1" showErrorMessage="1" prompt="¿La oportunidad en que se ejecuta el control ayuda a prevenir la mitigación del riesgo o a detectar la materialización del riesgo de manera oportuna?" sqref="AY11" xr:uid="{E55046DC-2BC9-42F8-97B4-8F7E43FFFA20}"/>
    <dataValidation allowBlank="1" showInputMessage="1" showErrorMessage="1" prompt="El responsable tiene autoridad y adecuada segregación de funciones en la ejecución del control?" sqref="AX11" xr:uid="{F67A3D00-94A8-441B-B51A-4A2FD471500C}"/>
    <dataValidation allowBlank="1" showInputMessage="1" showErrorMessage="1" prompt="¿Existen un responsable asignado a la ejecución del control?" sqref="AW11" xr:uid="{7EB75F67-3732-4BE9-A856-89E7A3AAADC2}"/>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95C78F01-B6EF-489E-8A18-95242C437E19}"/>
    <dataValidation type="list" allowBlank="1" showInputMessage="1" showErrorMessage="1" prompt="¿Genera Impacto ambiental?" sqref="AI12:AI61" xr:uid="{EEB7D09F-6F61-47DC-8A49-6C9D49779C9D}">
      <formula1>"SI,NO,Escoger un dato de la lista desplegable"</formula1>
    </dataValidation>
    <dataValidation allowBlank="1" showInputMessage="1" showErrorMessage="1" prompt="¿Genera Impacto ambiental?" sqref="AI11" xr:uid="{646569FE-244C-4C78-B530-623A073AA083}"/>
    <dataValidation type="list" allowBlank="1" showInputMessage="1" showErrorMessage="1" prompt="¿Afectar la imagen nacional?" sqref="AH12:AH61" xr:uid="{1C8ADDCF-5044-4BD4-A232-428ECF9048AD}">
      <formula1>"SI,NO,Escoger un dato de la lista desplegable"</formula1>
    </dataValidation>
    <dataValidation allowBlank="1" showInputMessage="1" showErrorMessage="1" prompt="¿Afectar la imagen nacional?" sqref="AH11" xr:uid="{EC4CE168-C257-4636-AA20-F168CD47FC38}"/>
    <dataValidation type="list" allowBlank="1" showInputMessage="1" showErrorMessage="1" prompt="¿Afectar la imagen regional?" sqref="AG12:AG61" xr:uid="{B0E816B0-0E3D-469D-9890-ED9736A62E57}">
      <formula1>"SI,NO,Escoger un dato de la lista desplegable"</formula1>
    </dataValidation>
    <dataValidation allowBlank="1" showInputMessage="1" showErrorMessage="1" prompt="¿Afectar la imagen regional?" sqref="AG11" xr:uid="{13CFA3F1-127B-4C65-9264-B8F1851BA2BC}"/>
    <dataValidation type="list" allowBlank="1" showInputMessage="1" showErrorMessage="1" prompt="¿Ocasionar lesiones físicas o pérdida de vidas humanas?_x000a_NOTA: si esta respuesta es afirmativa, el impacto sera considerado como catastrófico." sqref="AF12:AF61" xr:uid="{9972D1D8-6FFE-4E81-9831-296ECCBCA606}">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FE51942B-4EE6-4BBF-9D96-304C9E25352D}"/>
    <dataValidation type="list" allowBlank="1" showInputMessage="1" showErrorMessage="1" prompt="¿Generar pérdida de credibilidad del sector?" sqref="AE12:AE61" xr:uid="{4C4CD66E-7E8E-442A-AC51-E633535E0F49}">
      <formula1>"SI,NO,Escoger un dato de la lista desplegable"</formula1>
    </dataValidation>
    <dataValidation allowBlank="1" showInputMessage="1" showErrorMessage="1" prompt="¿Generar pérdida de credibilidad del sector?" sqref="AE11" xr:uid="{79395B1C-963F-4168-9D57-532E8BDBF524}"/>
    <dataValidation type="list" allowBlank="1" showInputMessage="1" showErrorMessage="1" prompt="¿Dar lugar a procesos penales?" sqref="AD12:AD61" xr:uid="{412EF2FA-6919-4107-BB0C-22E631DBE090}">
      <formula1>"SI,NO,Escoger un dato de la lista desplegable"</formula1>
    </dataValidation>
    <dataValidation allowBlank="1" showInputMessage="1" showErrorMessage="1" prompt="¿Dar lugar a procesos penales?" sqref="AD11" xr:uid="{B7AC1D11-A97E-424A-A0F6-F0ECF43DE1D2}"/>
    <dataValidation type="list" allowBlank="1" showInputMessage="1" showErrorMessage="1" prompt="¿Dar lugar a procesos fiscales?" sqref="AC12:AC61" xr:uid="{050EC412-AA32-448C-B531-826C27E04225}">
      <formula1>"SI,NO,Escoger un dato de la lista desplegable"</formula1>
    </dataValidation>
    <dataValidation allowBlank="1" showInputMessage="1" showErrorMessage="1" prompt="¿Dar lugar a procesos fiscales?" sqref="AC11" xr:uid="{FFF2FC1B-37C7-4DC9-82E9-A9D85FB90FC4}"/>
    <dataValidation type="list" allowBlank="1" showInputMessage="1" showErrorMessage="1" prompt="¿Dar lugar a procesos disciplinarios?" sqref="AB12:AB61" xr:uid="{FFA4C159-97DA-465C-8592-8DB1861CE1E0}">
      <formula1>"SI,NO,Escoger un dato de la lista desplegable"</formula1>
    </dataValidation>
    <dataValidation allowBlank="1" showInputMessage="1" showErrorMessage="1" prompt="¿Dar lugar a procesos disciplinarios?" sqref="AB11" xr:uid="{3297B936-BF94-4BC6-9F6F-F674287BFB7D}"/>
    <dataValidation type="list" allowBlank="1" showInputMessage="1" showErrorMessage="1" prompt="¿Dar lugar a procesos sancionatorios?" sqref="AA12:AA61" xr:uid="{ACC4A4AD-DC51-496F-90B5-B3333441EF09}">
      <formula1>"SI,NO,Escoger un dato de la lista desplegable"</formula1>
    </dataValidation>
    <dataValidation allowBlank="1" showInputMessage="1" showErrorMessage="1" prompt="¿Dar lugar a procesos sancionatorios?" sqref="AA11" xr:uid="{2F198C27-F97E-4C16-82D0-F69D1FC3E05F}"/>
    <dataValidation type="list" allowBlank="1" showInputMessage="1" showErrorMessage="1" prompt="¿Generar intervención de los órganos de control, de la Fiscalía, u otro ente?" sqref="Z12:Z61" xr:uid="{68248EDD-81FD-4E54-BFC1-F68305CFDC94}">
      <formula1>"SI,NO,Escoger un dato de la lista desplegable"</formula1>
    </dataValidation>
    <dataValidation allowBlank="1" showInputMessage="1" showErrorMessage="1" prompt="¿Generar intervención de los órganos de control, de la Fiscalía, u otro ente?" sqref="Z11" xr:uid="{67D14EB0-725A-45E4-BCC7-F52115832FDA}"/>
    <dataValidation type="list" allowBlank="1" showInputMessage="1" showErrorMessage="1" prompt="¿Generar pérdida de información de la Entidad?" sqref="Y12:Y61" xr:uid="{6CD2FAED-6E5E-42CA-A60E-1AAFF48F39B2}">
      <formula1>"SI,NO,Escoger un dato de la lista desplegable"</formula1>
    </dataValidation>
    <dataValidation allowBlank="1" showInputMessage="1" showErrorMessage="1" prompt="¿Generar pérdida de información de la Entidad?" sqref="Y11" xr:uid="{46F74855-6611-4151-911A-0FF9690733AE}"/>
    <dataValidation type="list" allowBlank="1" showInputMessage="1" showErrorMessage="1" prompt="¿Dar lugar al detrimento de calidad de vida de la comunidad por la pérdida del bien o servicios o los recursos públicos?" sqref="X12:X61" xr:uid="{B1AC18B5-00A8-4C60-9A33-E51A58746DF2}">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40FF3ADA-FD72-495B-94D5-3D5F291C31A2}"/>
    <dataValidation type="list" allowBlank="1" showInputMessage="1" showErrorMessage="1" prompt="¿Afectar la generación de los productos o la prestación de servicios?" sqref="W12:W61" xr:uid="{26B2C7B5-0B0B-4118-ADFE-6955A6D91286}">
      <formula1>"SI,NO,Escoger un dato de la lista desplegable"</formula1>
    </dataValidation>
    <dataValidation allowBlank="1" showInputMessage="1" showErrorMessage="1" prompt="¿Afectar la generación de los productos o la prestación de servicios?" sqref="W11" xr:uid="{76407D0C-92E5-48CA-97C1-D6214250C214}"/>
    <dataValidation type="list" allowBlank="1" showInputMessage="1" showErrorMessage="1" prompt="¿Generar pérdida de recursos económicos?" sqref="V12:V61" xr:uid="{C23EFEB2-D412-4975-8E74-68B2F66993DA}">
      <formula1>"SI,NO,Escoger un dato de la lista desplegable"</formula1>
    </dataValidation>
    <dataValidation allowBlank="1" showInputMessage="1" showErrorMessage="1" prompt="¿Generar pérdida de recursos económicos?" sqref="V11" xr:uid="{B93A8368-C969-4DFB-8689-A221AB4183B3}"/>
    <dataValidation type="list" allowBlank="1" showInputMessage="1" showErrorMessage="1" prompt="¿Generar pérdida de confianza de la Entidad, afectando su reputación?" sqref="U12:U61" xr:uid="{0215C600-7111-401D-9EDC-71192A6D4CB9}">
      <formula1>"SI,NO,Escoger un dato de la lista desplegable"</formula1>
    </dataValidation>
    <dataValidation allowBlank="1" showInputMessage="1" showErrorMessage="1" prompt="¿Generar pérdida de confianza de la Entidad, afectando su reputación?" sqref="U11" xr:uid="{FFD82D06-62F4-4471-AAA1-08212CDCD88C}"/>
    <dataValidation type="list" allowBlank="1" showInputMessage="1" showErrorMessage="1" prompt="¿Afectar el cumplimiento de la misión del sector al que pertenece la Entidad?" sqref="T12:T61" xr:uid="{537EF19D-08CD-4372-B6FC-31985E2D3EC0}">
      <formula1>"SI,NO,Escoger un dato de la lista desplegable"</formula1>
    </dataValidation>
    <dataValidation allowBlank="1" showInputMessage="1" showErrorMessage="1" prompt="¿Afectar el cumplimiento de la misión del sector al que pertenece la Entidad?" sqref="T11" xr:uid="{804AABF4-3EA5-402B-B27E-99A32D1541B4}"/>
    <dataValidation type="list" allowBlank="1" showInputMessage="1" showErrorMessage="1" prompt="¿Afectar el cumplimiento de misión de la Entidad?" sqref="S12:S61" xr:uid="{CBD86B0F-3898-4227-802B-4526A5745B5F}">
      <formula1>"SI,NO,Escoger un dato de la lista desplegable"</formula1>
    </dataValidation>
    <dataValidation allowBlank="1" showInputMessage="1" showErrorMessage="1" prompt="¿Afectar el cumplimiento de misión de la Entidad?" sqref="S11" xr:uid="{9E9F492C-B1C1-4CBF-843E-EEADA3955E37}"/>
    <dataValidation type="list" allowBlank="1" showInputMessage="1" showErrorMessage="1" prompt="¿Afectar el cumplimiento de metas y objetivos de la dependencia?" sqref="R12:R61" xr:uid="{92E0A5C2-7485-4292-9404-9B56A953E506}">
      <formula1>"SI,NO,Escoger un dato de la lista desplegable"</formula1>
    </dataValidation>
    <dataValidation allowBlank="1" showInputMessage="1" showErrorMessage="1" prompt="¿Afectar el cumplimiento de metas y objetivos de la dependencia?" sqref="R11" xr:uid="{2EBFCE82-F751-439F-A41C-946838D188FB}"/>
    <dataValidation type="list" allowBlank="1" showInputMessage="1" showErrorMessage="1" prompt="¿Afectar al grupo de funcionarios del proceso?" sqref="Q12:Q61" xr:uid="{748DA7E7-3F35-4DB3-B76C-083D5FCCBC58}">
      <formula1>"SI,NO,Escoger un dato de la lista desplegable"</formula1>
    </dataValidation>
    <dataValidation allowBlank="1" showInputMessage="1" showErrorMessage="1" prompt="¿Afectar al grupo de funcionarios del proceso?" sqref="Q11" xr:uid="{04C89C74-1695-4B4E-9B17-6AC1F707F289}"/>
    <dataValidation allowBlank="1" showInputMessage="1" showErrorMessage="1" prompt="Son los efectos ocasionados por la ocurrencia de un riesgo que afecta los objetivos o procesos de la entidad. Pueden ser una pérdida, un daño, un perjuicio, un detrimento." sqref="M9:M11" xr:uid="{AC435625-EAC1-41E2-B4B7-294BEDF474E4}"/>
    <dataValidation type="list" allowBlank="1" showInputMessage="1" showErrorMessage="1" sqref="BG12:BG61" xr:uid="{5E66798B-A591-48B3-958D-CC42DBAC2B1B}">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D67F3956-69FA-4D80-97D5-DD530CCAC15E}">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692DD132-6F40-4548-8520-08F2BFC28234}">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C0386696-14E1-48A5-8D75-098043485FE5}">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8D99CCC-EF72-4F3F-8F03-E648D28E02F6}">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178B89C3-43B7-44BA-8D2F-849632663597}">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BD2E6707-22C6-424B-BCCC-393EAC66A07C}">
      <formula1>"Adecuado,Inadecuado,Escoger un dato de la lista desplegable"</formula1>
    </dataValidation>
    <dataValidation type="list" allowBlank="1" showInputMessage="1" showErrorMessage="1" prompt="¿Existen un responsable asignado a la ejecución del control?" sqref="AW12:AW61" xr:uid="{8ED54612-010C-4A0E-8EB8-CCADD207C388}">
      <formula1>"Asignado,No Asignado,Escoger un dato de la lista desplegable"</formula1>
    </dataValidation>
    <dataValidation type="list" allowBlank="1" showInputMessage="1" showErrorMessage="1" sqref="AV12:AV61" xr:uid="{B07CD1C5-FF94-4ED1-B725-54D814D903DD}">
      <formula1>"Escoger un dato de la lista desplegable,Preventivo,Detectivo"</formula1>
    </dataValidation>
    <dataValidation type="list" allowBlank="1" showInputMessage="1" showErrorMessage="1" sqref="AQ12:AQ61" xr:uid="{E9F1E247-5772-4A74-9EA7-52B6590DD807}">
      <formula1>"Escoger un dato de la lista desplegable,Por Tramite, Diario, Semanal, Quincenal, Mensual, Bimestral, Trimestral, Semestral,Anual"</formula1>
    </dataValidation>
    <dataValidation type="list" allowBlank="1" showInputMessage="1" showErrorMessage="1" sqref="F12:I61" xr:uid="{4F20AF36-259E-42D5-9128-1CBAA21D8FB6}">
      <formula1>"SI,NO,Escoger un dato de la lista desplegable"</formula1>
    </dataValidation>
    <dataValidation type="list" allowBlank="1" showInputMessage="1" showErrorMessage="1" sqref="N12:N61" xr:uid="{F6682F23-BA70-4558-814F-6BFC5C36E8ED}">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1364EA1-EF05-4747-82CE-20972562DDF3}">
          <x14:formula1>
            <xm:f>DATOS!$J$15:$J$19</xm:f>
          </x14:formula1>
          <xm:sqref>AM12:AM61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DE01-306E-40EC-8E08-112DB5F0330F}">
  <sheetPr>
    <pageSetUpPr fitToPage="1"/>
  </sheetPr>
  <dimension ref="B2:BS61"/>
  <sheetViews>
    <sheetView zoomScale="60" zoomScaleNormal="60" workbookViewId="0">
      <selection activeCell="D9" sqref="D9:D11"/>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105.7109375" style="77" customWidth="1"/>
    <col min="42" max="42" width="22.42578125" style="77" customWidth="1"/>
    <col min="43" max="43" width="16.7109375" style="77" customWidth="1"/>
    <col min="44" max="44" width="26.42578125" style="77" customWidth="1"/>
    <col min="45" max="45" width="44.42578125" style="77" customWidth="1"/>
    <col min="46" max="46" width="22.42578125" style="77" customWidth="1"/>
    <col min="47" max="47" width="35.5703125" style="77" customWidth="1"/>
    <col min="48"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84" t="s">
        <v>117</v>
      </c>
      <c r="AX11" s="84" t="s">
        <v>118</v>
      </c>
      <c r="AY11" s="84">
        <v>2</v>
      </c>
      <c r="AZ11" s="84">
        <v>3</v>
      </c>
      <c r="BA11" s="84">
        <v>4</v>
      </c>
      <c r="BB11" s="84">
        <v>5</v>
      </c>
      <c r="BC11" s="84">
        <v>6</v>
      </c>
      <c r="BD11" s="185"/>
      <c r="BE11" s="186"/>
      <c r="BF11" s="188"/>
      <c r="BG11" s="185"/>
      <c r="BH11" s="186"/>
      <c r="BI11" s="188"/>
      <c r="BJ11" s="185"/>
      <c r="BK11" s="186"/>
      <c r="BL11" s="210"/>
      <c r="BM11" s="211"/>
      <c r="BN11" s="213"/>
      <c r="BO11" s="195" t="s">
        <v>112</v>
      </c>
      <c r="BP11" s="196"/>
      <c r="BQ11" s="85" t="s">
        <v>114</v>
      </c>
      <c r="BR11" s="85" t="s">
        <v>119</v>
      </c>
      <c r="BS11" s="159"/>
    </row>
    <row r="12" spans="2:71" s="57" customFormat="1" ht="409.15" customHeight="1" x14ac:dyDescent="0.25">
      <c r="B12" s="197">
        <v>1</v>
      </c>
      <c r="C12" s="200" t="s">
        <v>833</v>
      </c>
      <c r="D12" s="203" t="s">
        <v>834</v>
      </c>
      <c r="E12" s="203" t="s">
        <v>835</v>
      </c>
      <c r="F12" s="203" t="s">
        <v>170</v>
      </c>
      <c r="G12" s="203" t="s">
        <v>170</v>
      </c>
      <c r="H12" s="203" t="s">
        <v>170</v>
      </c>
      <c r="I12" s="203" t="s">
        <v>170</v>
      </c>
      <c r="J12" s="203" t="str">
        <f>IF(AND((F12="SI"),(G12="SI"),(H12="SI"),(I12="SI")),"Si es Riesgo de Corrupción","No es Riesgo de Corrupción")</f>
        <v>Si es Riesgo de Corrupción</v>
      </c>
      <c r="K12" s="50">
        <v>1</v>
      </c>
      <c r="L12" s="51" t="s">
        <v>836</v>
      </c>
      <c r="M12" s="223" t="s">
        <v>837</v>
      </c>
      <c r="N12" s="225">
        <v>2</v>
      </c>
      <c r="O12" s="214" t="str">
        <f>IF(N12=1,"Rara vez",IF(N12=2,"Improbable",IF(N12=3,"Posible",IF(N12=4,"Probable",IF(N12=5,"Casi seguro","Definir el nivel de probabilidad")))))</f>
        <v>Improbable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220" t="s">
        <v>170</v>
      </c>
      <c r="R12" s="220" t="s">
        <v>170</v>
      </c>
      <c r="S12" s="220" t="s">
        <v>173</v>
      </c>
      <c r="T12" s="220" t="s">
        <v>170</v>
      </c>
      <c r="U12" s="220" t="s">
        <v>170</v>
      </c>
      <c r="V12" s="220" t="s">
        <v>170</v>
      </c>
      <c r="W12" s="220" t="s">
        <v>170</v>
      </c>
      <c r="X12" s="220" t="s">
        <v>173</v>
      </c>
      <c r="Y12" s="220" t="s">
        <v>170</v>
      </c>
      <c r="Z12" s="220" t="s">
        <v>170</v>
      </c>
      <c r="AA12" s="220" t="s">
        <v>170</v>
      </c>
      <c r="AB12" s="220" t="s">
        <v>170</v>
      </c>
      <c r="AC12" s="220" t="s">
        <v>170</v>
      </c>
      <c r="AD12" s="220" t="s">
        <v>170</v>
      </c>
      <c r="AE12" s="220" t="s">
        <v>170</v>
      </c>
      <c r="AF12" s="220" t="s">
        <v>173</v>
      </c>
      <c r="AG12" s="220" t="s">
        <v>170</v>
      </c>
      <c r="AH12" s="220" t="s">
        <v>170</v>
      </c>
      <c r="AI12" s="220" t="s">
        <v>173</v>
      </c>
      <c r="AJ12" s="220">
        <f t="shared" ref="AJ12:AJ22" si="0">IF(AF12="SI","Impacto Catastrófico por lesoines o perdida de vidas humanas",(COUNTIF(Q12:AE21,"SI")+COUNTIF(AG12:AI21,"SI")))</f>
        <v>15</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883</v>
      </c>
      <c r="AP12" s="53" t="s">
        <v>838</v>
      </c>
      <c r="AQ12" s="53" t="s">
        <v>201</v>
      </c>
      <c r="AR12" s="53" t="s">
        <v>839</v>
      </c>
      <c r="AS12" s="53" t="s">
        <v>884</v>
      </c>
      <c r="AT12" s="53" t="s">
        <v>211</v>
      </c>
      <c r="AU12" s="53" t="s">
        <v>840</v>
      </c>
      <c r="AV12" s="53" t="s">
        <v>178</v>
      </c>
      <c r="AW12" s="86" t="s">
        <v>179</v>
      </c>
      <c r="AX12" s="86" t="s">
        <v>180</v>
      </c>
      <c r="AY12" s="86" t="s">
        <v>841</v>
      </c>
      <c r="AZ12" s="86" t="s">
        <v>182</v>
      </c>
      <c r="BA12" s="86" t="s">
        <v>183</v>
      </c>
      <c r="BB12" s="86" t="s">
        <v>184</v>
      </c>
      <c r="BC12" s="86" t="s">
        <v>206</v>
      </c>
      <c r="BD12" s="86">
        <f t="shared" ref="BD12:BD61" si="1">IF(AW12="Asignado",15,0)+IF(AX12="Adecuado",15,0)+IF(AY12="Oportuna",15,0)+IF(AZ12="Prevenir",15,IF(AZ12="Detectar",10,0))+IF(BA12="Confiable",15,0)+IF(BB12="Se investigan y resuelven oportunamente",15,0)+IF(BC12="Completa",10,IF(BC12="Incompleta",5,0))</f>
        <v>85</v>
      </c>
      <c r="BE12" s="86" t="str">
        <f t="shared" ref="BE12:BE61" si="2">IF(BD12&lt;=85,"Débil",IF(AND(BD12&gt;=86,BD12&lt;=94),"Moderado","Fuerte"))</f>
        <v>Débil</v>
      </c>
      <c r="BF12" s="53"/>
      <c r="BG12" s="55" t="s">
        <v>186</v>
      </c>
      <c r="BH12" s="86" t="str">
        <f t="shared" ref="BH12:BH61" si="3">IF(BG12="Débil","No se ejecuta",IF(BG12="Moderado","Algunas veces se ejecuta",IF(BG12="FUERTE","Siempre se ejecuta","Casilla formulada")))</f>
        <v>Siempre se ejecuta</v>
      </c>
      <c r="BI12" s="53"/>
      <c r="BJ12" s="86"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DÉBIL</v>
      </c>
      <c r="BK12" s="86">
        <f t="shared" ref="BK12:BK61" si="5">IF(BJ12="DÉBIL",0,IF(BJ12="MODERADO",50,IF(BJ12="FUERTE",100,"")))</f>
        <v>0</v>
      </c>
      <c r="BL12" s="86" t="str">
        <f t="shared" ref="BL12:BL61" si="6">IF(AND(BG12="Fuerte",BE12="Fuerte"),"NO","SI")</f>
        <v>SI</v>
      </c>
      <c r="BM12" s="237" t="str">
        <f>IF(AVERAGE(BK12:BK21)=100,"FUERTE",IF(AND(AVERAGE(BK12:BK21)&lt;=99,AVERAGE(BK12:BK21)&gt;=50),"MODERADA",IF(AVERAGE(BK12:BK21)&lt;50,"DÉBIL",0)))</f>
        <v>DÉBIL</v>
      </c>
      <c r="BN12" s="240" t="str">
        <f>IFERROR(IF(BM12="DÉBIL","NO DISMINUYE",IF(AVERAGEIF(AV12:AV21,"Preventivo",BK12:BK21)&gt;=50,"DIRECTAMENTE","NO DISMINUYE")),"NO DISMINUYE")</f>
        <v>NO DISMINUYE</v>
      </c>
      <c r="BO12" s="243">
        <f>IF(N12=1,1,IF(AND(N12=2,BM12="FUERTE",BN12="DIRECTAMENTE"),N12-1,IF(AND(N12&gt;2,BM12="FUERTE",BN12="DIRECTAMENTE"),N12-2,IF(AND(N12&gt;=2,BM12="MODERADA",BN12="DIRECTAMENTE"),N12-1,N12))))</f>
        <v>2</v>
      </c>
      <c r="BP12" s="246" t="str">
        <f>IF(BO12=1,"Rara vez",IF(BO12=2,"Improbable",IF(BO12=3,"Posible",IF(BO12=4,"Probable",IF(BO12=5,"Casi Seguro",0)))))</f>
        <v>Improbable</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29" t="s">
        <v>842</v>
      </c>
    </row>
    <row r="13" spans="2:71" s="57" customFormat="1" ht="6" customHeight="1" x14ac:dyDescent="0.25">
      <c r="B13" s="198"/>
      <c r="C13" s="201"/>
      <c r="D13" s="203"/>
      <c r="E13" s="203"/>
      <c r="F13" s="203"/>
      <c r="G13" s="203"/>
      <c r="H13" s="203"/>
      <c r="I13" s="203"/>
      <c r="J13" s="203"/>
      <c r="K13" s="58">
        <v>2</v>
      </c>
      <c r="L13" s="59" t="s">
        <v>123</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125</v>
      </c>
      <c r="AP13" s="61"/>
      <c r="AQ13" s="61" t="s">
        <v>122</v>
      </c>
      <c r="AR13" s="61"/>
      <c r="AS13" s="61"/>
      <c r="AT13" s="61"/>
      <c r="AU13" s="61"/>
      <c r="AV13" s="61" t="s">
        <v>122</v>
      </c>
      <c r="AW13" s="62" t="s">
        <v>122</v>
      </c>
      <c r="AX13" s="62" t="s">
        <v>122</v>
      </c>
      <c r="AY13" s="62" t="s">
        <v>122</v>
      </c>
      <c r="AZ13" s="62" t="s">
        <v>122</v>
      </c>
      <c r="BA13" s="62" t="s">
        <v>122</v>
      </c>
      <c r="BB13" s="62" t="s">
        <v>122</v>
      </c>
      <c r="BC13" s="62" t="s">
        <v>122</v>
      </c>
      <c r="BD13" s="62">
        <f t="shared" si="1"/>
        <v>0</v>
      </c>
      <c r="BE13" s="62" t="str">
        <f t="shared" si="2"/>
        <v>Débil</v>
      </c>
      <c r="BF13" s="61"/>
      <c r="BG13" s="63" t="s">
        <v>122</v>
      </c>
      <c r="BH13" s="62" t="str">
        <f t="shared" si="3"/>
        <v>Casilla formulada</v>
      </c>
      <c r="BI13" s="61"/>
      <c r="BJ13" s="62" t="str">
        <f t="shared" si="4"/>
        <v/>
      </c>
      <c r="BK13" s="62" t="str">
        <f t="shared" si="5"/>
        <v/>
      </c>
      <c r="BL13" s="62" t="str">
        <f t="shared" si="6"/>
        <v>SI</v>
      </c>
      <c r="BM13" s="238"/>
      <c r="BN13" s="241"/>
      <c r="BO13" s="244"/>
      <c r="BP13" s="218"/>
      <c r="BQ13" s="221"/>
      <c r="BR13" s="221"/>
      <c r="BS13" s="230"/>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87" t="s">
        <v>122</v>
      </c>
      <c r="AX14" s="87" t="s">
        <v>122</v>
      </c>
      <c r="AY14" s="87" t="s">
        <v>122</v>
      </c>
      <c r="AZ14" s="87" t="s">
        <v>122</v>
      </c>
      <c r="BA14" s="87" t="s">
        <v>122</v>
      </c>
      <c r="BB14" s="87" t="s">
        <v>122</v>
      </c>
      <c r="BC14" s="87" t="s">
        <v>122</v>
      </c>
      <c r="BD14" s="87">
        <f t="shared" si="1"/>
        <v>0</v>
      </c>
      <c r="BE14" s="87" t="str">
        <f t="shared" si="2"/>
        <v>Débil</v>
      </c>
      <c r="BF14" s="67"/>
      <c r="BG14" s="69" t="s">
        <v>122</v>
      </c>
      <c r="BH14" s="87" t="str">
        <f t="shared" si="3"/>
        <v>Casilla formulada</v>
      </c>
      <c r="BI14" s="67"/>
      <c r="BJ14" s="87" t="str">
        <f t="shared" si="4"/>
        <v/>
      </c>
      <c r="BK14" s="87" t="str">
        <f t="shared" si="5"/>
        <v/>
      </c>
      <c r="BL14" s="87" t="str">
        <f t="shared" si="6"/>
        <v>SI</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87" t="s">
        <v>122</v>
      </c>
      <c r="AX16" s="87" t="s">
        <v>122</v>
      </c>
      <c r="AY16" s="87" t="s">
        <v>122</v>
      </c>
      <c r="AZ16" s="87" t="s">
        <v>122</v>
      </c>
      <c r="BA16" s="87" t="s">
        <v>122</v>
      </c>
      <c r="BB16" s="87" t="s">
        <v>122</v>
      </c>
      <c r="BC16" s="87" t="s">
        <v>122</v>
      </c>
      <c r="BD16" s="87">
        <f t="shared" si="1"/>
        <v>0</v>
      </c>
      <c r="BE16" s="87" t="str">
        <f t="shared" si="2"/>
        <v>Débil</v>
      </c>
      <c r="BF16" s="67"/>
      <c r="BG16" s="69" t="s">
        <v>122</v>
      </c>
      <c r="BH16" s="87" t="str">
        <f t="shared" si="3"/>
        <v>Casilla formulada</v>
      </c>
      <c r="BI16" s="67"/>
      <c r="BJ16" s="87" t="str">
        <f t="shared" si="4"/>
        <v/>
      </c>
      <c r="BK16" s="87" t="str">
        <f t="shared" si="5"/>
        <v/>
      </c>
      <c r="BL16" s="87" t="str">
        <f t="shared" si="6"/>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87" t="s">
        <v>122</v>
      </c>
      <c r="AX18" s="87" t="s">
        <v>122</v>
      </c>
      <c r="AY18" s="87" t="s">
        <v>122</v>
      </c>
      <c r="AZ18" s="87" t="s">
        <v>122</v>
      </c>
      <c r="BA18" s="87" t="s">
        <v>122</v>
      </c>
      <c r="BB18" s="87" t="s">
        <v>122</v>
      </c>
      <c r="BC18" s="87" t="s">
        <v>122</v>
      </c>
      <c r="BD18" s="87">
        <f t="shared" si="1"/>
        <v>0</v>
      </c>
      <c r="BE18" s="87" t="str">
        <f t="shared" si="2"/>
        <v>Débil</v>
      </c>
      <c r="BF18" s="67"/>
      <c r="BG18" s="69" t="s">
        <v>122</v>
      </c>
      <c r="BH18" s="87" t="str">
        <f t="shared" si="3"/>
        <v>Casilla formulada</v>
      </c>
      <c r="BI18" s="67"/>
      <c r="BJ18" s="87" t="str">
        <f t="shared" si="4"/>
        <v/>
      </c>
      <c r="BK18" s="87" t="str">
        <f t="shared" si="5"/>
        <v/>
      </c>
      <c r="BL18" s="87" t="str">
        <f t="shared" si="6"/>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87" t="s">
        <v>122</v>
      </c>
      <c r="AX20" s="87" t="s">
        <v>122</v>
      </c>
      <c r="AY20" s="87" t="s">
        <v>122</v>
      </c>
      <c r="AZ20" s="87" t="s">
        <v>122</v>
      </c>
      <c r="BA20" s="87" t="s">
        <v>122</v>
      </c>
      <c r="BB20" s="87" t="s">
        <v>122</v>
      </c>
      <c r="BC20" s="87" t="s">
        <v>122</v>
      </c>
      <c r="BD20" s="87">
        <f t="shared" si="1"/>
        <v>0</v>
      </c>
      <c r="BE20" s="87" t="str">
        <f t="shared" si="2"/>
        <v>Débil</v>
      </c>
      <c r="BF20" s="67"/>
      <c r="BG20" s="69" t="s">
        <v>122</v>
      </c>
      <c r="BH20" s="87" t="str">
        <f t="shared" si="3"/>
        <v>Casilla formulada</v>
      </c>
      <c r="BI20" s="67"/>
      <c r="BJ20" s="87" t="str">
        <f t="shared" si="4"/>
        <v/>
      </c>
      <c r="BK20" s="87" t="str">
        <f t="shared" si="5"/>
        <v/>
      </c>
      <c r="BL20" s="87" t="str">
        <f t="shared" si="6"/>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31"/>
    </row>
    <row r="22" spans="2:71" s="57" customFormat="1" ht="283.14999999999998" customHeight="1" x14ac:dyDescent="0.25">
      <c r="B22" s="197">
        <v>2</v>
      </c>
      <c r="C22" s="200" t="s">
        <v>833</v>
      </c>
      <c r="D22" s="203" t="s">
        <v>834</v>
      </c>
      <c r="E22" s="203" t="s">
        <v>843</v>
      </c>
      <c r="F22" s="203" t="s">
        <v>170</v>
      </c>
      <c r="G22" s="203" t="s">
        <v>170</v>
      </c>
      <c r="H22" s="203" t="s">
        <v>170</v>
      </c>
      <c r="I22" s="203" t="s">
        <v>170</v>
      </c>
      <c r="J22" s="203" t="str">
        <f>IF(AND((F22="SI"),(G22="SI"),(H22="SI"),(I22="SI")),"Si es Riesgo de Corrupción","No es Riesgo de Corrupción")</f>
        <v>Si es Riesgo de Corrupción</v>
      </c>
      <c r="K22" s="50">
        <v>1</v>
      </c>
      <c r="L22" s="51" t="s">
        <v>844</v>
      </c>
      <c r="M22" s="223" t="s">
        <v>848</v>
      </c>
      <c r="N22" s="225">
        <v>1</v>
      </c>
      <c r="O22" s="214" t="str">
        <f>IF(N22=1,"Rara vez",IF(N22=2,"Improbable",IF(N22=3,"Posible",IF(N22=4,"Probable",IF(N22=5,"Casi seguro","Definir el nivel de probabilidad")))))</f>
        <v>Rara vez</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22" s="220" t="s">
        <v>170</v>
      </c>
      <c r="R22" s="220" t="s">
        <v>170</v>
      </c>
      <c r="S22" s="220" t="s">
        <v>173</v>
      </c>
      <c r="T22" s="220" t="s">
        <v>170</v>
      </c>
      <c r="U22" s="220" t="s">
        <v>170</v>
      </c>
      <c r="V22" s="220" t="s">
        <v>170</v>
      </c>
      <c r="W22" s="220" t="s">
        <v>170</v>
      </c>
      <c r="X22" s="220" t="s">
        <v>173</v>
      </c>
      <c r="Y22" s="220" t="s">
        <v>170</v>
      </c>
      <c r="Z22" s="220" t="s">
        <v>170</v>
      </c>
      <c r="AA22" s="220" t="s">
        <v>170</v>
      </c>
      <c r="AB22" s="220" t="s">
        <v>170</v>
      </c>
      <c r="AC22" s="220" t="s">
        <v>170</v>
      </c>
      <c r="AD22" s="220" t="s">
        <v>170</v>
      </c>
      <c r="AE22" s="220" t="s">
        <v>170</v>
      </c>
      <c r="AF22" s="220" t="s">
        <v>173</v>
      </c>
      <c r="AG22" s="220" t="s">
        <v>170</v>
      </c>
      <c r="AH22" s="220" t="s">
        <v>170</v>
      </c>
      <c r="AI22" s="220" t="s">
        <v>173</v>
      </c>
      <c r="AJ22" s="220">
        <f t="shared" si="0"/>
        <v>15</v>
      </c>
      <c r="AK22" s="220" t="str">
        <f>IF(AJ22=0,"",IF(AND(AJ22&gt;0,AJ22&lt;=5),"Moderado",IF(AND(AJ22&gt;5,AJ22&lt;=11),"Mayor","Catastrófico")))</f>
        <v>Catastrófico</v>
      </c>
      <c r="AL22" s="220" t="str">
        <f>IF(AND(O22="Rara Vez",AK22="Moderado"),"Moderado",IF(AND(O22="Rara Vez",AK22="Mayor"),"Alto",IF(AND(O22="Improbable",AK22="Moderado"),"Moderado",IF(AND(O22="Improbable",AK22="Mayor"),"Alto",IF(AND(O22="Posible",AK22="Moderado"),"Alto",IF(AND(O22="Probable",AK22="Moderado"),"Alto","Extremo"))))))</f>
        <v>Extremo</v>
      </c>
      <c r="AM22" s="234" t="s">
        <v>167</v>
      </c>
      <c r="AN22" s="52">
        <v>1</v>
      </c>
      <c r="AO22" s="53" t="s">
        <v>885</v>
      </c>
      <c r="AP22" s="53" t="s">
        <v>849</v>
      </c>
      <c r="AQ22" s="53" t="s">
        <v>201</v>
      </c>
      <c r="AR22" s="53" t="s">
        <v>850</v>
      </c>
      <c r="AS22" s="53" t="s">
        <v>886</v>
      </c>
      <c r="AT22" s="53" t="s">
        <v>211</v>
      </c>
      <c r="AU22" s="53" t="s">
        <v>851</v>
      </c>
      <c r="AV22" s="53" t="s">
        <v>178</v>
      </c>
      <c r="AW22" s="86" t="s">
        <v>179</v>
      </c>
      <c r="AX22" s="86" t="s">
        <v>180</v>
      </c>
      <c r="AY22" s="86" t="s">
        <v>181</v>
      </c>
      <c r="AZ22" s="86" t="s">
        <v>182</v>
      </c>
      <c r="BA22" s="86" t="s">
        <v>183</v>
      </c>
      <c r="BB22" s="86" t="s">
        <v>184</v>
      </c>
      <c r="BC22" s="86" t="s">
        <v>206</v>
      </c>
      <c r="BD22" s="86">
        <f t="shared" si="1"/>
        <v>100</v>
      </c>
      <c r="BE22" s="86" t="str">
        <f t="shared" si="2"/>
        <v>Fuerte</v>
      </c>
      <c r="BF22" s="53"/>
      <c r="BG22" s="55" t="s">
        <v>186</v>
      </c>
      <c r="BH22" s="86" t="str">
        <f t="shared" si="3"/>
        <v>Siempre se ejecuta</v>
      </c>
      <c r="BI22" s="53"/>
      <c r="BJ22" s="86" t="str">
        <f t="shared" si="4"/>
        <v>FUERTE</v>
      </c>
      <c r="BK22" s="86">
        <f t="shared" si="5"/>
        <v>100</v>
      </c>
      <c r="BL22" s="86" t="str">
        <f t="shared" si="6"/>
        <v>NO</v>
      </c>
      <c r="BM22" s="237" t="str">
        <f>IF(AVERAGE(BK22:BK31)=100,"FUERTE",IF(AND(AVERAGE(BK22:BK31)&lt;=99,AVERAGE(BK22:BK31)&gt;=50),"MODERADA",IF(AVERAGE(BK22:BK31)&lt;50,"DÉBIL",0)))</f>
        <v>FUERTE</v>
      </c>
      <c r="BN22" s="240" t="str">
        <f>IFERROR(IF(BM22="DÉBIL","NO DISMINUYE",IF(AVERAGEIF(AV22:AV31,"Preventivo",BK22:BK31)&gt;=50,"DIRECTAMENTE","NO DISMINUYE")),"NO DISMINUYE")</f>
        <v>DIRECTAMENTE</v>
      </c>
      <c r="BO22" s="243">
        <f>IF(N22=1,1,IF(AND(N22=2,BM22="FUERTE",BN22="DIRECTAMENTE"),N22-1,IF(AND(N22&gt;2,BM22="FUERTE",BN22="DIRECTAMENTE"),N22-2,IF(AND(N22&gt;=2,BM22="MODERADA",BN22="DIRECTAMENTE"),N22-1,N22))))</f>
        <v>1</v>
      </c>
      <c r="BP22" s="246" t="str">
        <f>IF(BO22=1,"Rara vez",IF(BO22=2,"Improbable",IF(BO22=3,"Posible",IF(BO22=4,"Probable",IF(BO22=5,"Casi Seguro",0)))))</f>
        <v>Rara vez</v>
      </c>
      <c r="BQ22" s="228" t="str">
        <f>AK22</f>
        <v>Catastrófico</v>
      </c>
      <c r="BR22" s="228" t="str">
        <f>IF(AND(BP22="Rara Vez",BQ22="Moderado"),"Moderado",IF(AND(BP22="Rara Vez",BQ22="Mayor"),"Alto",IF(AND(BP22="Improbable",BQ22="Moderado"),"Moderado",IF(AND(BP22="Improbable",BQ22="Mayor"),"Alto",IF(AND(BP22="Posible",BQ22="Moderado"),"Alto",IF(AND(BP22="Probable",BQ22="Moderado"),"Alto","Extremo"))))))</f>
        <v>Extremo</v>
      </c>
      <c r="BS22" s="229" t="s">
        <v>887</v>
      </c>
    </row>
    <row r="23" spans="2:71" s="57" customFormat="1" ht="255" x14ac:dyDescent="0.25">
      <c r="B23" s="198"/>
      <c r="C23" s="201"/>
      <c r="D23" s="203"/>
      <c r="E23" s="203"/>
      <c r="F23" s="203"/>
      <c r="G23" s="203"/>
      <c r="H23" s="203"/>
      <c r="I23" s="203"/>
      <c r="J23" s="203"/>
      <c r="K23" s="58">
        <v>2</v>
      </c>
      <c r="L23" s="59" t="s">
        <v>845</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888</v>
      </c>
      <c r="AP23" s="61" t="s">
        <v>810</v>
      </c>
      <c r="AQ23" s="61" t="s">
        <v>201</v>
      </c>
      <c r="AR23" s="61" t="s">
        <v>852</v>
      </c>
      <c r="AS23" s="61" t="s">
        <v>889</v>
      </c>
      <c r="AT23" s="61" t="s">
        <v>211</v>
      </c>
      <c r="AU23" s="61" t="s">
        <v>853</v>
      </c>
      <c r="AV23" s="61" t="s">
        <v>178</v>
      </c>
      <c r="AW23" s="62" t="s">
        <v>179</v>
      </c>
      <c r="AX23" s="62" t="s">
        <v>180</v>
      </c>
      <c r="AY23" s="62" t="s">
        <v>181</v>
      </c>
      <c r="AZ23" s="62" t="s">
        <v>182</v>
      </c>
      <c r="BA23" s="62" t="s">
        <v>183</v>
      </c>
      <c r="BB23" s="62" t="s">
        <v>184</v>
      </c>
      <c r="BC23" s="62" t="s">
        <v>206</v>
      </c>
      <c r="BD23" s="62">
        <f t="shared" si="1"/>
        <v>100</v>
      </c>
      <c r="BE23" s="62" t="str">
        <f t="shared" si="2"/>
        <v>Fuerte</v>
      </c>
      <c r="BF23" s="61"/>
      <c r="BG23" s="63" t="s">
        <v>186</v>
      </c>
      <c r="BH23" s="62" t="str">
        <f t="shared" si="3"/>
        <v>Siempre se ejecuta</v>
      </c>
      <c r="BI23" s="61"/>
      <c r="BJ23" s="62" t="str">
        <f t="shared" si="4"/>
        <v>FUERTE</v>
      </c>
      <c r="BK23" s="62">
        <f t="shared" si="5"/>
        <v>100</v>
      </c>
      <c r="BL23" s="62" t="str">
        <f t="shared" si="6"/>
        <v>NO</v>
      </c>
      <c r="BM23" s="238"/>
      <c r="BN23" s="241"/>
      <c r="BO23" s="244"/>
      <c r="BP23" s="218"/>
      <c r="BQ23" s="221"/>
      <c r="BR23" s="221"/>
      <c r="BS23" s="230"/>
    </row>
    <row r="24" spans="2:71" s="57" customFormat="1" ht="242.25" x14ac:dyDescent="0.25">
      <c r="B24" s="198"/>
      <c r="C24" s="201"/>
      <c r="D24" s="203"/>
      <c r="E24" s="203"/>
      <c r="F24" s="203"/>
      <c r="G24" s="203"/>
      <c r="H24" s="203"/>
      <c r="I24" s="203"/>
      <c r="J24" s="203"/>
      <c r="K24" s="64">
        <v>3</v>
      </c>
      <c r="L24" s="65" t="s">
        <v>845</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890</v>
      </c>
      <c r="AP24" s="67" t="s">
        <v>854</v>
      </c>
      <c r="AQ24" s="67" t="s">
        <v>201</v>
      </c>
      <c r="AR24" s="67" t="s">
        <v>855</v>
      </c>
      <c r="AS24" s="67" t="s">
        <v>891</v>
      </c>
      <c r="AT24" s="67" t="s">
        <v>211</v>
      </c>
      <c r="AU24" s="67" t="s">
        <v>856</v>
      </c>
      <c r="AV24" s="67" t="s">
        <v>178</v>
      </c>
      <c r="AW24" s="87" t="s">
        <v>179</v>
      </c>
      <c r="AX24" s="87" t="s">
        <v>180</v>
      </c>
      <c r="AY24" s="87" t="s">
        <v>181</v>
      </c>
      <c r="AZ24" s="87" t="s">
        <v>182</v>
      </c>
      <c r="BA24" s="87" t="s">
        <v>183</v>
      </c>
      <c r="BB24" s="87" t="s">
        <v>184</v>
      </c>
      <c r="BC24" s="87" t="s">
        <v>206</v>
      </c>
      <c r="BD24" s="87">
        <f t="shared" si="1"/>
        <v>100</v>
      </c>
      <c r="BE24" s="87" t="str">
        <f t="shared" si="2"/>
        <v>Fuerte</v>
      </c>
      <c r="BF24" s="67"/>
      <c r="BG24" s="69" t="s">
        <v>186</v>
      </c>
      <c r="BH24" s="87" t="str">
        <f t="shared" si="3"/>
        <v>Siempre se ejecuta</v>
      </c>
      <c r="BI24" s="67"/>
      <c r="BJ24" s="87" t="str">
        <f t="shared" si="4"/>
        <v>FUERTE</v>
      </c>
      <c r="BK24" s="87">
        <f t="shared" si="5"/>
        <v>100</v>
      </c>
      <c r="BL24" s="87" t="str">
        <f t="shared" si="6"/>
        <v>NO</v>
      </c>
      <c r="BM24" s="238"/>
      <c r="BN24" s="241"/>
      <c r="BO24" s="244"/>
      <c r="BP24" s="218"/>
      <c r="BQ24" s="221"/>
      <c r="BR24" s="221"/>
      <c r="BS24" s="230"/>
    </row>
    <row r="25" spans="2:71" s="57" customFormat="1" ht="229.5" x14ac:dyDescent="0.25">
      <c r="B25" s="198"/>
      <c r="C25" s="201"/>
      <c r="D25" s="203"/>
      <c r="E25" s="203"/>
      <c r="F25" s="203"/>
      <c r="G25" s="203"/>
      <c r="H25" s="203"/>
      <c r="I25" s="203"/>
      <c r="J25" s="203"/>
      <c r="K25" s="58">
        <v>4</v>
      </c>
      <c r="L25" s="59" t="s">
        <v>845</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866</v>
      </c>
      <c r="AP25" s="61" t="s">
        <v>816</v>
      </c>
      <c r="AQ25" s="61" t="s">
        <v>201</v>
      </c>
      <c r="AR25" s="61" t="s">
        <v>857</v>
      </c>
      <c r="AS25" s="61" t="s">
        <v>858</v>
      </c>
      <c r="AT25" s="61" t="s">
        <v>211</v>
      </c>
      <c r="AU25" s="61" t="s">
        <v>859</v>
      </c>
      <c r="AV25" s="61" t="s">
        <v>178</v>
      </c>
      <c r="AW25" s="62" t="s">
        <v>179</v>
      </c>
      <c r="AX25" s="62" t="s">
        <v>180</v>
      </c>
      <c r="AY25" s="62" t="s">
        <v>181</v>
      </c>
      <c r="AZ25" s="62" t="s">
        <v>182</v>
      </c>
      <c r="BA25" s="62" t="s">
        <v>183</v>
      </c>
      <c r="BB25" s="62" t="s">
        <v>184</v>
      </c>
      <c r="BC25" s="62" t="s">
        <v>206</v>
      </c>
      <c r="BD25" s="62">
        <f t="shared" si="1"/>
        <v>100</v>
      </c>
      <c r="BE25" s="62" t="str">
        <f t="shared" si="2"/>
        <v>Fuerte</v>
      </c>
      <c r="BF25" s="61"/>
      <c r="BG25" s="63" t="s">
        <v>186</v>
      </c>
      <c r="BH25" s="62" t="str">
        <f t="shared" si="3"/>
        <v>Siempre se ejecuta</v>
      </c>
      <c r="BI25" s="61"/>
      <c r="BJ25" s="62" t="str">
        <f t="shared" si="4"/>
        <v>FUERTE</v>
      </c>
      <c r="BK25" s="62">
        <f t="shared" si="5"/>
        <v>100</v>
      </c>
      <c r="BL25" s="62" t="str">
        <f t="shared" si="6"/>
        <v>NO</v>
      </c>
      <c r="BM25" s="238"/>
      <c r="BN25" s="241"/>
      <c r="BO25" s="244"/>
      <c r="BP25" s="218"/>
      <c r="BQ25" s="221"/>
      <c r="BR25" s="221"/>
      <c r="BS25" s="230"/>
    </row>
    <row r="26" spans="2:71" s="57" customFormat="1" ht="216.75" x14ac:dyDescent="0.25">
      <c r="B26" s="198"/>
      <c r="C26" s="201"/>
      <c r="D26" s="203"/>
      <c r="E26" s="203"/>
      <c r="F26" s="203"/>
      <c r="G26" s="203"/>
      <c r="H26" s="203"/>
      <c r="I26" s="203"/>
      <c r="J26" s="203"/>
      <c r="K26" s="64">
        <v>5</v>
      </c>
      <c r="L26" s="65" t="s">
        <v>846</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892</v>
      </c>
      <c r="AP26" s="67" t="s">
        <v>860</v>
      </c>
      <c r="AQ26" s="67" t="s">
        <v>201</v>
      </c>
      <c r="AR26" s="67" t="s">
        <v>893</v>
      </c>
      <c r="AS26" s="67" t="s">
        <v>894</v>
      </c>
      <c r="AT26" s="67" t="s">
        <v>861</v>
      </c>
      <c r="AU26" s="67" t="s">
        <v>862</v>
      </c>
      <c r="AV26" s="67" t="s">
        <v>178</v>
      </c>
      <c r="AW26" s="87" t="s">
        <v>179</v>
      </c>
      <c r="AX26" s="87" t="s">
        <v>180</v>
      </c>
      <c r="AY26" s="87" t="s">
        <v>181</v>
      </c>
      <c r="AZ26" s="87" t="s">
        <v>182</v>
      </c>
      <c r="BA26" s="87" t="s">
        <v>183</v>
      </c>
      <c r="BB26" s="87" t="s">
        <v>184</v>
      </c>
      <c r="BC26" s="87" t="s">
        <v>206</v>
      </c>
      <c r="BD26" s="87">
        <f t="shared" si="1"/>
        <v>100</v>
      </c>
      <c r="BE26" s="87" t="str">
        <f t="shared" si="2"/>
        <v>Fuerte</v>
      </c>
      <c r="BF26" s="67"/>
      <c r="BG26" s="69" t="s">
        <v>186</v>
      </c>
      <c r="BH26" s="87" t="str">
        <f t="shared" si="3"/>
        <v>Siempre se ejecuta</v>
      </c>
      <c r="BI26" s="67"/>
      <c r="BJ26" s="87" t="str">
        <f t="shared" si="4"/>
        <v>FUERTE</v>
      </c>
      <c r="BK26" s="87">
        <f t="shared" si="5"/>
        <v>100</v>
      </c>
      <c r="BL26" s="87" t="str">
        <f t="shared" si="6"/>
        <v>NO</v>
      </c>
      <c r="BM26" s="238"/>
      <c r="BN26" s="241"/>
      <c r="BO26" s="244"/>
      <c r="BP26" s="218"/>
      <c r="BQ26" s="221"/>
      <c r="BR26" s="221"/>
      <c r="BS26" s="230"/>
    </row>
    <row r="27" spans="2:71" s="57" customFormat="1" ht="242.25" x14ac:dyDescent="0.25">
      <c r="B27" s="198"/>
      <c r="C27" s="201"/>
      <c r="D27" s="203"/>
      <c r="E27" s="203"/>
      <c r="F27" s="203"/>
      <c r="G27" s="203"/>
      <c r="H27" s="203"/>
      <c r="I27" s="203"/>
      <c r="J27" s="203"/>
      <c r="K27" s="58">
        <v>6</v>
      </c>
      <c r="L27" s="59" t="s">
        <v>847</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895</v>
      </c>
      <c r="AP27" s="61" t="s">
        <v>863</v>
      </c>
      <c r="AQ27" s="61" t="s">
        <v>302</v>
      </c>
      <c r="AR27" s="61" t="s">
        <v>864</v>
      </c>
      <c r="AS27" s="61" t="s">
        <v>896</v>
      </c>
      <c r="AT27" s="61" t="s">
        <v>865</v>
      </c>
      <c r="AU27" s="61" t="s">
        <v>897</v>
      </c>
      <c r="AV27" s="61" t="s">
        <v>178</v>
      </c>
      <c r="AW27" s="62" t="s">
        <v>179</v>
      </c>
      <c r="AX27" s="62" t="s">
        <v>180</v>
      </c>
      <c r="AY27" s="62" t="s">
        <v>181</v>
      </c>
      <c r="AZ27" s="62" t="s">
        <v>182</v>
      </c>
      <c r="BA27" s="62" t="s">
        <v>183</v>
      </c>
      <c r="BB27" s="62" t="s">
        <v>184</v>
      </c>
      <c r="BC27" s="62" t="s">
        <v>206</v>
      </c>
      <c r="BD27" s="62">
        <f t="shared" si="1"/>
        <v>100</v>
      </c>
      <c r="BE27" s="62" t="str">
        <f t="shared" si="2"/>
        <v>Fuerte</v>
      </c>
      <c r="BF27" s="61"/>
      <c r="BG27" s="63" t="s">
        <v>186</v>
      </c>
      <c r="BH27" s="62" t="str">
        <f t="shared" si="3"/>
        <v>Siempre se ejecuta</v>
      </c>
      <c r="BI27" s="61"/>
      <c r="BJ27" s="62" t="str">
        <f t="shared" si="4"/>
        <v>FUERTE</v>
      </c>
      <c r="BK27" s="62">
        <f t="shared" si="5"/>
        <v>100</v>
      </c>
      <c r="BL27" s="62" t="str">
        <f t="shared" si="6"/>
        <v>NO</v>
      </c>
      <c r="BM27" s="238"/>
      <c r="BN27" s="241"/>
      <c r="BO27" s="244"/>
      <c r="BP27" s="218"/>
      <c r="BQ27" s="221"/>
      <c r="BR27" s="221"/>
      <c r="BS27" s="230"/>
    </row>
    <row r="28" spans="2:71" s="57" customFormat="1" ht="6"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87" t="s">
        <v>122</v>
      </c>
      <c r="AX28" s="87" t="s">
        <v>122</v>
      </c>
      <c r="AY28" s="87" t="s">
        <v>122</v>
      </c>
      <c r="AZ28" s="87" t="s">
        <v>122</v>
      </c>
      <c r="BA28" s="87" t="s">
        <v>122</v>
      </c>
      <c r="BB28" s="87" t="s">
        <v>122</v>
      </c>
      <c r="BC28" s="87" t="s">
        <v>122</v>
      </c>
      <c r="BD28" s="87">
        <f t="shared" si="1"/>
        <v>0</v>
      </c>
      <c r="BE28" s="87" t="str">
        <f t="shared" si="2"/>
        <v>Débil</v>
      </c>
      <c r="BF28" s="67"/>
      <c r="BG28" s="69" t="s">
        <v>122</v>
      </c>
      <c r="BH28" s="87" t="str">
        <f t="shared" si="3"/>
        <v>Casilla formulada</v>
      </c>
      <c r="BI28" s="67"/>
      <c r="BJ28" s="87" t="str">
        <f t="shared" si="4"/>
        <v/>
      </c>
      <c r="BK28" s="87" t="str">
        <f t="shared" si="5"/>
        <v/>
      </c>
      <c r="BL28" s="87" t="str">
        <f t="shared" si="6"/>
        <v>SI</v>
      </c>
      <c r="BM28" s="238"/>
      <c r="BN28" s="241"/>
      <c r="BO28" s="244"/>
      <c r="BP28" s="218"/>
      <c r="BQ28" s="221"/>
      <c r="BR28" s="221"/>
      <c r="BS28" s="230"/>
    </row>
    <row r="29" spans="2:71" s="57" customFormat="1" ht="6"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238"/>
      <c r="BN29" s="241"/>
      <c r="BO29" s="244"/>
      <c r="BP29" s="218"/>
      <c r="BQ29" s="221"/>
      <c r="BR29" s="221"/>
      <c r="BS29" s="230"/>
    </row>
    <row r="30" spans="2:71" s="57" customFormat="1" ht="6"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87" t="s">
        <v>122</v>
      </c>
      <c r="AX30" s="87" t="s">
        <v>122</v>
      </c>
      <c r="AY30" s="87" t="s">
        <v>122</v>
      </c>
      <c r="AZ30" s="87" t="s">
        <v>122</v>
      </c>
      <c r="BA30" s="87" t="s">
        <v>122</v>
      </c>
      <c r="BB30" s="87" t="s">
        <v>122</v>
      </c>
      <c r="BC30" s="87" t="s">
        <v>122</v>
      </c>
      <c r="BD30" s="87">
        <f t="shared" si="1"/>
        <v>0</v>
      </c>
      <c r="BE30" s="87" t="str">
        <f t="shared" si="2"/>
        <v>Débil</v>
      </c>
      <c r="BF30" s="67"/>
      <c r="BG30" s="69" t="s">
        <v>122</v>
      </c>
      <c r="BH30" s="87" t="str">
        <f t="shared" si="3"/>
        <v>Casilla formulada</v>
      </c>
      <c r="BI30" s="67"/>
      <c r="BJ30" s="87" t="str">
        <f t="shared" si="4"/>
        <v/>
      </c>
      <c r="BK30" s="87" t="str">
        <f t="shared" si="5"/>
        <v/>
      </c>
      <c r="BL30" s="87" t="str">
        <f t="shared" si="6"/>
        <v>SI</v>
      </c>
      <c r="BM30" s="238"/>
      <c r="BN30" s="241"/>
      <c r="BO30" s="244"/>
      <c r="BP30" s="218"/>
      <c r="BQ30" s="221"/>
      <c r="BR30" s="221"/>
      <c r="BS30" s="230"/>
    </row>
    <row r="31" spans="2:71" s="57" customFormat="1" ht="6"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239"/>
      <c r="BN31" s="242"/>
      <c r="BO31" s="245"/>
      <c r="BP31" s="219"/>
      <c r="BQ31" s="222"/>
      <c r="BR31" s="222"/>
      <c r="BS31" s="231"/>
    </row>
    <row r="32" spans="2:71" s="57" customFormat="1" ht="259.89999999999998" customHeight="1" x14ac:dyDescent="0.25">
      <c r="B32" s="197">
        <v>3</v>
      </c>
      <c r="C32" s="200" t="s">
        <v>833</v>
      </c>
      <c r="D32" s="203" t="s">
        <v>834</v>
      </c>
      <c r="E32" s="203" t="s">
        <v>867</v>
      </c>
      <c r="F32" s="203" t="s">
        <v>170</v>
      </c>
      <c r="G32" s="203" t="s">
        <v>170</v>
      </c>
      <c r="H32" s="203" t="s">
        <v>170</v>
      </c>
      <c r="I32" s="203" t="s">
        <v>170</v>
      </c>
      <c r="J32" s="203" t="str">
        <f>IF(AND((F32="SI"),(G32="SI"),(H32="SI"),(I32="SI")),"Si es Riesgo de Corrupción","No es Riesgo de Corrupción")</f>
        <v>Si es Riesgo de Corrupción</v>
      </c>
      <c r="K32" s="50">
        <v>1</v>
      </c>
      <c r="L32" s="51" t="s">
        <v>868</v>
      </c>
      <c r="M32" s="223" t="s">
        <v>869</v>
      </c>
      <c r="N32" s="225">
        <v>1</v>
      </c>
      <c r="O32" s="214" t="str">
        <f>IF(N32=1,"Rara vez",IF(N32=2,"Improbable",IF(N32=3,"Posible",IF(N32=4,"Probable",IF(N32=5,"Casi seguro","Definir el nivel de probabilidad")))))</f>
        <v>Rara vez</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32" s="220" t="s">
        <v>170</v>
      </c>
      <c r="R32" s="220" t="s">
        <v>170</v>
      </c>
      <c r="S32" s="220" t="s">
        <v>173</v>
      </c>
      <c r="T32" s="220" t="s">
        <v>170</v>
      </c>
      <c r="U32" s="220" t="s">
        <v>170</v>
      </c>
      <c r="V32" s="220" t="s">
        <v>170</v>
      </c>
      <c r="W32" s="220" t="s">
        <v>170</v>
      </c>
      <c r="X32" s="220" t="s">
        <v>173</v>
      </c>
      <c r="Y32" s="220" t="s">
        <v>170</v>
      </c>
      <c r="Z32" s="220" t="s">
        <v>170</v>
      </c>
      <c r="AA32" s="220" t="s">
        <v>170</v>
      </c>
      <c r="AB32" s="220" t="s">
        <v>170</v>
      </c>
      <c r="AC32" s="220" t="s">
        <v>170</v>
      </c>
      <c r="AD32" s="220" t="s">
        <v>170</v>
      </c>
      <c r="AE32" s="220" t="s">
        <v>170</v>
      </c>
      <c r="AF32" s="220" t="s">
        <v>173</v>
      </c>
      <c r="AG32" s="220" t="s">
        <v>170</v>
      </c>
      <c r="AH32" s="220" t="s">
        <v>170</v>
      </c>
      <c r="AI32" s="220" t="s">
        <v>173</v>
      </c>
      <c r="AJ32" s="220">
        <f>IF(AF32="SI","Impacto Catastrófico por lesoines o perdida de vidas humanas",(COUNTIF(Q32:AE41,"SI")+COUNTIF(AG32:AI41,"SI")))</f>
        <v>15</v>
      </c>
      <c r="AK32" s="220" t="str">
        <f>IF(AJ32=0,"",IF(AND(AJ32&gt;0,AJ32&lt;=5),"Moderado",IF(AND(AJ32&gt;5,AJ32&lt;=11),"Mayor","Catastrófico")))</f>
        <v>Catastrófico</v>
      </c>
      <c r="AL32" s="220" t="str">
        <f>IF(AND(O32="Rara Vez",AK32="Moderado"),"Moderado",IF(AND(O32="Rara Vez",AK32="Mayor"),"Alto",IF(AND(O32="Improbable",AK32="Moderado"),"Moderado",IF(AND(O32="Improbable",AK32="Mayor"),"Alto",IF(AND(O32="Posible",AK32="Moderado"),"Alto",IF(AND(O32="Probable",AK32="Moderado"),"Alto","Extremo"))))))</f>
        <v>Extremo</v>
      </c>
      <c r="AM32" s="234" t="s">
        <v>167</v>
      </c>
      <c r="AN32" s="52">
        <v>1</v>
      </c>
      <c r="AO32" s="53" t="s">
        <v>898</v>
      </c>
      <c r="AP32" s="53" t="s">
        <v>870</v>
      </c>
      <c r="AQ32" s="53" t="s">
        <v>201</v>
      </c>
      <c r="AR32" s="53" t="s">
        <v>871</v>
      </c>
      <c r="AS32" s="53" t="s">
        <v>899</v>
      </c>
      <c r="AT32" s="53" t="s">
        <v>211</v>
      </c>
      <c r="AU32" s="53" t="s">
        <v>900</v>
      </c>
      <c r="AV32" s="53" t="s">
        <v>178</v>
      </c>
      <c r="AW32" s="86" t="s">
        <v>179</v>
      </c>
      <c r="AX32" s="86" t="s">
        <v>180</v>
      </c>
      <c r="AY32" s="86" t="s">
        <v>181</v>
      </c>
      <c r="AZ32" s="86" t="s">
        <v>182</v>
      </c>
      <c r="BA32" s="86" t="s">
        <v>183</v>
      </c>
      <c r="BB32" s="86" t="s">
        <v>184</v>
      </c>
      <c r="BC32" s="86" t="s">
        <v>185</v>
      </c>
      <c r="BD32" s="86">
        <f t="shared" si="1"/>
        <v>95</v>
      </c>
      <c r="BE32" s="86" t="str">
        <f t="shared" si="2"/>
        <v>Fuerte</v>
      </c>
      <c r="BF32" s="53"/>
      <c r="BG32" s="55" t="s">
        <v>186</v>
      </c>
      <c r="BH32" s="86" t="str">
        <f t="shared" si="3"/>
        <v>Siempre se ejecuta</v>
      </c>
      <c r="BI32" s="53"/>
      <c r="BJ32" s="86" t="str">
        <f t="shared" si="4"/>
        <v>FUERTE</v>
      </c>
      <c r="BK32" s="86">
        <f t="shared" si="5"/>
        <v>100</v>
      </c>
      <c r="BL32" s="86" t="str">
        <f t="shared" si="6"/>
        <v>NO</v>
      </c>
      <c r="BM32" s="237" t="str">
        <f>IF(AVERAGE(BK32:BK41)=100,"FUERTE",IF(AND(AVERAGE(BK32:BK41)&lt;=99,AVERAGE(BK32:BK41)&gt;=50),"MODERADA",IF(AVERAGE(BK32:BK41)&lt;50,"DÉBIL",0)))</f>
        <v>FUERTE</v>
      </c>
      <c r="BN32" s="240" t="str">
        <f>IFERROR(IF(BM32="DÉBIL","NO DISMINUYE",IF(AVERAGEIF(AV32:AV41,"Preventivo",BK32:BK41)&gt;=50,"DIRECTAMENTE","NO DISMINUYE")),"NO DISMINUYE")</f>
        <v>DIRECTAMENTE</v>
      </c>
      <c r="BO32" s="243">
        <f>IF(N32=1,1,IF(AND(N32=2,BM32="FUERTE",BN32="DIRECTAMENTE"),N32-1,IF(AND(N32&gt;2,BM32="FUERTE",BN32="DIRECTAMENTE"),N32-2,IF(AND(N32&gt;=2,BM32="MODERADA",BN32="DIRECTAMENTE"),N32-1,N32))))</f>
        <v>1</v>
      </c>
      <c r="BP32" s="246" t="str">
        <f>IF(BO32=1,"Rara vez",IF(BO32=2,"Improbable",IF(BO32=3,"Posible",IF(BO32=4,"Probable",IF(BO32=5,"Casi Seguro",0)))))</f>
        <v>Rara vez</v>
      </c>
      <c r="BQ32" s="228" t="str">
        <f>AK32</f>
        <v>Catastrófico</v>
      </c>
      <c r="BR32" s="228" t="str">
        <f>IF(AND(BP32="Rara Vez",BQ32="Moderado"),"Moderado",IF(AND(BP32="Rara Vez",BQ32="Mayor"),"Alto",IF(AND(BP32="Improbable",BQ32="Moderado"),"Moderado",IF(AND(BP32="Improbable",BQ32="Mayor"),"Alto",IF(AND(BP32="Posible",BQ32="Moderado"),"Alto",IF(AND(BP32="Probable",BQ32="Moderado"),"Alto","Extremo"))))))</f>
        <v>Extremo</v>
      </c>
      <c r="BS32" s="229" t="s">
        <v>901</v>
      </c>
    </row>
    <row r="33" spans="2:71" s="57" customFormat="1" ht="6" customHeight="1" x14ac:dyDescent="0.25">
      <c r="B33" s="198"/>
      <c r="C33" s="201"/>
      <c r="D33" s="203"/>
      <c r="E33" s="203"/>
      <c r="F33" s="203"/>
      <c r="G33" s="203"/>
      <c r="H33" s="203"/>
      <c r="I33" s="203"/>
      <c r="J33" s="203"/>
      <c r="K33" s="58">
        <v>2</v>
      </c>
      <c r="L33" s="59" t="s">
        <v>123</v>
      </c>
      <c r="M33" s="223"/>
      <c r="N33" s="226"/>
      <c r="O33" s="215"/>
      <c r="P33" s="218"/>
      <c r="Q33" s="221"/>
      <c r="R33" s="221"/>
      <c r="S33" s="221"/>
      <c r="T33" s="221"/>
      <c r="U33" s="221"/>
      <c r="V33" s="221"/>
      <c r="W33" s="221"/>
      <c r="X33" s="221"/>
      <c r="Y33" s="221"/>
      <c r="Z33" s="221"/>
      <c r="AA33" s="221"/>
      <c r="AB33" s="221"/>
      <c r="AC33" s="221"/>
      <c r="AD33" s="221"/>
      <c r="AE33" s="221"/>
      <c r="AF33" s="221"/>
      <c r="AG33" s="221"/>
      <c r="AH33" s="221"/>
      <c r="AI33" s="221"/>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238"/>
      <c r="BN33" s="241"/>
      <c r="BO33" s="244"/>
      <c r="BP33" s="218"/>
      <c r="BQ33" s="221"/>
      <c r="BR33" s="221"/>
      <c r="BS33" s="230"/>
    </row>
    <row r="34" spans="2:71" s="57" customFormat="1" ht="6" customHeight="1" x14ac:dyDescent="0.25">
      <c r="B34" s="198"/>
      <c r="C34" s="201"/>
      <c r="D34" s="203"/>
      <c r="E34" s="203"/>
      <c r="F34" s="203"/>
      <c r="G34" s="203"/>
      <c r="H34" s="203"/>
      <c r="I34" s="203"/>
      <c r="J34" s="203"/>
      <c r="K34" s="64">
        <v>3</v>
      </c>
      <c r="L34" s="65" t="s">
        <v>123</v>
      </c>
      <c r="M34" s="223"/>
      <c r="N34" s="226"/>
      <c r="O34" s="215"/>
      <c r="P34" s="218"/>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35"/>
      <c r="AN34" s="66">
        <v>3</v>
      </c>
      <c r="AO34" s="67" t="s">
        <v>125</v>
      </c>
      <c r="AP34" s="67"/>
      <c r="AQ34" s="67" t="s">
        <v>122</v>
      </c>
      <c r="AR34" s="67"/>
      <c r="AS34" s="67"/>
      <c r="AT34" s="67"/>
      <c r="AU34" s="67"/>
      <c r="AV34" s="67" t="s">
        <v>122</v>
      </c>
      <c r="AW34" s="87" t="s">
        <v>122</v>
      </c>
      <c r="AX34" s="87" t="s">
        <v>122</v>
      </c>
      <c r="AY34" s="87" t="s">
        <v>122</v>
      </c>
      <c r="AZ34" s="87" t="s">
        <v>122</v>
      </c>
      <c r="BA34" s="87" t="s">
        <v>122</v>
      </c>
      <c r="BB34" s="87" t="s">
        <v>122</v>
      </c>
      <c r="BC34" s="87" t="s">
        <v>122</v>
      </c>
      <c r="BD34" s="87">
        <f t="shared" si="1"/>
        <v>0</v>
      </c>
      <c r="BE34" s="87" t="str">
        <f t="shared" si="2"/>
        <v>Débil</v>
      </c>
      <c r="BF34" s="67"/>
      <c r="BG34" s="69" t="s">
        <v>122</v>
      </c>
      <c r="BH34" s="87" t="str">
        <f t="shared" si="3"/>
        <v>Casilla formulada</v>
      </c>
      <c r="BI34" s="67"/>
      <c r="BJ34" s="87" t="str">
        <f t="shared" si="4"/>
        <v/>
      </c>
      <c r="BK34" s="87" t="str">
        <f t="shared" si="5"/>
        <v/>
      </c>
      <c r="BL34" s="87" t="str">
        <f t="shared" si="6"/>
        <v>SI</v>
      </c>
      <c r="BM34" s="238"/>
      <c r="BN34" s="241"/>
      <c r="BO34" s="244"/>
      <c r="BP34" s="218"/>
      <c r="BQ34" s="221"/>
      <c r="BR34" s="221"/>
      <c r="BS34" s="230"/>
    </row>
    <row r="35" spans="2:71" s="57" customFormat="1" ht="6" customHeight="1" x14ac:dyDescent="0.25">
      <c r="B35" s="198"/>
      <c r="C35" s="201"/>
      <c r="D35" s="203"/>
      <c r="E35" s="203"/>
      <c r="F35" s="203"/>
      <c r="G35" s="203"/>
      <c r="H35" s="203"/>
      <c r="I35" s="203"/>
      <c r="J35" s="203"/>
      <c r="K35" s="58">
        <v>4</v>
      </c>
      <c r="L35" s="59" t="s">
        <v>123</v>
      </c>
      <c r="M35" s="223"/>
      <c r="N35" s="226"/>
      <c r="O35" s="215"/>
      <c r="P35" s="218"/>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238"/>
      <c r="BN35" s="241"/>
      <c r="BO35" s="244"/>
      <c r="BP35" s="218"/>
      <c r="BQ35" s="221"/>
      <c r="BR35" s="221"/>
      <c r="BS35" s="230"/>
    </row>
    <row r="36" spans="2:71" s="57" customFormat="1" ht="6" customHeight="1" x14ac:dyDescent="0.25">
      <c r="B36" s="198"/>
      <c r="C36" s="201"/>
      <c r="D36" s="203"/>
      <c r="E36" s="203"/>
      <c r="F36" s="203"/>
      <c r="G36" s="203"/>
      <c r="H36" s="203"/>
      <c r="I36" s="203"/>
      <c r="J36" s="203"/>
      <c r="K36" s="64">
        <v>5</v>
      </c>
      <c r="L36" s="65" t="s">
        <v>123</v>
      </c>
      <c r="M36" s="223"/>
      <c r="N36" s="226"/>
      <c r="O36" s="215"/>
      <c r="P36" s="218"/>
      <c r="Q36" s="221"/>
      <c r="R36" s="221"/>
      <c r="S36" s="221"/>
      <c r="T36" s="221"/>
      <c r="U36" s="221"/>
      <c r="V36" s="221"/>
      <c r="W36" s="221"/>
      <c r="X36" s="221"/>
      <c r="Y36" s="221"/>
      <c r="Z36" s="221"/>
      <c r="AA36" s="221"/>
      <c r="AB36" s="221"/>
      <c r="AC36" s="221"/>
      <c r="AD36" s="221"/>
      <c r="AE36" s="221"/>
      <c r="AF36" s="221"/>
      <c r="AG36" s="221"/>
      <c r="AH36" s="221"/>
      <c r="AI36" s="221"/>
      <c r="AJ36" s="221"/>
      <c r="AK36" s="221"/>
      <c r="AL36" s="221"/>
      <c r="AM36" s="235"/>
      <c r="AN36" s="66">
        <v>5</v>
      </c>
      <c r="AO36" s="67" t="s">
        <v>125</v>
      </c>
      <c r="AP36" s="67"/>
      <c r="AQ36" s="67" t="s">
        <v>122</v>
      </c>
      <c r="AR36" s="67"/>
      <c r="AS36" s="67"/>
      <c r="AT36" s="67"/>
      <c r="AU36" s="67"/>
      <c r="AV36" s="67" t="s">
        <v>122</v>
      </c>
      <c r="AW36" s="87" t="s">
        <v>122</v>
      </c>
      <c r="AX36" s="87" t="s">
        <v>122</v>
      </c>
      <c r="AY36" s="87" t="s">
        <v>122</v>
      </c>
      <c r="AZ36" s="87" t="s">
        <v>122</v>
      </c>
      <c r="BA36" s="87" t="s">
        <v>122</v>
      </c>
      <c r="BB36" s="87" t="s">
        <v>122</v>
      </c>
      <c r="BC36" s="87" t="s">
        <v>122</v>
      </c>
      <c r="BD36" s="87">
        <f t="shared" si="1"/>
        <v>0</v>
      </c>
      <c r="BE36" s="87" t="str">
        <f t="shared" si="2"/>
        <v>Débil</v>
      </c>
      <c r="BF36" s="67"/>
      <c r="BG36" s="69" t="s">
        <v>122</v>
      </c>
      <c r="BH36" s="87" t="str">
        <f t="shared" si="3"/>
        <v>Casilla formulada</v>
      </c>
      <c r="BI36" s="67"/>
      <c r="BJ36" s="87" t="str">
        <f t="shared" si="4"/>
        <v/>
      </c>
      <c r="BK36" s="87" t="str">
        <f t="shared" si="5"/>
        <v/>
      </c>
      <c r="BL36" s="87" t="str">
        <f t="shared" si="6"/>
        <v>SI</v>
      </c>
      <c r="BM36" s="238"/>
      <c r="BN36" s="241"/>
      <c r="BO36" s="244"/>
      <c r="BP36" s="218"/>
      <c r="BQ36" s="221"/>
      <c r="BR36" s="221"/>
      <c r="BS36" s="230"/>
    </row>
    <row r="37" spans="2:71" s="57" customFormat="1" ht="6" customHeight="1" x14ac:dyDescent="0.25">
      <c r="B37" s="198"/>
      <c r="C37" s="201"/>
      <c r="D37" s="203"/>
      <c r="E37" s="203"/>
      <c r="F37" s="203"/>
      <c r="G37" s="203"/>
      <c r="H37" s="203"/>
      <c r="I37" s="203"/>
      <c r="J37" s="203"/>
      <c r="K37" s="58">
        <v>6</v>
      </c>
      <c r="L37" s="59" t="s">
        <v>123</v>
      </c>
      <c r="M37" s="223"/>
      <c r="N37" s="226"/>
      <c r="O37" s="215"/>
      <c r="P37" s="218"/>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238"/>
      <c r="BN37" s="241"/>
      <c r="BO37" s="244"/>
      <c r="BP37" s="218"/>
      <c r="BQ37" s="221"/>
      <c r="BR37" s="221"/>
      <c r="BS37" s="230"/>
    </row>
    <row r="38" spans="2:71" s="57" customFormat="1" ht="6" customHeight="1" x14ac:dyDescent="0.25">
      <c r="B38" s="198"/>
      <c r="C38" s="201"/>
      <c r="D38" s="203"/>
      <c r="E38" s="203"/>
      <c r="F38" s="203"/>
      <c r="G38" s="203"/>
      <c r="H38" s="203"/>
      <c r="I38" s="203"/>
      <c r="J38" s="203"/>
      <c r="K38" s="64">
        <v>7</v>
      </c>
      <c r="L38" s="65" t="s">
        <v>123</v>
      </c>
      <c r="M38" s="223"/>
      <c r="N38" s="226"/>
      <c r="O38" s="215"/>
      <c r="P38" s="218"/>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35"/>
      <c r="AN38" s="66">
        <v>7</v>
      </c>
      <c r="AO38" s="67" t="s">
        <v>125</v>
      </c>
      <c r="AP38" s="67"/>
      <c r="AQ38" s="67" t="s">
        <v>122</v>
      </c>
      <c r="AR38" s="67"/>
      <c r="AS38" s="67"/>
      <c r="AT38" s="67"/>
      <c r="AU38" s="67"/>
      <c r="AV38" s="67" t="s">
        <v>122</v>
      </c>
      <c r="AW38" s="87" t="s">
        <v>122</v>
      </c>
      <c r="AX38" s="87" t="s">
        <v>122</v>
      </c>
      <c r="AY38" s="87" t="s">
        <v>122</v>
      </c>
      <c r="AZ38" s="87" t="s">
        <v>122</v>
      </c>
      <c r="BA38" s="87" t="s">
        <v>122</v>
      </c>
      <c r="BB38" s="87" t="s">
        <v>122</v>
      </c>
      <c r="BC38" s="87" t="s">
        <v>122</v>
      </c>
      <c r="BD38" s="87">
        <f t="shared" si="1"/>
        <v>0</v>
      </c>
      <c r="BE38" s="87" t="str">
        <f t="shared" si="2"/>
        <v>Débil</v>
      </c>
      <c r="BF38" s="67"/>
      <c r="BG38" s="69" t="s">
        <v>122</v>
      </c>
      <c r="BH38" s="87" t="str">
        <f t="shared" si="3"/>
        <v>Casilla formulada</v>
      </c>
      <c r="BI38" s="67"/>
      <c r="BJ38" s="87" t="str">
        <f t="shared" si="4"/>
        <v/>
      </c>
      <c r="BK38" s="87" t="str">
        <f t="shared" si="5"/>
        <v/>
      </c>
      <c r="BL38" s="87" t="str">
        <f t="shared" si="6"/>
        <v>SI</v>
      </c>
      <c r="BM38" s="238"/>
      <c r="BN38" s="241"/>
      <c r="BO38" s="244"/>
      <c r="BP38" s="218"/>
      <c r="BQ38" s="221"/>
      <c r="BR38" s="221"/>
      <c r="BS38" s="230"/>
    </row>
    <row r="39" spans="2:71" s="57" customFormat="1" ht="6" customHeight="1" x14ac:dyDescent="0.25">
      <c r="B39" s="198"/>
      <c r="C39" s="201"/>
      <c r="D39" s="203"/>
      <c r="E39" s="203"/>
      <c r="F39" s="203"/>
      <c r="G39" s="203"/>
      <c r="H39" s="203"/>
      <c r="I39" s="203"/>
      <c r="J39" s="203"/>
      <c r="K39" s="58">
        <v>8</v>
      </c>
      <c r="L39" s="59" t="s">
        <v>123</v>
      </c>
      <c r="M39" s="223"/>
      <c r="N39" s="226"/>
      <c r="O39" s="215"/>
      <c r="P39" s="218"/>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238"/>
      <c r="BN39" s="241"/>
      <c r="BO39" s="244"/>
      <c r="BP39" s="218"/>
      <c r="BQ39" s="221"/>
      <c r="BR39" s="221"/>
      <c r="BS39" s="230"/>
    </row>
    <row r="40" spans="2:71" s="57" customFormat="1" ht="6" customHeight="1" x14ac:dyDescent="0.25">
      <c r="B40" s="198"/>
      <c r="C40" s="201"/>
      <c r="D40" s="203"/>
      <c r="E40" s="203"/>
      <c r="F40" s="203"/>
      <c r="G40" s="203"/>
      <c r="H40" s="203"/>
      <c r="I40" s="203"/>
      <c r="J40" s="203"/>
      <c r="K40" s="64">
        <v>9</v>
      </c>
      <c r="L40" s="70" t="s">
        <v>123</v>
      </c>
      <c r="M40" s="223"/>
      <c r="N40" s="226"/>
      <c r="O40" s="215"/>
      <c r="P40" s="218"/>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35"/>
      <c r="AN40" s="66">
        <v>9</v>
      </c>
      <c r="AO40" s="67" t="s">
        <v>125</v>
      </c>
      <c r="AP40" s="67"/>
      <c r="AQ40" s="67" t="s">
        <v>122</v>
      </c>
      <c r="AR40" s="67"/>
      <c r="AS40" s="67"/>
      <c r="AT40" s="67"/>
      <c r="AU40" s="67"/>
      <c r="AV40" s="67" t="s">
        <v>122</v>
      </c>
      <c r="AW40" s="87" t="s">
        <v>122</v>
      </c>
      <c r="AX40" s="87" t="s">
        <v>122</v>
      </c>
      <c r="AY40" s="87" t="s">
        <v>122</v>
      </c>
      <c r="AZ40" s="87" t="s">
        <v>122</v>
      </c>
      <c r="BA40" s="87" t="s">
        <v>122</v>
      </c>
      <c r="BB40" s="87" t="s">
        <v>122</v>
      </c>
      <c r="BC40" s="87" t="s">
        <v>122</v>
      </c>
      <c r="BD40" s="87">
        <f t="shared" si="1"/>
        <v>0</v>
      </c>
      <c r="BE40" s="87" t="str">
        <f t="shared" si="2"/>
        <v>Débil</v>
      </c>
      <c r="BF40" s="67"/>
      <c r="BG40" s="69" t="s">
        <v>122</v>
      </c>
      <c r="BH40" s="87" t="str">
        <f t="shared" si="3"/>
        <v>Casilla formulada</v>
      </c>
      <c r="BI40" s="67"/>
      <c r="BJ40" s="87" t="str">
        <f t="shared" si="4"/>
        <v/>
      </c>
      <c r="BK40" s="87" t="str">
        <f t="shared" si="5"/>
        <v/>
      </c>
      <c r="BL40" s="87" t="str">
        <f t="shared" si="6"/>
        <v>SI</v>
      </c>
      <c r="BM40" s="238"/>
      <c r="BN40" s="241"/>
      <c r="BO40" s="244"/>
      <c r="BP40" s="218"/>
      <c r="BQ40" s="221"/>
      <c r="BR40" s="221"/>
      <c r="BS40" s="230"/>
    </row>
    <row r="41" spans="2:71" s="57" customFormat="1" ht="6" customHeight="1" thickBot="1" x14ac:dyDescent="0.3">
      <c r="B41" s="199"/>
      <c r="C41" s="202"/>
      <c r="D41" s="204"/>
      <c r="E41" s="204"/>
      <c r="F41" s="204"/>
      <c r="G41" s="204"/>
      <c r="H41" s="204"/>
      <c r="I41" s="204"/>
      <c r="J41" s="204"/>
      <c r="K41" s="71">
        <v>10</v>
      </c>
      <c r="L41" s="72" t="s">
        <v>123</v>
      </c>
      <c r="M41" s="224"/>
      <c r="N41" s="227"/>
      <c r="O41" s="216"/>
      <c r="P41" s="219"/>
      <c r="Q41" s="222"/>
      <c r="R41" s="222"/>
      <c r="S41" s="222"/>
      <c r="T41" s="222"/>
      <c r="U41" s="222"/>
      <c r="V41" s="222"/>
      <c r="W41" s="222"/>
      <c r="X41" s="222"/>
      <c r="Y41" s="222"/>
      <c r="Z41" s="222"/>
      <c r="AA41" s="222"/>
      <c r="AB41" s="222"/>
      <c r="AC41" s="222"/>
      <c r="AD41" s="222"/>
      <c r="AE41" s="222"/>
      <c r="AF41" s="222"/>
      <c r="AG41" s="222"/>
      <c r="AH41" s="222"/>
      <c r="AI41" s="222"/>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239"/>
      <c r="BN41" s="242"/>
      <c r="BO41" s="245"/>
      <c r="BP41" s="219"/>
      <c r="BQ41" s="222"/>
      <c r="BR41" s="222"/>
      <c r="BS41" s="231"/>
    </row>
    <row r="42" spans="2:71" s="57" customFormat="1" ht="206.45" customHeight="1" x14ac:dyDescent="0.25">
      <c r="B42" s="197">
        <v>4</v>
      </c>
      <c r="C42" s="200" t="s">
        <v>833</v>
      </c>
      <c r="D42" s="203" t="s">
        <v>834</v>
      </c>
      <c r="E42" s="203" t="s">
        <v>872</v>
      </c>
      <c r="F42" s="203" t="s">
        <v>170</v>
      </c>
      <c r="G42" s="203" t="s">
        <v>170</v>
      </c>
      <c r="H42" s="203" t="s">
        <v>170</v>
      </c>
      <c r="I42" s="203" t="s">
        <v>170</v>
      </c>
      <c r="J42" s="203" t="str">
        <f>IF(AND((F42="SI"),(G42="SI"),(H42="SI"),(I42="SI")),"Si es Riesgo de Corrupción","No es Riesgo de Corrupción")</f>
        <v>Si es Riesgo de Corrupción</v>
      </c>
      <c r="K42" s="50">
        <v>1</v>
      </c>
      <c r="L42" s="51" t="s">
        <v>902</v>
      </c>
      <c r="M42" s="223" t="s">
        <v>873</v>
      </c>
      <c r="N42" s="225">
        <v>1</v>
      </c>
      <c r="O42" s="214" t="str">
        <f>IF(N42=1,"Rara vez",IF(N42=2,"Improbable",IF(N42=3,"Posible",IF(N42=4,"Probable",IF(N42=5,"Casi seguro","Definir el nivel de probabilidad")))))</f>
        <v>Rara vez</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42" s="220" t="s">
        <v>170</v>
      </c>
      <c r="R42" s="220" t="s">
        <v>170</v>
      </c>
      <c r="S42" s="220" t="s">
        <v>173</v>
      </c>
      <c r="T42" s="220" t="s">
        <v>170</v>
      </c>
      <c r="U42" s="220" t="s">
        <v>170</v>
      </c>
      <c r="V42" s="220" t="s">
        <v>170</v>
      </c>
      <c r="W42" s="220" t="s">
        <v>170</v>
      </c>
      <c r="X42" s="220" t="s">
        <v>170</v>
      </c>
      <c r="Y42" s="220" t="s">
        <v>173</v>
      </c>
      <c r="Z42" s="220" t="s">
        <v>170</v>
      </c>
      <c r="AA42" s="220" t="s">
        <v>170</v>
      </c>
      <c r="AB42" s="220" t="s">
        <v>170</v>
      </c>
      <c r="AC42" s="220" t="s">
        <v>170</v>
      </c>
      <c r="AD42" s="220" t="s">
        <v>170</v>
      </c>
      <c r="AE42" s="220" t="s">
        <v>170</v>
      </c>
      <c r="AF42" s="220" t="s">
        <v>173</v>
      </c>
      <c r="AG42" s="220" t="s">
        <v>170</v>
      </c>
      <c r="AH42" s="220" t="s">
        <v>170</v>
      </c>
      <c r="AI42" s="220" t="s">
        <v>173</v>
      </c>
      <c r="AJ42" s="220">
        <f>IF(AF42="SI","Impacto Catastrófico por lesoines o perdida de vidas humanas",(COUNTIF(Q42:AE51,"SI")+COUNTIF(AG42:AI51,"SI")))</f>
        <v>15</v>
      </c>
      <c r="AK42" s="220" t="str">
        <f>IF(AJ42=0,"",IF(AND(AJ42&gt;0,AJ42&lt;=5),"Moderado",IF(AND(AJ42&gt;5,AJ42&lt;=11),"Mayor","Catastrófico")))</f>
        <v>Catastrófico</v>
      </c>
      <c r="AL42" s="220" t="str">
        <f>IF(AND(O42="Rara Vez",AK42="Moderado"),"Moderado",IF(AND(O42="Rara Vez",AK42="Mayor"),"Alto",IF(AND(O42="Improbable",AK42="Moderado"),"Moderado",IF(AND(O42="Improbable",AK42="Mayor"),"Alto",IF(AND(O42="Posible",AK42="Moderado"),"Alto",IF(AND(O42="Probable",AK42="Moderado"),"Alto","Extremo"))))))</f>
        <v>Extremo</v>
      </c>
      <c r="AM42" s="234" t="s">
        <v>167</v>
      </c>
      <c r="AN42" s="52">
        <v>1</v>
      </c>
      <c r="AO42" s="53" t="s">
        <v>903</v>
      </c>
      <c r="AP42" s="53" t="s">
        <v>874</v>
      </c>
      <c r="AQ42" s="53" t="s">
        <v>277</v>
      </c>
      <c r="AR42" s="53" t="s">
        <v>875</v>
      </c>
      <c r="AS42" s="53" t="s">
        <v>876</v>
      </c>
      <c r="AT42" s="53" t="s">
        <v>877</v>
      </c>
      <c r="AU42" s="53" t="s">
        <v>878</v>
      </c>
      <c r="AV42" s="53" t="s">
        <v>178</v>
      </c>
      <c r="AW42" s="86" t="s">
        <v>179</v>
      </c>
      <c r="AX42" s="86" t="s">
        <v>180</v>
      </c>
      <c r="AY42" s="86" t="s">
        <v>181</v>
      </c>
      <c r="AZ42" s="86" t="s">
        <v>182</v>
      </c>
      <c r="BA42" s="86" t="s">
        <v>183</v>
      </c>
      <c r="BB42" s="86" t="s">
        <v>184</v>
      </c>
      <c r="BC42" s="86" t="s">
        <v>206</v>
      </c>
      <c r="BD42" s="86">
        <f t="shared" si="1"/>
        <v>100</v>
      </c>
      <c r="BE42" s="86" t="str">
        <f t="shared" si="2"/>
        <v>Fuerte</v>
      </c>
      <c r="BF42" s="53"/>
      <c r="BG42" s="55" t="s">
        <v>186</v>
      </c>
      <c r="BH42" s="86" t="str">
        <f t="shared" si="3"/>
        <v>Siempre se ejecuta</v>
      </c>
      <c r="BI42" s="53"/>
      <c r="BJ42" s="86" t="str">
        <f t="shared" si="4"/>
        <v>FUERTE</v>
      </c>
      <c r="BK42" s="86">
        <f t="shared" si="5"/>
        <v>100</v>
      </c>
      <c r="BL42" s="86" t="str">
        <f t="shared" si="6"/>
        <v>NO</v>
      </c>
      <c r="BM42" s="237" t="str">
        <f>IF(AVERAGE(BK42:BK51)=100,"FUERTE",IF(AND(AVERAGE(BK42:BK51)&lt;=99,AVERAGE(BK42:BK51)&gt;=50),"MODERADA",IF(AVERAGE(BK42:BK51)&lt;50,"DÉBIL",0)))</f>
        <v>FUERTE</v>
      </c>
      <c r="BN42" s="240" t="str">
        <f>IFERROR(IF(BM42="DÉBIL","NO DISMINUYE",IF(AVERAGEIF(AV42:AV51,"Preventivo",BK42:BK51)&gt;=50,"DIRECTAMENTE","NO DISMINUYE")),"NO DISMINUYE")</f>
        <v>DIRECTAMENTE</v>
      </c>
      <c r="BO42" s="243">
        <f>IF(N42=1,1,IF(AND(N42=2,BM42="FUERTE",BN42="DIRECTAMENTE"),N42-1,IF(AND(N42&gt;2,BM42="FUERTE",BN42="DIRECTAMENTE"),N42-2,IF(AND(N42&gt;=2,BM42="MODERADA",BN42="DIRECTAMENTE"),N42-1,N42))))</f>
        <v>1</v>
      </c>
      <c r="BP42" s="246" t="str">
        <f>IF(BO42=1,"Rara vez",IF(BO42=2,"Improbable",IF(BO42=3,"Posible",IF(BO42=4,"Probable",IF(BO42=5,"Casi Seguro",0)))))</f>
        <v>Rara vez</v>
      </c>
      <c r="BQ42" s="228" t="str">
        <f>AK42</f>
        <v>Catastrófico</v>
      </c>
      <c r="BR42" s="228" t="str">
        <f>IF(AND(BP42="Rara Vez",BQ42="Moderado"),"Moderado",IF(AND(BP42="Rara Vez",BQ42="Mayor"),"Alto",IF(AND(BP42="Improbable",BQ42="Moderado"),"Moderado",IF(AND(BP42="Improbable",BQ42="Mayor"),"Alto",IF(AND(BP42="Posible",BQ42="Moderado"),"Alto",IF(AND(BP42="Probable",BQ42="Moderado"),"Alto","Extremo"))))))</f>
        <v>Extremo</v>
      </c>
      <c r="BS42" s="229"/>
    </row>
    <row r="43" spans="2:71" s="57" customFormat="1" ht="6" customHeight="1" x14ac:dyDescent="0.25">
      <c r="B43" s="198"/>
      <c r="C43" s="201"/>
      <c r="D43" s="203"/>
      <c r="E43" s="203"/>
      <c r="F43" s="203"/>
      <c r="G43" s="203"/>
      <c r="H43" s="203"/>
      <c r="I43" s="203"/>
      <c r="J43" s="203"/>
      <c r="K43" s="58">
        <v>2</v>
      </c>
      <c r="L43" s="59" t="s">
        <v>123</v>
      </c>
      <c r="M43" s="223"/>
      <c r="N43" s="226"/>
      <c r="O43" s="215"/>
      <c r="P43" s="218"/>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1"/>
        <v>0</v>
      </c>
      <c r="BE43" s="62" t="str">
        <f t="shared" si="2"/>
        <v>Débil</v>
      </c>
      <c r="BF43" s="61"/>
      <c r="BG43" s="63" t="s">
        <v>122</v>
      </c>
      <c r="BH43" s="62" t="str">
        <f t="shared" si="3"/>
        <v>Casilla formulada</v>
      </c>
      <c r="BI43" s="61"/>
      <c r="BJ43" s="62" t="str">
        <f t="shared" si="4"/>
        <v/>
      </c>
      <c r="BK43" s="62" t="str">
        <f t="shared" si="5"/>
        <v/>
      </c>
      <c r="BL43" s="62" t="str">
        <f t="shared" si="6"/>
        <v>SI</v>
      </c>
      <c r="BM43" s="238"/>
      <c r="BN43" s="241"/>
      <c r="BO43" s="244"/>
      <c r="BP43" s="218"/>
      <c r="BQ43" s="221"/>
      <c r="BR43" s="221"/>
      <c r="BS43" s="230"/>
    </row>
    <row r="44" spans="2:71" s="57" customFormat="1" ht="6" customHeight="1" x14ac:dyDescent="0.25">
      <c r="B44" s="198"/>
      <c r="C44" s="201"/>
      <c r="D44" s="203"/>
      <c r="E44" s="203"/>
      <c r="F44" s="203"/>
      <c r="G44" s="203"/>
      <c r="H44" s="203"/>
      <c r="I44" s="203"/>
      <c r="J44" s="203"/>
      <c r="K44" s="64">
        <v>3</v>
      </c>
      <c r="L44" s="65" t="s">
        <v>123</v>
      </c>
      <c r="M44" s="223"/>
      <c r="N44" s="226"/>
      <c r="O44" s="215"/>
      <c r="P44" s="218"/>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35"/>
      <c r="AN44" s="66">
        <v>3</v>
      </c>
      <c r="AO44" s="67" t="s">
        <v>125</v>
      </c>
      <c r="AP44" s="67"/>
      <c r="AQ44" s="67" t="s">
        <v>122</v>
      </c>
      <c r="AR44" s="67"/>
      <c r="AS44" s="67"/>
      <c r="AT44" s="67"/>
      <c r="AU44" s="67"/>
      <c r="AV44" s="67" t="s">
        <v>122</v>
      </c>
      <c r="AW44" s="87" t="s">
        <v>122</v>
      </c>
      <c r="AX44" s="87" t="s">
        <v>122</v>
      </c>
      <c r="AY44" s="87" t="s">
        <v>122</v>
      </c>
      <c r="AZ44" s="87" t="s">
        <v>122</v>
      </c>
      <c r="BA44" s="87" t="s">
        <v>122</v>
      </c>
      <c r="BB44" s="87" t="s">
        <v>122</v>
      </c>
      <c r="BC44" s="87" t="s">
        <v>122</v>
      </c>
      <c r="BD44" s="87">
        <f t="shared" si="1"/>
        <v>0</v>
      </c>
      <c r="BE44" s="87" t="str">
        <f t="shared" si="2"/>
        <v>Débil</v>
      </c>
      <c r="BF44" s="67"/>
      <c r="BG44" s="69" t="s">
        <v>122</v>
      </c>
      <c r="BH44" s="87" t="str">
        <f t="shared" si="3"/>
        <v>Casilla formulada</v>
      </c>
      <c r="BI44" s="67"/>
      <c r="BJ44" s="87" t="str">
        <f t="shared" si="4"/>
        <v/>
      </c>
      <c r="BK44" s="87" t="str">
        <f t="shared" si="5"/>
        <v/>
      </c>
      <c r="BL44" s="87" t="str">
        <f t="shared" si="6"/>
        <v>SI</v>
      </c>
      <c r="BM44" s="238"/>
      <c r="BN44" s="241"/>
      <c r="BO44" s="244"/>
      <c r="BP44" s="218"/>
      <c r="BQ44" s="221"/>
      <c r="BR44" s="221"/>
      <c r="BS44" s="230"/>
    </row>
    <row r="45" spans="2:71" s="57" customFormat="1" ht="6" customHeight="1" x14ac:dyDescent="0.25">
      <c r="B45" s="198"/>
      <c r="C45" s="201"/>
      <c r="D45" s="203"/>
      <c r="E45" s="203"/>
      <c r="F45" s="203"/>
      <c r="G45" s="203"/>
      <c r="H45" s="203"/>
      <c r="I45" s="203"/>
      <c r="J45" s="203"/>
      <c r="K45" s="58">
        <v>4</v>
      </c>
      <c r="L45" s="59" t="s">
        <v>123</v>
      </c>
      <c r="M45" s="223"/>
      <c r="N45" s="226"/>
      <c r="O45" s="215"/>
      <c r="P45" s="218"/>
      <c r="Q45" s="221"/>
      <c r="R45" s="221"/>
      <c r="S45" s="221"/>
      <c r="T45" s="221"/>
      <c r="U45" s="221"/>
      <c r="V45" s="221"/>
      <c r="W45" s="221"/>
      <c r="X45" s="221"/>
      <c r="Y45" s="221"/>
      <c r="Z45" s="221"/>
      <c r="AA45" s="221"/>
      <c r="AB45" s="221"/>
      <c r="AC45" s="221"/>
      <c r="AD45" s="221"/>
      <c r="AE45" s="221"/>
      <c r="AF45" s="221"/>
      <c r="AG45" s="221"/>
      <c r="AH45" s="221"/>
      <c r="AI45" s="221"/>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1"/>
        <v>0</v>
      </c>
      <c r="BE45" s="62" t="str">
        <f t="shared" si="2"/>
        <v>Débil</v>
      </c>
      <c r="BF45" s="61"/>
      <c r="BG45" s="63" t="s">
        <v>122</v>
      </c>
      <c r="BH45" s="62" t="str">
        <f t="shared" si="3"/>
        <v>Casilla formulada</v>
      </c>
      <c r="BI45" s="61"/>
      <c r="BJ45" s="62" t="str">
        <f t="shared" si="4"/>
        <v/>
      </c>
      <c r="BK45" s="62" t="str">
        <f t="shared" si="5"/>
        <v/>
      </c>
      <c r="BL45" s="62" t="str">
        <f t="shared" si="6"/>
        <v>SI</v>
      </c>
      <c r="BM45" s="238"/>
      <c r="BN45" s="241"/>
      <c r="BO45" s="244"/>
      <c r="BP45" s="218"/>
      <c r="BQ45" s="221"/>
      <c r="BR45" s="221"/>
      <c r="BS45" s="230"/>
    </row>
    <row r="46" spans="2:71" s="57" customFormat="1" ht="6" customHeight="1" x14ac:dyDescent="0.25">
      <c r="B46" s="198"/>
      <c r="C46" s="201"/>
      <c r="D46" s="203"/>
      <c r="E46" s="203"/>
      <c r="F46" s="203"/>
      <c r="G46" s="203"/>
      <c r="H46" s="203"/>
      <c r="I46" s="203"/>
      <c r="J46" s="203"/>
      <c r="K46" s="64">
        <v>5</v>
      </c>
      <c r="L46" s="65" t="s">
        <v>123</v>
      </c>
      <c r="M46" s="223"/>
      <c r="N46" s="226"/>
      <c r="O46" s="215"/>
      <c r="P46" s="218"/>
      <c r="Q46" s="221"/>
      <c r="R46" s="221"/>
      <c r="S46" s="221"/>
      <c r="T46" s="221"/>
      <c r="U46" s="221"/>
      <c r="V46" s="221"/>
      <c r="W46" s="221"/>
      <c r="X46" s="221"/>
      <c r="Y46" s="221"/>
      <c r="Z46" s="221"/>
      <c r="AA46" s="221"/>
      <c r="AB46" s="221"/>
      <c r="AC46" s="221"/>
      <c r="AD46" s="221"/>
      <c r="AE46" s="221"/>
      <c r="AF46" s="221"/>
      <c r="AG46" s="221"/>
      <c r="AH46" s="221"/>
      <c r="AI46" s="221"/>
      <c r="AJ46" s="221"/>
      <c r="AK46" s="221"/>
      <c r="AL46" s="221"/>
      <c r="AM46" s="235"/>
      <c r="AN46" s="66">
        <v>5</v>
      </c>
      <c r="AO46" s="67" t="s">
        <v>125</v>
      </c>
      <c r="AP46" s="67"/>
      <c r="AQ46" s="67" t="s">
        <v>122</v>
      </c>
      <c r="AR46" s="67"/>
      <c r="AS46" s="67"/>
      <c r="AT46" s="67"/>
      <c r="AU46" s="67"/>
      <c r="AV46" s="67" t="s">
        <v>122</v>
      </c>
      <c r="AW46" s="87" t="s">
        <v>122</v>
      </c>
      <c r="AX46" s="87" t="s">
        <v>122</v>
      </c>
      <c r="AY46" s="87" t="s">
        <v>122</v>
      </c>
      <c r="AZ46" s="87" t="s">
        <v>122</v>
      </c>
      <c r="BA46" s="87" t="s">
        <v>122</v>
      </c>
      <c r="BB46" s="87" t="s">
        <v>122</v>
      </c>
      <c r="BC46" s="87" t="s">
        <v>122</v>
      </c>
      <c r="BD46" s="87">
        <f t="shared" si="1"/>
        <v>0</v>
      </c>
      <c r="BE46" s="87" t="str">
        <f t="shared" si="2"/>
        <v>Débil</v>
      </c>
      <c r="BF46" s="67"/>
      <c r="BG46" s="69" t="s">
        <v>122</v>
      </c>
      <c r="BH46" s="87" t="str">
        <f t="shared" si="3"/>
        <v>Casilla formulada</v>
      </c>
      <c r="BI46" s="67"/>
      <c r="BJ46" s="87" t="str">
        <f t="shared" si="4"/>
        <v/>
      </c>
      <c r="BK46" s="87" t="str">
        <f t="shared" si="5"/>
        <v/>
      </c>
      <c r="BL46" s="87" t="str">
        <f t="shared" si="6"/>
        <v>SI</v>
      </c>
      <c r="BM46" s="238"/>
      <c r="BN46" s="241"/>
      <c r="BO46" s="244"/>
      <c r="BP46" s="218"/>
      <c r="BQ46" s="221"/>
      <c r="BR46" s="221"/>
      <c r="BS46" s="230"/>
    </row>
    <row r="47" spans="2:71" s="57" customFormat="1" ht="6" customHeight="1" x14ac:dyDescent="0.25">
      <c r="B47" s="198"/>
      <c r="C47" s="201"/>
      <c r="D47" s="203"/>
      <c r="E47" s="203"/>
      <c r="F47" s="203"/>
      <c r="G47" s="203"/>
      <c r="H47" s="203"/>
      <c r="I47" s="203"/>
      <c r="J47" s="203"/>
      <c r="K47" s="58">
        <v>6</v>
      </c>
      <c r="L47" s="59" t="s">
        <v>123</v>
      </c>
      <c r="M47" s="223"/>
      <c r="N47" s="226"/>
      <c r="O47" s="215"/>
      <c r="P47" s="218"/>
      <c r="Q47" s="221"/>
      <c r="R47" s="221"/>
      <c r="S47" s="221"/>
      <c r="T47" s="221"/>
      <c r="U47" s="221"/>
      <c r="V47" s="221"/>
      <c r="W47" s="221"/>
      <c r="X47" s="221"/>
      <c r="Y47" s="221"/>
      <c r="Z47" s="221"/>
      <c r="AA47" s="221"/>
      <c r="AB47" s="221"/>
      <c r="AC47" s="221"/>
      <c r="AD47" s="221"/>
      <c r="AE47" s="221"/>
      <c r="AF47" s="221"/>
      <c r="AG47" s="221"/>
      <c r="AH47" s="221"/>
      <c r="AI47" s="221"/>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1"/>
        <v>0</v>
      </c>
      <c r="BE47" s="62" t="str">
        <f t="shared" si="2"/>
        <v>Débil</v>
      </c>
      <c r="BF47" s="61"/>
      <c r="BG47" s="63" t="s">
        <v>122</v>
      </c>
      <c r="BH47" s="62" t="str">
        <f t="shared" si="3"/>
        <v>Casilla formulada</v>
      </c>
      <c r="BI47" s="61"/>
      <c r="BJ47" s="62" t="str">
        <f t="shared" si="4"/>
        <v/>
      </c>
      <c r="BK47" s="62" t="str">
        <f t="shared" si="5"/>
        <v/>
      </c>
      <c r="BL47" s="62" t="str">
        <f t="shared" si="6"/>
        <v>SI</v>
      </c>
      <c r="BM47" s="238"/>
      <c r="BN47" s="241"/>
      <c r="BO47" s="244"/>
      <c r="BP47" s="218"/>
      <c r="BQ47" s="221"/>
      <c r="BR47" s="221"/>
      <c r="BS47" s="230"/>
    </row>
    <row r="48" spans="2:71" s="57" customFormat="1" ht="6" customHeight="1" x14ac:dyDescent="0.25">
      <c r="B48" s="198"/>
      <c r="C48" s="201"/>
      <c r="D48" s="203"/>
      <c r="E48" s="203"/>
      <c r="F48" s="203"/>
      <c r="G48" s="203"/>
      <c r="H48" s="203"/>
      <c r="I48" s="203"/>
      <c r="J48" s="203"/>
      <c r="K48" s="64">
        <v>7</v>
      </c>
      <c r="L48" s="65" t="s">
        <v>123</v>
      </c>
      <c r="M48" s="223"/>
      <c r="N48" s="226"/>
      <c r="O48" s="215"/>
      <c r="P48" s="218"/>
      <c r="Q48" s="221"/>
      <c r="R48" s="221"/>
      <c r="S48" s="221"/>
      <c r="T48" s="221"/>
      <c r="U48" s="221"/>
      <c r="V48" s="221"/>
      <c r="W48" s="221"/>
      <c r="X48" s="221"/>
      <c r="Y48" s="221"/>
      <c r="Z48" s="221"/>
      <c r="AA48" s="221"/>
      <c r="AB48" s="221"/>
      <c r="AC48" s="221"/>
      <c r="AD48" s="221"/>
      <c r="AE48" s="221"/>
      <c r="AF48" s="221"/>
      <c r="AG48" s="221"/>
      <c r="AH48" s="221"/>
      <c r="AI48" s="221"/>
      <c r="AJ48" s="221"/>
      <c r="AK48" s="221"/>
      <c r="AL48" s="221"/>
      <c r="AM48" s="235"/>
      <c r="AN48" s="66">
        <v>7</v>
      </c>
      <c r="AO48" s="67" t="s">
        <v>125</v>
      </c>
      <c r="AP48" s="67"/>
      <c r="AQ48" s="67" t="s">
        <v>122</v>
      </c>
      <c r="AR48" s="67"/>
      <c r="AS48" s="67"/>
      <c r="AT48" s="67"/>
      <c r="AU48" s="67"/>
      <c r="AV48" s="67" t="s">
        <v>122</v>
      </c>
      <c r="AW48" s="87" t="s">
        <v>122</v>
      </c>
      <c r="AX48" s="87" t="s">
        <v>122</v>
      </c>
      <c r="AY48" s="87" t="s">
        <v>122</v>
      </c>
      <c r="AZ48" s="87" t="s">
        <v>122</v>
      </c>
      <c r="BA48" s="87" t="s">
        <v>122</v>
      </c>
      <c r="BB48" s="87" t="s">
        <v>122</v>
      </c>
      <c r="BC48" s="87" t="s">
        <v>122</v>
      </c>
      <c r="BD48" s="87">
        <f t="shared" si="1"/>
        <v>0</v>
      </c>
      <c r="BE48" s="87" t="str">
        <f t="shared" si="2"/>
        <v>Débil</v>
      </c>
      <c r="BF48" s="67"/>
      <c r="BG48" s="69" t="s">
        <v>122</v>
      </c>
      <c r="BH48" s="87" t="str">
        <f t="shared" si="3"/>
        <v>Casilla formulada</v>
      </c>
      <c r="BI48" s="67"/>
      <c r="BJ48" s="87" t="str">
        <f t="shared" si="4"/>
        <v/>
      </c>
      <c r="BK48" s="87" t="str">
        <f t="shared" si="5"/>
        <v/>
      </c>
      <c r="BL48" s="87" t="str">
        <f t="shared" si="6"/>
        <v>SI</v>
      </c>
      <c r="BM48" s="238"/>
      <c r="BN48" s="241"/>
      <c r="BO48" s="244"/>
      <c r="BP48" s="218"/>
      <c r="BQ48" s="221"/>
      <c r="BR48" s="221"/>
      <c r="BS48" s="230"/>
    </row>
    <row r="49" spans="2:71" s="57" customFormat="1" ht="6" customHeight="1" x14ac:dyDescent="0.25">
      <c r="B49" s="198"/>
      <c r="C49" s="201"/>
      <c r="D49" s="203"/>
      <c r="E49" s="203"/>
      <c r="F49" s="203"/>
      <c r="G49" s="203"/>
      <c r="H49" s="203"/>
      <c r="I49" s="203"/>
      <c r="J49" s="203"/>
      <c r="K49" s="58">
        <v>8</v>
      </c>
      <c r="L49" s="59" t="s">
        <v>123</v>
      </c>
      <c r="M49" s="223"/>
      <c r="N49" s="226"/>
      <c r="O49" s="215"/>
      <c r="P49" s="218"/>
      <c r="Q49" s="221"/>
      <c r="R49" s="221"/>
      <c r="S49" s="221"/>
      <c r="T49" s="221"/>
      <c r="U49" s="221"/>
      <c r="V49" s="221"/>
      <c r="W49" s="221"/>
      <c r="X49" s="221"/>
      <c r="Y49" s="221"/>
      <c r="Z49" s="221"/>
      <c r="AA49" s="221"/>
      <c r="AB49" s="221"/>
      <c r="AC49" s="221"/>
      <c r="AD49" s="221"/>
      <c r="AE49" s="221"/>
      <c r="AF49" s="221"/>
      <c r="AG49" s="221"/>
      <c r="AH49" s="221"/>
      <c r="AI49" s="221"/>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1"/>
        <v>0</v>
      </c>
      <c r="BE49" s="62" t="str">
        <f t="shared" si="2"/>
        <v>Débil</v>
      </c>
      <c r="BF49" s="61"/>
      <c r="BG49" s="63" t="s">
        <v>122</v>
      </c>
      <c r="BH49" s="62" t="str">
        <f t="shared" si="3"/>
        <v>Casilla formulada</v>
      </c>
      <c r="BI49" s="61"/>
      <c r="BJ49" s="62" t="str">
        <f t="shared" si="4"/>
        <v/>
      </c>
      <c r="BK49" s="62" t="str">
        <f t="shared" si="5"/>
        <v/>
      </c>
      <c r="BL49" s="62" t="str">
        <f t="shared" si="6"/>
        <v>SI</v>
      </c>
      <c r="BM49" s="238"/>
      <c r="BN49" s="241"/>
      <c r="BO49" s="244"/>
      <c r="BP49" s="218"/>
      <c r="BQ49" s="221"/>
      <c r="BR49" s="221"/>
      <c r="BS49" s="230"/>
    </row>
    <row r="50" spans="2:71" s="57" customFormat="1" ht="6" customHeight="1" x14ac:dyDescent="0.25">
      <c r="B50" s="198"/>
      <c r="C50" s="201"/>
      <c r="D50" s="203"/>
      <c r="E50" s="203"/>
      <c r="F50" s="203"/>
      <c r="G50" s="203"/>
      <c r="H50" s="203"/>
      <c r="I50" s="203"/>
      <c r="J50" s="203"/>
      <c r="K50" s="64">
        <v>9</v>
      </c>
      <c r="L50" s="70" t="s">
        <v>123</v>
      </c>
      <c r="M50" s="223"/>
      <c r="N50" s="226"/>
      <c r="O50" s="215"/>
      <c r="P50" s="218"/>
      <c r="Q50" s="221"/>
      <c r="R50" s="221"/>
      <c r="S50" s="221"/>
      <c r="T50" s="221"/>
      <c r="U50" s="221"/>
      <c r="V50" s="221"/>
      <c r="W50" s="221"/>
      <c r="X50" s="221"/>
      <c r="Y50" s="221"/>
      <c r="Z50" s="221"/>
      <c r="AA50" s="221"/>
      <c r="AB50" s="221"/>
      <c r="AC50" s="221"/>
      <c r="AD50" s="221"/>
      <c r="AE50" s="221"/>
      <c r="AF50" s="221"/>
      <c r="AG50" s="221"/>
      <c r="AH50" s="221"/>
      <c r="AI50" s="221"/>
      <c r="AJ50" s="221"/>
      <c r="AK50" s="221"/>
      <c r="AL50" s="221"/>
      <c r="AM50" s="235"/>
      <c r="AN50" s="66">
        <v>9</v>
      </c>
      <c r="AO50" s="67" t="s">
        <v>125</v>
      </c>
      <c r="AP50" s="67"/>
      <c r="AQ50" s="67" t="s">
        <v>122</v>
      </c>
      <c r="AR50" s="67"/>
      <c r="AS50" s="67"/>
      <c r="AT50" s="67"/>
      <c r="AU50" s="67"/>
      <c r="AV50" s="67" t="s">
        <v>122</v>
      </c>
      <c r="AW50" s="87" t="s">
        <v>122</v>
      </c>
      <c r="AX50" s="87" t="s">
        <v>122</v>
      </c>
      <c r="AY50" s="87" t="s">
        <v>122</v>
      </c>
      <c r="AZ50" s="87" t="s">
        <v>122</v>
      </c>
      <c r="BA50" s="87" t="s">
        <v>122</v>
      </c>
      <c r="BB50" s="87" t="s">
        <v>122</v>
      </c>
      <c r="BC50" s="87" t="s">
        <v>122</v>
      </c>
      <c r="BD50" s="87">
        <f t="shared" si="1"/>
        <v>0</v>
      </c>
      <c r="BE50" s="87" t="str">
        <f t="shared" si="2"/>
        <v>Débil</v>
      </c>
      <c r="BF50" s="67"/>
      <c r="BG50" s="69" t="s">
        <v>122</v>
      </c>
      <c r="BH50" s="87" t="str">
        <f t="shared" si="3"/>
        <v>Casilla formulada</v>
      </c>
      <c r="BI50" s="67"/>
      <c r="BJ50" s="87" t="str">
        <f t="shared" si="4"/>
        <v/>
      </c>
      <c r="BK50" s="87" t="str">
        <f t="shared" si="5"/>
        <v/>
      </c>
      <c r="BL50" s="87" t="str">
        <f t="shared" si="6"/>
        <v>SI</v>
      </c>
      <c r="BM50" s="238"/>
      <c r="BN50" s="241"/>
      <c r="BO50" s="244"/>
      <c r="BP50" s="218"/>
      <c r="BQ50" s="221"/>
      <c r="BR50" s="221"/>
      <c r="BS50" s="230"/>
    </row>
    <row r="51" spans="2:71" s="57" customFormat="1" ht="6" customHeight="1" thickBot="1" x14ac:dyDescent="0.3">
      <c r="B51" s="199"/>
      <c r="C51" s="202"/>
      <c r="D51" s="204"/>
      <c r="E51" s="204"/>
      <c r="F51" s="204"/>
      <c r="G51" s="204"/>
      <c r="H51" s="204"/>
      <c r="I51" s="204"/>
      <c r="J51" s="204"/>
      <c r="K51" s="71">
        <v>10</v>
      </c>
      <c r="L51" s="72" t="s">
        <v>123</v>
      </c>
      <c r="M51" s="224"/>
      <c r="N51" s="227"/>
      <c r="O51" s="216"/>
      <c r="P51" s="219"/>
      <c r="Q51" s="222"/>
      <c r="R51" s="222"/>
      <c r="S51" s="222"/>
      <c r="T51" s="222"/>
      <c r="U51" s="222"/>
      <c r="V51" s="222"/>
      <c r="W51" s="222"/>
      <c r="X51" s="222"/>
      <c r="Y51" s="222"/>
      <c r="Z51" s="222"/>
      <c r="AA51" s="222"/>
      <c r="AB51" s="222"/>
      <c r="AC51" s="222"/>
      <c r="AD51" s="222"/>
      <c r="AE51" s="222"/>
      <c r="AF51" s="222"/>
      <c r="AG51" s="222"/>
      <c r="AH51" s="222"/>
      <c r="AI51" s="222"/>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1"/>
        <v>0</v>
      </c>
      <c r="BE51" s="75" t="str">
        <f t="shared" si="2"/>
        <v>Débil</v>
      </c>
      <c r="BF51" s="74"/>
      <c r="BG51" s="76" t="s">
        <v>122</v>
      </c>
      <c r="BH51" s="75" t="str">
        <f t="shared" si="3"/>
        <v>Casilla formulada</v>
      </c>
      <c r="BI51" s="74"/>
      <c r="BJ51" s="75" t="str">
        <f t="shared" si="4"/>
        <v/>
      </c>
      <c r="BK51" s="75" t="str">
        <f t="shared" si="5"/>
        <v/>
      </c>
      <c r="BL51" s="75" t="str">
        <f t="shared" si="6"/>
        <v>SI</v>
      </c>
      <c r="BM51" s="239"/>
      <c r="BN51" s="242"/>
      <c r="BO51" s="245"/>
      <c r="BP51" s="219"/>
      <c r="BQ51" s="222"/>
      <c r="BR51" s="222"/>
      <c r="BS51" s="231"/>
    </row>
    <row r="52" spans="2:71" s="57" customFormat="1" ht="96" customHeight="1" x14ac:dyDescent="0.25">
      <c r="B52" s="197">
        <v>5</v>
      </c>
      <c r="C52" s="200" t="s">
        <v>833</v>
      </c>
      <c r="D52" s="203" t="s">
        <v>834</v>
      </c>
      <c r="E52" s="203" t="s">
        <v>879</v>
      </c>
      <c r="F52" s="203" t="s">
        <v>170</v>
      </c>
      <c r="G52" s="203" t="s">
        <v>170</v>
      </c>
      <c r="H52" s="203" t="s">
        <v>170</v>
      </c>
      <c r="I52" s="203" t="s">
        <v>170</v>
      </c>
      <c r="J52" s="203" t="str">
        <f>IF(AND((F52="SI"),(G52="SI"),(H52="SI"),(I52="SI")),"Si es Riesgo de Corrupción","No es Riesgo de Corrupción")</f>
        <v>Si es Riesgo de Corrupción</v>
      </c>
      <c r="K52" s="50">
        <v>1</v>
      </c>
      <c r="L52" s="51" t="s">
        <v>880</v>
      </c>
      <c r="M52" s="223" t="s">
        <v>882</v>
      </c>
      <c r="N52" s="225">
        <v>1</v>
      </c>
      <c r="O52" s="214" t="str">
        <f>IF(N52=1,"Rara vez",IF(N52=2,"Improbable",IF(N52=3,"Posible",IF(N52=4,"Probable",IF(N52=5,"Casi seguro","Definir el nivel de probabilidad")))))</f>
        <v>Rara vez</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52" s="220" t="s">
        <v>170</v>
      </c>
      <c r="R52" s="220" t="s">
        <v>170</v>
      </c>
      <c r="S52" s="220" t="s">
        <v>173</v>
      </c>
      <c r="T52" s="220" t="s">
        <v>170</v>
      </c>
      <c r="U52" s="220" t="s">
        <v>170</v>
      </c>
      <c r="V52" s="220" t="s">
        <v>170</v>
      </c>
      <c r="W52" s="220" t="s">
        <v>170</v>
      </c>
      <c r="X52" s="220" t="s">
        <v>170</v>
      </c>
      <c r="Y52" s="220" t="s">
        <v>170</v>
      </c>
      <c r="Z52" s="220" t="s">
        <v>170</v>
      </c>
      <c r="AA52" s="220" t="s">
        <v>170</v>
      </c>
      <c r="AB52" s="220" t="s">
        <v>170</v>
      </c>
      <c r="AC52" s="220" t="s">
        <v>173</v>
      </c>
      <c r="AD52" s="220" t="s">
        <v>170</v>
      </c>
      <c r="AE52" s="220" t="s">
        <v>170</v>
      </c>
      <c r="AF52" s="220" t="s">
        <v>173</v>
      </c>
      <c r="AG52" s="220" t="s">
        <v>170</v>
      </c>
      <c r="AH52" s="220" t="s">
        <v>170</v>
      </c>
      <c r="AI52" s="220" t="s">
        <v>173</v>
      </c>
      <c r="AJ52" s="220">
        <f>IF(AF52="SI","Impacto Catastrófico por lesoines o perdida de vidas humanas",(COUNTIF(Q52:AE61,"SI")+COUNTIF(AG52:AI61,"SI")))</f>
        <v>15</v>
      </c>
      <c r="AK52" s="220" t="str">
        <f>IF(AJ52=0,"",IF(AND(AJ52&gt;0,AJ52&lt;=5),"Moderado",IF(AND(AJ52&gt;5,AJ52&lt;=11),"Mayor","Catastrófico")))</f>
        <v>Catastrófico</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917</v>
      </c>
      <c r="AP52" s="53"/>
      <c r="AQ52" s="53" t="s">
        <v>122</v>
      </c>
      <c r="AR52" s="53"/>
      <c r="AS52" s="53"/>
      <c r="AT52" s="53"/>
      <c r="AU52" s="53"/>
      <c r="AV52" s="53" t="s">
        <v>122</v>
      </c>
      <c r="AW52" s="86" t="s">
        <v>122</v>
      </c>
      <c r="AX52" s="86" t="s">
        <v>122</v>
      </c>
      <c r="AY52" s="86" t="s">
        <v>122</v>
      </c>
      <c r="AZ52" s="86" t="s">
        <v>122</v>
      </c>
      <c r="BA52" s="86" t="s">
        <v>122</v>
      </c>
      <c r="BB52" s="86" t="s">
        <v>122</v>
      </c>
      <c r="BC52" s="86" t="s">
        <v>122</v>
      </c>
      <c r="BD52" s="86">
        <f t="shared" si="1"/>
        <v>0</v>
      </c>
      <c r="BE52" s="86" t="str">
        <f t="shared" si="2"/>
        <v>Débil</v>
      </c>
      <c r="BF52" s="53"/>
      <c r="BG52" s="55" t="s">
        <v>122</v>
      </c>
      <c r="BH52" s="86" t="str">
        <f t="shared" si="3"/>
        <v>Casilla formulada</v>
      </c>
      <c r="BI52" s="53"/>
      <c r="BJ52" s="86" t="str">
        <f t="shared" si="4"/>
        <v/>
      </c>
      <c r="BK52" s="86" t="str">
        <f t="shared" si="5"/>
        <v/>
      </c>
      <c r="BL52" s="86" t="str">
        <f t="shared" si="6"/>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f>IF(N52=1,1,IF(AND(N52=2,BM52="FUERTE",BN52="DIRECTAMENTE"),N52-1,IF(AND(N52&gt;2,BM52="FUERTE",BN52="DIRECTAMENTE"),N52-2,IF(AND(N52&gt;=2,BM52="MODERADA",BN52="DIRECTAMENTE"),N52-1,N52))))</f>
        <v>1</v>
      </c>
      <c r="BP52" s="246" t="str">
        <f>IF(BO52=1,"Rara vez",IF(BO52=2,"Improbable",IF(BO52=3,"Posible",IF(BO52=4,"Probable",IF(BO52=5,"Casi Seguro",0)))))</f>
        <v>Rara vez</v>
      </c>
      <c r="BQ52" s="228" t="str">
        <f>AK52</f>
        <v>Catastrófico</v>
      </c>
      <c r="BR52" s="228" t="str">
        <f>IF(AND(BP52="Rara Vez",BQ52="Moderado"),"Moderado",IF(AND(BP52="Rara Vez",BQ52="Mayor"),"Alto",IF(AND(BP52="Improbable",BQ52="Moderado"),"Moderado",IF(AND(BP52="Improbable",BQ52="Mayor"),"Alto",IF(AND(BP52="Posible",BQ52="Moderado"),"Alto",IF(AND(BP52="Probable",BQ52="Moderado"),"Alto","Extremo"))))))</f>
        <v>Extremo</v>
      </c>
      <c r="BS52" s="229"/>
    </row>
    <row r="53" spans="2:71" s="57" customFormat="1" ht="96" customHeight="1" x14ac:dyDescent="0.25">
      <c r="B53" s="198"/>
      <c r="C53" s="201"/>
      <c r="D53" s="203"/>
      <c r="E53" s="203"/>
      <c r="F53" s="203"/>
      <c r="G53" s="203"/>
      <c r="H53" s="203"/>
      <c r="I53" s="203"/>
      <c r="J53" s="203"/>
      <c r="K53" s="58">
        <v>2</v>
      </c>
      <c r="L53" s="59" t="s">
        <v>881</v>
      </c>
      <c r="M53" s="223"/>
      <c r="N53" s="226"/>
      <c r="O53" s="215"/>
      <c r="P53" s="218"/>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35"/>
      <c r="AN53" s="60">
        <v>2</v>
      </c>
      <c r="AO53" s="61" t="s">
        <v>917</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1"/>
        <v>0</v>
      </c>
      <c r="BE53" s="62" t="str">
        <f t="shared" si="2"/>
        <v>Débil</v>
      </c>
      <c r="BF53" s="61"/>
      <c r="BG53" s="63" t="s">
        <v>122</v>
      </c>
      <c r="BH53" s="62" t="str">
        <f t="shared" si="3"/>
        <v>Casilla formulada</v>
      </c>
      <c r="BI53" s="61"/>
      <c r="BJ53" s="62" t="str">
        <f t="shared" si="4"/>
        <v/>
      </c>
      <c r="BK53" s="62" t="str">
        <f t="shared" si="5"/>
        <v/>
      </c>
      <c r="BL53" s="62" t="str">
        <f t="shared" si="6"/>
        <v>SI</v>
      </c>
      <c r="BM53" s="238"/>
      <c r="BN53" s="241"/>
      <c r="BO53" s="254"/>
      <c r="BP53" s="218"/>
      <c r="BQ53" s="221"/>
      <c r="BR53" s="221"/>
      <c r="BS53" s="230"/>
    </row>
    <row r="54" spans="2:71" s="57" customFormat="1" ht="96" customHeight="1" x14ac:dyDescent="0.25">
      <c r="B54" s="198"/>
      <c r="C54" s="201"/>
      <c r="D54" s="203"/>
      <c r="E54" s="203"/>
      <c r="F54" s="203"/>
      <c r="G54" s="203"/>
      <c r="H54" s="203"/>
      <c r="I54" s="203"/>
      <c r="J54" s="203"/>
      <c r="K54" s="64">
        <v>3</v>
      </c>
      <c r="L54" s="65" t="s">
        <v>904</v>
      </c>
      <c r="M54" s="223"/>
      <c r="N54" s="226"/>
      <c r="O54" s="215"/>
      <c r="P54" s="218"/>
      <c r="Q54" s="221"/>
      <c r="R54" s="221"/>
      <c r="S54" s="221"/>
      <c r="T54" s="221"/>
      <c r="U54" s="221"/>
      <c r="V54" s="221"/>
      <c r="W54" s="221"/>
      <c r="X54" s="221"/>
      <c r="Y54" s="221"/>
      <c r="Z54" s="221"/>
      <c r="AA54" s="221"/>
      <c r="AB54" s="221"/>
      <c r="AC54" s="221"/>
      <c r="AD54" s="221"/>
      <c r="AE54" s="221"/>
      <c r="AF54" s="221"/>
      <c r="AG54" s="221"/>
      <c r="AH54" s="221"/>
      <c r="AI54" s="221"/>
      <c r="AJ54" s="221"/>
      <c r="AK54" s="221"/>
      <c r="AL54" s="221"/>
      <c r="AM54" s="235"/>
      <c r="AN54" s="66">
        <v>3</v>
      </c>
      <c r="AO54" s="67" t="s">
        <v>917</v>
      </c>
      <c r="AP54" s="67"/>
      <c r="AQ54" s="67" t="s">
        <v>122</v>
      </c>
      <c r="AR54" s="67"/>
      <c r="AS54" s="67"/>
      <c r="AT54" s="67"/>
      <c r="AU54" s="67"/>
      <c r="AV54" s="67" t="s">
        <v>122</v>
      </c>
      <c r="AW54" s="87" t="s">
        <v>122</v>
      </c>
      <c r="AX54" s="87" t="s">
        <v>122</v>
      </c>
      <c r="AY54" s="87" t="s">
        <v>122</v>
      </c>
      <c r="AZ54" s="87" t="s">
        <v>122</v>
      </c>
      <c r="BA54" s="87" t="s">
        <v>122</v>
      </c>
      <c r="BB54" s="87" t="s">
        <v>122</v>
      </c>
      <c r="BC54" s="87" t="s">
        <v>122</v>
      </c>
      <c r="BD54" s="87">
        <f t="shared" si="1"/>
        <v>0</v>
      </c>
      <c r="BE54" s="87" t="str">
        <f t="shared" si="2"/>
        <v>Débil</v>
      </c>
      <c r="BF54" s="67"/>
      <c r="BG54" s="69" t="s">
        <v>122</v>
      </c>
      <c r="BH54" s="87" t="str">
        <f t="shared" si="3"/>
        <v>Casilla formulada</v>
      </c>
      <c r="BI54" s="67"/>
      <c r="BJ54" s="87" t="str">
        <f t="shared" si="4"/>
        <v/>
      </c>
      <c r="BK54" s="87" t="str">
        <f t="shared" si="5"/>
        <v/>
      </c>
      <c r="BL54" s="87" t="str">
        <f t="shared" si="6"/>
        <v>SI</v>
      </c>
      <c r="BM54" s="238"/>
      <c r="BN54" s="241"/>
      <c r="BO54" s="254"/>
      <c r="BP54" s="218"/>
      <c r="BQ54" s="221"/>
      <c r="BR54" s="221"/>
      <c r="BS54" s="230"/>
    </row>
    <row r="55" spans="2:71" s="57" customFormat="1" ht="96" customHeight="1" x14ac:dyDescent="0.25">
      <c r="B55" s="198"/>
      <c r="C55" s="201"/>
      <c r="D55" s="203"/>
      <c r="E55" s="203"/>
      <c r="F55" s="203"/>
      <c r="G55" s="203"/>
      <c r="H55" s="203"/>
      <c r="I55" s="203"/>
      <c r="J55" s="203"/>
      <c r="K55" s="58">
        <v>4</v>
      </c>
      <c r="L55" s="59" t="s">
        <v>905</v>
      </c>
      <c r="M55" s="223"/>
      <c r="N55" s="226"/>
      <c r="O55" s="215"/>
      <c r="P55" s="218"/>
      <c r="Q55" s="221"/>
      <c r="R55" s="221"/>
      <c r="S55" s="221"/>
      <c r="T55" s="221"/>
      <c r="U55" s="221"/>
      <c r="V55" s="221"/>
      <c r="W55" s="221"/>
      <c r="X55" s="221"/>
      <c r="Y55" s="221"/>
      <c r="Z55" s="221"/>
      <c r="AA55" s="221"/>
      <c r="AB55" s="221"/>
      <c r="AC55" s="221"/>
      <c r="AD55" s="221"/>
      <c r="AE55" s="221"/>
      <c r="AF55" s="221"/>
      <c r="AG55" s="221"/>
      <c r="AH55" s="221"/>
      <c r="AI55" s="221"/>
      <c r="AJ55" s="221"/>
      <c r="AK55" s="221"/>
      <c r="AL55" s="221"/>
      <c r="AM55" s="235"/>
      <c r="AN55" s="60">
        <v>4</v>
      </c>
      <c r="AO55" s="61" t="s">
        <v>917</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1"/>
        <v>0</v>
      </c>
      <c r="BE55" s="62" t="str">
        <f t="shared" si="2"/>
        <v>Débil</v>
      </c>
      <c r="BF55" s="61"/>
      <c r="BG55" s="63" t="s">
        <v>122</v>
      </c>
      <c r="BH55" s="62" t="str">
        <f t="shared" si="3"/>
        <v>Casilla formulada</v>
      </c>
      <c r="BI55" s="61"/>
      <c r="BJ55" s="62" t="str">
        <f t="shared" si="4"/>
        <v/>
      </c>
      <c r="BK55" s="62" t="str">
        <f t="shared" si="5"/>
        <v/>
      </c>
      <c r="BL55" s="62" t="str">
        <f t="shared" si="6"/>
        <v>SI</v>
      </c>
      <c r="BM55" s="238"/>
      <c r="BN55" s="241"/>
      <c r="BO55" s="254"/>
      <c r="BP55" s="218"/>
      <c r="BQ55" s="221"/>
      <c r="BR55" s="221"/>
      <c r="BS55" s="230"/>
    </row>
    <row r="56" spans="2:71" s="57" customFormat="1" ht="6" customHeight="1" x14ac:dyDescent="0.25">
      <c r="B56" s="198"/>
      <c r="C56" s="201"/>
      <c r="D56" s="203"/>
      <c r="E56" s="203"/>
      <c r="F56" s="203"/>
      <c r="G56" s="203"/>
      <c r="H56" s="203"/>
      <c r="I56" s="203"/>
      <c r="J56" s="203"/>
      <c r="K56" s="64">
        <v>5</v>
      </c>
      <c r="L56" s="65" t="s">
        <v>123</v>
      </c>
      <c r="M56" s="223"/>
      <c r="N56" s="226"/>
      <c r="O56" s="215"/>
      <c r="P56" s="218"/>
      <c r="Q56" s="221"/>
      <c r="R56" s="221"/>
      <c r="S56" s="221"/>
      <c r="T56" s="221"/>
      <c r="U56" s="221"/>
      <c r="V56" s="221"/>
      <c r="W56" s="221"/>
      <c r="X56" s="221"/>
      <c r="Y56" s="221"/>
      <c r="Z56" s="221"/>
      <c r="AA56" s="221"/>
      <c r="AB56" s="221"/>
      <c r="AC56" s="221"/>
      <c r="AD56" s="221"/>
      <c r="AE56" s="221"/>
      <c r="AF56" s="221"/>
      <c r="AG56" s="221"/>
      <c r="AH56" s="221"/>
      <c r="AI56" s="221"/>
      <c r="AJ56" s="221"/>
      <c r="AK56" s="221"/>
      <c r="AL56" s="221"/>
      <c r="AM56" s="235"/>
      <c r="AN56" s="66">
        <v>5</v>
      </c>
      <c r="AO56" s="67" t="s">
        <v>125</v>
      </c>
      <c r="AP56" s="67"/>
      <c r="AQ56" s="67" t="s">
        <v>122</v>
      </c>
      <c r="AR56" s="67"/>
      <c r="AS56" s="67"/>
      <c r="AT56" s="67"/>
      <c r="AU56" s="67"/>
      <c r="AV56" s="67" t="s">
        <v>122</v>
      </c>
      <c r="AW56" s="87" t="s">
        <v>122</v>
      </c>
      <c r="AX56" s="87" t="s">
        <v>122</v>
      </c>
      <c r="AY56" s="87" t="s">
        <v>122</v>
      </c>
      <c r="AZ56" s="87" t="s">
        <v>122</v>
      </c>
      <c r="BA56" s="87" t="s">
        <v>122</v>
      </c>
      <c r="BB56" s="87" t="s">
        <v>122</v>
      </c>
      <c r="BC56" s="87" t="s">
        <v>122</v>
      </c>
      <c r="BD56" s="87">
        <f t="shared" si="1"/>
        <v>0</v>
      </c>
      <c r="BE56" s="87" t="str">
        <f t="shared" si="2"/>
        <v>Débil</v>
      </c>
      <c r="BF56" s="67"/>
      <c r="BG56" s="69" t="s">
        <v>122</v>
      </c>
      <c r="BH56" s="87" t="str">
        <f t="shared" si="3"/>
        <v>Casilla formulada</v>
      </c>
      <c r="BI56" s="67"/>
      <c r="BJ56" s="87" t="str">
        <f t="shared" si="4"/>
        <v/>
      </c>
      <c r="BK56" s="87" t="str">
        <f t="shared" si="5"/>
        <v/>
      </c>
      <c r="BL56" s="87" t="str">
        <f t="shared" si="6"/>
        <v>SI</v>
      </c>
      <c r="BM56" s="238"/>
      <c r="BN56" s="241"/>
      <c r="BO56" s="254"/>
      <c r="BP56" s="218"/>
      <c r="BQ56" s="221"/>
      <c r="BR56" s="221"/>
      <c r="BS56" s="230"/>
    </row>
    <row r="57" spans="2:71" s="57" customFormat="1" ht="6" customHeight="1" x14ac:dyDescent="0.25">
      <c r="B57" s="198"/>
      <c r="C57" s="201"/>
      <c r="D57" s="203"/>
      <c r="E57" s="203"/>
      <c r="F57" s="203"/>
      <c r="G57" s="203"/>
      <c r="H57" s="203"/>
      <c r="I57" s="203"/>
      <c r="J57" s="203"/>
      <c r="K57" s="58">
        <v>6</v>
      </c>
      <c r="L57" s="59" t="s">
        <v>123</v>
      </c>
      <c r="M57" s="223"/>
      <c r="N57" s="226"/>
      <c r="O57" s="215"/>
      <c r="P57" s="218"/>
      <c r="Q57" s="221"/>
      <c r="R57" s="221"/>
      <c r="S57" s="221"/>
      <c r="T57" s="221"/>
      <c r="U57" s="221"/>
      <c r="V57" s="221"/>
      <c r="W57" s="221"/>
      <c r="X57" s="221"/>
      <c r="Y57" s="221"/>
      <c r="Z57" s="221"/>
      <c r="AA57" s="221"/>
      <c r="AB57" s="221"/>
      <c r="AC57" s="221"/>
      <c r="AD57" s="221"/>
      <c r="AE57" s="221"/>
      <c r="AF57" s="221"/>
      <c r="AG57" s="221"/>
      <c r="AH57" s="221"/>
      <c r="AI57" s="221"/>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1"/>
        <v>0</v>
      </c>
      <c r="BE57" s="62" t="str">
        <f t="shared" si="2"/>
        <v>Débil</v>
      </c>
      <c r="BF57" s="61"/>
      <c r="BG57" s="63" t="s">
        <v>122</v>
      </c>
      <c r="BH57" s="62" t="str">
        <f t="shared" si="3"/>
        <v>Casilla formulada</v>
      </c>
      <c r="BI57" s="61"/>
      <c r="BJ57" s="62" t="str">
        <f t="shared" si="4"/>
        <v/>
      </c>
      <c r="BK57" s="62" t="str">
        <f t="shared" si="5"/>
        <v/>
      </c>
      <c r="BL57" s="62" t="str">
        <f t="shared" si="6"/>
        <v>SI</v>
      </c>
      <c r="BM57" s="238"/>
      <c r="BN57" s="241"/>
      <c r="BO57" s="254"/>
      <c r="BP57" s="218"/>
      <c r="BQ57" s="221"/>
      <c r="BR57" s="221"/>
      <c r="BS57" s="230"/>
    </row>
    <row r="58" spans="2:71" s="57" customFormat="1" ht="6" customHeight="1" x14ac:dyDescent="0.25">
      <c r="B58" s="198"/>
      <c r="C58" s="201"/>
      <c r="D58" s="203"/>
      <c r="E58" s="203"/>
      <c r="F58" s="203"/>
      <c r="G58" s="203"/>
      <c r="H58" s="203"/>
      <c r="I58" s="203"/>
      <c r="J58" s="203"/>
      <c r="K58" s="64">
        <v>7</v>
      </c>
      <c r="L58" s="65" t="s">
        <v>123</v>
      </c>
      <c r="M58" s="223"/>
      <c r="N58" s="226"/>
      <c r="O58" s="215"/>
      <c r="P58" s="218"/>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35"/>
      <c r="AN58" s="66">
        <v>7</v>
      </c>
      <c r="AO58" s="67" t="s">
        <v>125</v>
      </c>
      <c r="AP58" s="67"/>
      <c r="AQ58" s="67" t="s">
        <v>122</v>
      </c>
      <c r="AR58" s="67"/>
      <c r="AS58" s="67"/>
      <c r="AT58" s="67"/>
      <c r="AU58" s="67"/>
      <c r="AV58" s="67" t="s">
        <v>122</v>
      </c>
      <c r="AW58" s="87" t="s">
        <v>122</v>
      </c>
      <c r="AX58" s="87" t="s">
        <v>122</v>
      </c>
      <c r="AY58" s="87" t="s">
        <v>122</v>
      </c>
      <c r="AZ58" s="87" t="s">
        <v>122</v>
      </c>
      <c r="BA58" s="87" t="s">
        <v>122</v>
      </c>
      <c r="BB58" s="87" t="s">
        <v>122</v>
      </c>
      <c r="BC58" s="87" t="s">
        <v>122</v>
      </c>
      <c r="BD58" s="87">
        <f t="shared" si="1"/>
        <v>0</v>
      </c>
      <c r="BE58" s="87" t="str">
        <f t="shared" si="2"/>
        <v>Débil</v>
      </c>
      <c r="BF58" s="67"/>
      <c r="BG58" s="69" t="s">
        <v>122</v>
      </c>
      <c r="BH58" s="87" t="str">
        <f t="shared" si="3"/>
        <v>Casilla formulada</v>
      </c>
      <c r="BI58" s="67"/>
      <c r="BJ58" s="87" t="str">
        <f t="shared" si="4"/>
        <v/>
      </c>
      <c r="BK58" s="87" t="str">
        <f t="shared" si="5"/>
        <v/>
      </c>
      <c r="BL58" s="87" t="str">
        <f t="shared" si="6"/>
        <v>SI</v>
      </c>
      <c r="BM58" s="238"/>
      <c r="BN58" s="241"/>
      <c r="BO58" s="254"/>
      <c r="BP58" s="218"/>
      <c r="BQ58" s="221"/>
      <c r="BR58" s="221"/>
      <c r="BS58" s="230"/>
    </row>
    <row r="59" spans="2:71" s="57" customFormat="1" ht="6" customHeight="1" x14ac:dyDescent="0.25">
      <c r="B59" s="198"/>
      <c r="C59" s="201"/>
      <c r="D59" s="203"/>
      <c r="E59" s="203"/>
      <c r="F59" s="203"/>
      <c r="G59" s="203"/>
      <c r="H59" s="203"/>
      <c r="I59" s="203"/>
      <c r="J59" s="203"/>
      <c r="K59" s="58">
        <v>8</v>
      </c>
      <c r="L59" s="59" t="s">
        <v>123</v>
      </c>
      <c r="M59" s="223"/>
      <c r="N59" s="226"/>
      <c r="O59" s="215"/>
      <c r="P59" s="218"/>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1"/>
        <v>0</v>
      </c>
      <c r="BE59" s="62" t="str">
        <f t="shared" si="2"/>
        <v>Débil</v>
      </c>
      <c r="BF59" s="61"/>
      <c r="BG59" s="63" t="s">
        <v>122</v>
      </c>
      <c r="BH59" s="62" t="str">
        <f t="shared" si="3"/>
        <v>Casilla formulada</v>
      </c>
      <c r="BI59" s="61"/>
      <c r="BJ59" s="62" t="str">
        <f t="shared" si="4"/>
        <v/>
      </c>
      <c r="BK59" s="62" t="str">
        <f t="shared" si="5"/>
        <v/>
      </c>
      <c r="BL59" s="62" t="str">
        <f t="shared" si="6"/>
        <v>SI</v>
      </c>
      <c r="BM59" s="238"/>
      <c r="BN59" s="241"/>
      <c r="BO59" s="254"/>
      <c r="BP59" s="218"/>
      <c r="BQ59" s="221"/>
      <c r="BR59" s="221"/>
      <c r="BS59" s="230"/>
    </row>
    <row r="60" spans="2:71" s="57" customFormat="1" ht="6" customHeight="1" x14ac:dyDescent="0.25">
      <c r="B60" s="198"/>
      <c r="C60" s="201"/>
      <c r="D60" s="203"/>
      <c r="E60" s="203"/>
      <c r="F60" s="203"/>
      <c r="G60" s="203"/>
      <c r="H60" s="203"/>
      <c r="I60" s="203"/>
      <c r="J60" s="203"/>
      <c r="K60" s="64">
        <v>9</v>
      </c>
      <c r="L60" s="70" t="s">
        <v>123</v>
      </c>
      <c r="M60" s="223"/>
      <c r="N60" s="226"/>
      <c r="O60" s="215"/>
      <c r="P60" s="218"/>
      <c r="Q60" s="221"/>
      <c r="R60" s="221"/>
      <c r="S60" s="221"/>
      <c r="T60" s="221"/>
      <c r="U60" s="221"/>
      <c r="V60" s="221"/>
      <c r="W60" s="221"/>
      <c r="X60" s="221"/>
      <c r="Y60" s="221"/>
      <c r="Z60" s="221"/>
      <c r="AA60" s="221"/>
      <c r="AB60" s="221"/>
      <c r="AC60" s="221"/>
      <c r="AD60" s="221"/>
      <c r="AE60" s="221"/>
      <c r="AF60" s="221"/>
      <c r="AG60" s="221"/>
      <c r="AH60" s="221"/>
      <c r="AI60" s="221"/>
      <c r="AJ60" s="221"/>
      <c r="AK60" s="221"/>
      <c r="AL60" s="221"/>
      <c r="AM60" s="235"/>
      <c r="AN60" s="66">
        <v>9</v>
      </c>
      <c r="AO60" s="67" t="s">
        <v>125</v>
      </c>
      <c r="AP60" s="67"/>
      <c r="AQ60" s="67" t="s">
        <v>122</v>
      </c>
      <c r="AR60" s="67"/>
      <c r="AS60" s="67"/>
      <c r="AT60" s="67"/>
      <c r="AU60" s="67"/>
      <c r="AV60" s="67" t="s">
        <v>122</v>
      </c>
      <c r="AW60" s="87" t="s">
        <v>122</v>
      </c>
      <c r="AX60" s="87" t="s">
        <v>122</v>
      </c>
      <c r="AY60" s="87" t="s">
        <v>122</v>
      </c>
      <c r="AZ60" s="87" t="s">
        <v>122</v>
      </c>
      <c r="BA60" s="87" t="s">
        <v>122</v>
      </c>
      <c r="BB60" s="87" t="s">
        <v>122</v>
      </c>
      <c r="BC60" s="87" t="s">
        <v>122</v>
      </c>
      <c r="BD60" s="87">
        <f t="shared" si="1"/>
        <v>0</v>
      </c>
      <c r="BE60" s="87" t="str">
        <f t="shared" si="2"/>
        <v>Débil</v>
      </c>
      <c r="BF60" s="67"/>
      <c r="BG60" s="69" t="s">
        <v>122</v>
      </c>
      <c r="BH60" s="87" t="str">
        <f t="shared" si="3"/>
        <v>Casilla formulada</v>
      </c>
      <c r="BI60" s="67"/>
      <c r="BJ60" s="87" t="str">
        <f t="shared" si="4"/>
        <v/>
      </c>
      <c r="BK60" s="87" t="str">
        <f t="shared" si="5"/>
        <v/>
      </c>
      <c r="BL60" s="87" t="str">
        <f t="shared" si="6"/>
        <v>SI</v>
      </c>
      <c r="BM60" s="238"/>
      <c r="BN60" s="241"/>
      <c r="BO60" s="254"/>
      <c r="BP60" s="218"/>
      <c r="BQ60" s="221"/>
      <c r="BR60" s="221"/>
      <c r="BS60" s="230"/>
    </row>
    <row r="61" spans="2:71" s="57" customFormat="1" ht="6" customHeight="1" thickBot="1" x14ac:dyDescent="0.3">
      <c r="B61" s="199"/>
      <c r="C61" s="202"/>
      <c r="D61" s="204"/>
      <c r="E61" s="204"/>
      <c r="F61" s="204"/>
      <c r="G61" s="204"/>
      <c r="H61" s="204"/>
      <c r="I61" s="204"/>
      <c r="J61" s="204"/>
      <c r="K61" s="71">
        <v>10</v>
      </c>
      <c r="L61" s="72" t="s">
        <v>123</v>
      </c>
      <c r="M61" s="224"/>
      <c r="N61" s="227"/>
      <c r="O61" s="216"/>
      <c r="P61" s="219"/>
      <c r="Q61" s="222"/>
      <c r="R61" s="222"/>
      <c r="S61" s="222"/>
      <c r="T61" s="222"/>
      <c r="U61" s="222"/>
      <c r="V61" s="222"/>
      <c r="W61" s="222"/>
      <c r="X61" s="222"/>
      <c r="Y61" s="222"/>
      <c r="Z61" s="222"/>
      <c r="AA61" s="222"/>
      <c r="AB61" s="222"/>
      <c r="AC61" s="222"/>
      <c r="AD61" s="222"/>
      <c r="AE61" s="222"/>
      <c r="AF61" s="222"/>
      <c r="AG61" s="222"/>
      <c r="AH61" s="222"/>
      <c r="AI61" s="222"/>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1"/>
        <v>0</v>
      </c>
      <c r="BE61" s="75" t="str">
        <f t="shared" si="2"/>
        <v>Débil</v>
      </c>
      <c r="BF61" s="74"/>
      <c r="BG61" s="76" t="s">
        <v>122</v>
      </c>
      <c r="BH61" s="75" t="str">
        <f t="shared" si="3"/>
        <v>Casilla formulada</v>
      </c>
      <c r="BI61" s="74"/>
      <c r="BJ61" s="75" t="str">
        <f t="shared" si="4"/>
        <v/>
      </c>
      <c r="BK61" s="75" t="str">
        <f t="shared" si="5"/>
        <v/>
      </c>
      <c r="BL61" s="75" t="str">
        <f t="shared" si="6"/>
        <v>SI</v>
      </c>
      <c r="BM61" s="239"/>
      <c r="BN61" s="242"/>
      <c r="BO61" s="255"/>
      <c r="BP61" s="219"/>
      <c r="BQ61" s="222"/>
      <c r="BR61" s="222"/>
      <c r="BS61" s="231"/>
    </row>
  </sheetData>
  <sheetProtection algorithmName="SHA-512" hashValue="d6V3C0Pg6+FCsvdr0wMLKm/CDgUCu2hzoTfNaQ2KLP7FOGSU5qTl1TOrgSdjNalN6onyBVvErz8tee9+tt1COA==" saltValue="IhkNTW2gEAPwpwyFQ0vdHQ=="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467" priority="23" operator="containsText" text="Si es Riesgo de Corrupción">
      <formula>NOT(ISERROR(SEARCH("Si es Riesgo de Corrupción",J12)))</formula>
    </cfRule>
    <cfRule type="containsText" dxfId="466" priority="24" operator="containsText" text="No es Riesgo de Corrupción">
      <formula>NOT(ISERROR(SEARCH("No es Riesgo de Corrupción",J12)))</formula>
    </cfRule>
  </conditionalFormatting>
  <conditionalFormatting sqref="L12:M21">
    <cfRule type="containsText" dxfId="465" priority="22" operator="containsText" text="Espacio para describir ">
      <formula>NOT(ISERROR(SEARCH("Espacio para describir ",L12)))</formula>
    </cfRule>
  </conditionalFormatting>
  <conditionalFormatting sqref="AQ12:AQ61 AV12:BC61 BG12:BG61 BO12:BO61 N12:N61 Q12:AI61">
    <cfRule type="containsText" dxfId="464" priority="21" operator="containsText" text="Escoger un dato de la lista desplegable">
      <formula>NOT(ISERROR(SEARCH("Escoger un dato de la lista desplegable",N12)))</formula>
    </cfRule>
  </conditionalFormatting>
  <conditionalFormatting sqref="AO12:AO61">
    <cfRule type="containsText" dxfId="463" priority="20" operator="containsText" text="REDACTAR CONTROL">
      <formula>NOT(ISERROR(SEARCH("REDACTAR CONTROL",AO12)))</formula>
    </cfRule>
  </conditionalFormatting>
  <conditionalFormatting sqref="AL12 BR12">
    <cfRule type="containsText" dxfId="462" priority="17" operator="containsText" text="Extremo">
      <formula>NOT(ISERROR(SEARCH("Extremo",AL12)))</formula>
    </cfRule>
    <cfRule type="containsText" dxfId="461" priority="18" operator="containsText" text="Alto">
      <formula>NOT(ISERROR(SEARCH("Alto",AL12)))</formula>
    </cfRule>
    <cfRule type="containsText" dxfId="460" priority="19" operator="containsText" text="Moderado">
      <formula>NOT(ISERROR(SEARCH("Moderado",AL12)))</formula>
    </cfRule>
  </conditionalFormatting>
  <conditionalFormatting sqref="L22:M31">
    <cfRule type="containsText" dxfId="459" priority="16" operator="containsText" text="Espacio para describir ">
      <formula>NOT(ISERROR(SEARCH("Espacio para describir ",L22)))</formula>
    </cfRule>
  </conditionalFormatting>
  <conditionalFormatting sqref="AL22 BR22">
    <cfRule type="containsText" dxfId="458" priority="13" operator="containsText" text="Extremo">
      <formula>NOT(ISERROR(SEARCH("Extremo",AL22)))</formula>
    </cfRule>
    <cfRule type="containsText" dxfId="457" priority="14" operator="containsText" text="Alto">
      <formula>NOT(ISERROR(SEARCH("Alto",AL22)))</formula>
    </cfRule>
    <cfRule type="containsText" dxfId="456" priority="15" operator="containsText" text="Moderado">
      <formula>NOT(ISERROR(SEARCH("Moderado",AL22)))</formula>
    </cfRule>
  </conditionalFormatting>
  <conditionalFormatting sqref="L32:M41">
    <cfRule type="containsText" dxfId="455" priority="12" operator="containsText" text="Espacio para describir ">
      <formula>NOT(ISERROR(SEARCH("Espacio para describir ",L32)))</formula>
    </cfRule>
  </conditionalFormatting>
  <conditionalFormatting sqref="AL32 BR32">
    <cfRule type="containsText" dxfId="454" priority="9" operator="containsText" text="Extremo">
      <formula>NOT(ISERROR(SEARCH("Extremo",AL32)))</formula>
    </cfRule>
    <cfRule type="containsText" dxfId="453" priority="10" operator="containsText" text="Alto">
      <formula>NOT(ISERROR(SEARCH("Alto",AL32)))</formula>
    </cfRule>
    <cfRule type="containsText" dxfId="452" priority="11" operator="containsText" text="Moderado">
      <formula>NOT(ISERROR(SEARCH("Moderado",AL32)))</formula>
    </cfRule>
  </conditionalFormatting>
  <conditionalFormatting sqref="L42:M51">
    <cfRule type="containsText" dxfId="451" priority="8" operator="containsText" text="Espacio para describir ">
      <formula>NOT(ISERROR(SEARCH("Espacio para describir ",L42)))</formula>
    </cfRule>
  </conditionalFormatting>
  <conditionalFormatting sqref="AL42 BR42">
    <cfRule type="containsText" dxfId="450" priority="5" operator="containsText" text="Extremo">
      <formula>NOT(ISERROR(SEARCH("Extremo",AL42)))</formula>
    </cfRule>
    <cfRule type="containsText" dxfId="449" priority="6" operator="containsText" text="Alto">
      <formula>NOT(ISERROR(SEARCH("Alto",AL42)))</formula>
    </cfRule>
    <cfRule type="containsText" dxfId="448" priority="7" operator="containsText" text="Moderado">
      <formula>NOT(ISERROR(SEARCH("Moderado",AL42)))</formula>
    </cfRule>
  </conditionalFormatting>
  <conditionalFormatting sqref="L52:M61">
    <cfRule type="containsText" dxfId="447" priority="4" operator="containsText" text="Espacio para describir ">
      <formula>NOT(ISERROR(SEARCH("Espacio para describir ",L52)))</formula>
    </cfRule>
  </conditionalFormatting>
  <conditionalFormatting sqref="AL52 BR52">
    <cfRule type="containsText" dxfId="446" priority="1" operator="containsText" text="Extremo">
      <formula>NOT(ISERROR(SEARCH("Extremo",AL52)))</formula>
    </cfRule>
    <cfRule type="containsText" dxfId="445" priority="2" operator="containsText" text="Alto">
      <formula>NOT(ISERROR(SEARCH("Alto",AL52)))</formula>
    </cfRule>
    <cfRule type="containsText" dxfId="444"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A486CCEC-CA1E-4A55-910A-D233D2EF0062}"/>
    <dataValidation allowBlank="1" showInputMessage="1" showErrorMessage="1" prompt="¿Se deja evidencia o rastro de la ejecución del control, que permita a cualquier tercero con la evidencia, llegar a la misma conclusión?." sqref="BC11" xr:uid="{236E0FFA-8C60-47FC-A86E-1BCCF9343770}"/>
    <dataValidation allowBlank="1" showInputMessage="1" showErrorMessage="1" prompt="¿Las observaciones, desviaciones o diferencias identificadas como resultados de la ejecución del control son investigadas y resueltas de manera oportuna?" sqref="BB11" xr:uid="{484F70F9-1BA6-4356-A712-A85297427E2D}"/>
    <dataValidation allowBlank="1" showInputMessage="1" showErrorMessage="1" prompt="¿La fuente de información que se utiliza en el desarrollo del control es información confiable que permita mitigar el riesgo?." sqref="BA11" xr:uid="{76617225-980C-4861-B820-C63379DC7042}"/>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031DD3D-2AC7-4C00-8246-9A42833F1543}"/>
    <dataValidation allowBlank="1" showInputMessage="1" showErrorMessage="1" prompt="¿La oportunidad en que se ejecuta el control ayuda a prevenir la mitigación del riesgo o a detectar la materialización del riesgo de manera oportuna?" sqref="AY11" xr:uid="{FFA12310-35AF-42B4-93C2-133670FC352C}"/>
    <dataValidation allowBlank="1" showInputMessage="1" showErrorMessage="1" prompt="El responsable tiene autoridad y adecuada segregación de funciones en la ejecución del control?" sqref="AX11" xr:uid="{9A942839-F214-4457-858D-230CE517E5FB}"/>
    <dataValidation allowBlank="1" showInputMessage="1" showErrorMessage="1" prompt="¿Existen un responsable asignado a la ejecución del control?" sqref="AW11" xr:uid="{805DB17A-C202-47FA-9F80-4A3FE2BDA6EF}"/>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4C458B34-CC23-4F29-A00F-10AC7DBCDC46}"/>
    <dataValidation type="list" allowBlank="1" showInputMessage="1" showErrorMessage="1" prompt="¿Genera Impacto ambiental?" sqref="AI12:AI61" xr:uid="{325192B2-69C7-4148-8610-F5171B8971B1}">
      <formula1>"SI,NO,Escoger un dato de la lista desplegable"</formula1>
    </dataValidation>
    <dataValidation allowBlank="1" showInputMessage="1" showErrorMessage="1" prompt="¿Genera Impacto ambiental?" sqref="AI11" xr:uid="{5F6A2F2C-671D-464C-A6E4-9441D88BAF91}"/>
    <dataValidation type="list" allowBlank="1" showInputMessage="1" showErrorMessage="1" prompt="¿Afectar la imagen nacional?" sqref="AH12:AH61" xr:uid="{2A32F47B-B2B0-405A-9DF1-3D675524EA24}">
      <formula1>"SI,NO,Escoger un dato de la lista desplegable"</formula1>
    </dataValidation>
    <dataValidation allowBlank="1" showInputMessage="1" showErrorMessage="1" prompt="¿Afectar la imagen nacional?" sqref="AH11" xr:uid="{70D298EE-022E-4AE8-8594-1DB86E108352}"/>
    <dataValidation type="list" allowBlank="1" showInputMessage="1" showErrorMessage="1" prompt="¿Afectar la imagen regional?" sqref="AG12:AG61" xr:uid="{3D66D733-770C-4327-8414-5B00BF9352E3}">
      <formula1>"SI,NO,Escoger un dato de la lista desplegable"</formula1>
    </dataValidation>
    <dataValidation allowBlank="1" showInputMessage="1" showErrorMessage="1" prompt="¿Afectar la imagen regional?" sqref="AG11" xr:uid="{5AF10D4C-603E-4020-A323-4A978D1DF81C}"/>
    <dataValidation type="list" allowBlank="1" showInputMessage="1" showErrorMessage="1" prompt="¿Ocasionar lesiones físicas o pérdida de vidas humanas?_x000a_NOTA: si esta respuesta es afirmativa, el impacto sera considerado como catastrófico." sqref="AF12:AF61" xr:uid="{A249DC19-DF96-491D-891A-A8255E8A191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49925CC8-6A2F-4B4F-92F0-FBFC62B8D753}"/>
    <dataValidation type="list" allowBlank="1" showInputMessage="1" showErrorMessage="1" prompt="¿Generar pérdida de credibilidad del sector?" sqref="AE12:AE61" xr:uid="{909B7174-7727-4E87-BDEE-9B23185D5215}">
      <formula1>"SI,NO,Escoger un dato de la lista desplegable"</formula1>
    </dataValidation>
    <dataValidation allowBlank="1" showInputMessage="1" showErrorMessage="1" prompt="¿Generar pérdida de credibilidad del sector?" sqref="AE11" xr:uid="{3745E384-1977-4AD8-96FB-9D025396CF76}"/>
    <dataValidation type="list" allowBlank="1" showInputMessage="1" showErrorMessage="1" prompt="¿Dar lugar a procesos penales?" sqref="AD12:AD61" xr:uid="{561F7749-2D9F-43E6-8E61-A293259D5CA4}">
      <formula1>"SI,NO,Escoger un dato de la lista desplegable"</formula1>
    </dataValidation>
    <dataValidation allowBlank="1" showInputMessage="1" showErrorMessage="1" prompt="¿Dar lugar a procesos penales?" sqref="AD11" xr:uid="{9F778D94-A732-482C-A939-BC4AF7F84EFB}"/>
    <dataValidation type="list" allowBlank="1" showInputMessage="1" showErrorMessage="1" prompt="¿Dar lugar a procesos fiscales?" sqref="AC12:AC61" xr:uid="{7351AD8B-7713-4167-BAEC-0F8767DEE935}">
      <formula1>"SI,NO,Escoger un dato de la lista desplegable"</formula1>
    </dataValidation>
    <dataValidation allowBlank="1" showInputMessage="1" showErrorMessage="1" prompt="¿Dar lugar a procesos fiscales?" sqref="AC11" xr:uid="{2327ABFD-2E8C-4513-A72A-A98E0AFB7EA0}"/>
    <dataValidation type="list" allowBlank="1" showInputMessage="1" showErrorMessage="1" prompt="¿Dar lugar a procesos disciplinarios?" sqref="AB12:AB61" xr:uid="{BC407F0E-E1FB-4628-B67B-EF4A25F572E8}">
      <formula1>"SI,NO,Escoger un dato de la lista desplegable"</formula1>
    </dataValidation>
    <dataValidation allowBlank="1" showInputMessage="1" showErrorMessage="1" prompt="¿Dar lugar a procesos disciplinarios?" sqref="AB11" xr:uid="{149A8CD4-CB03-487E-A638-51D16D334286}"/>
    <dataValidation type="list" allowBlank="1" showInputMessage="1" showErrorMessage="1" prompt="¿Dar lugar a procesos sancionatorios?" sqref="AA12:AA61" xr:uid="{7D9A54E2-AAC6-4501-84D5-D8DEC7E3C5D8}">
      <formula1>"SI,NO,Escoger un dato de la lista desplegable"</formula1>
    </dataValidation>
    <dataValidation allowBlank="1" showInputMessage="1" showErrorMessage="1" prompt="¿Dar lugar a procesos sancionatorios?" sqref="AA11" xr:uid="{F29AE3BD-B57F-47B9-8072-3BEE4C121DD3}"/>
    <dataValidation type="list" allowBlank="1" showInputMessage="1" showErrorMessage="1" prompt="¿Generar intervención de los órganos de control, de la Fiscalía, u otro ente?" sqref="Z12:Z61" xr:uid="{D48F0877-E130-41AF-9B8A-7CDCD95369CA}">
      <formula1>"SI,NO,Escoger un dato de la lista desplegable"</formula1>
    </dataValidation>
    <dataValidation allowBlank="1" showInputMessage="1" showErrorMessage="1" prompt="¿Generar intervención de los órganos de control, de la Fiscalía, u otro ente?" sqref="Z11" xr:uid="{41B53403-173D-486D-9A36-68B6B5C021BD}"/>
    <dataValidation type="list" allowBlank="1" showInputMessage="1" showErrorMessage="1" prompt="¿Generar pérdida de información de la Entidad?" sqref="Y12:Y61" xr:uid="{616DC5E6-1C5D-4D55-9F10-9836FE392124}">
      <formula1>"SI,NO,Escoger un dato de la lista desplegable"</formula1>
    </dataValidation>
    <dataValidation allowBlank="1" showInputMessage="1" showErrorMessage="1" prompt="¿Generar pérdida de información de la Entidad?" sqref="Y11" xr:uid="{38612422-1090-4B81-B3AA-5A621DB0D3AA}"/>
    <dataValidation type="list" allowBlank="1" showInputMessage="1" showErrorMessage="1" prompt="¿Dar lugar al detrimento de calidad de vida de la comunidad por la pérdida del bien o servicios o los recursos públicos?" sqref="X12:X61" xr:uid="{1B998729-3851-4D05-94EF-D2D830DC8514}">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9700D0F-FBC6-4459-A954-64BC83ECD7A6}"/>
    <dataValidation type="list" allowBlank="1" showInputMessage="1" showErrorMessage="1" prompt="¿Afectar la generación de los productos o la prestación de servicios?" sqref="W12:W61" xr:uid="{2D81A0B1-691F-413D-AFF7-86BE8B8F7BAE}">
      <formula1>"SI,NO,Escoger un dato de la lista desplegable"</formula1>
    </dataValidation>
    <dataValidation allowBlank="1" showInputMessage="1" showErrorMessage="1" prompt="¿Afectar la generación de los productos o la prestación de servicios?" sqref="W11" xr:uid="{0C080F17-D9BE-44B2-848B-9D62AF2CF186}"/>
    <dataValidation type="list" allowBlank="1" showInputMessage="1" showErrorMessage="1" prompt="¿Generar pérdida de recursos económicos?" sqref="V12:V61" xr:uid="{2562501D-2C06-45B7-8835-C3F25778E745}">
      <formula1>"SI,NO,Escoger un dato de la lista desplegable"</formula1>
    </dataValidation>
    <dataValidation allowBlank="1" showInputMessage="1" showErrorMessage="1" prompt="¿Generar pérdida de recursos económicos?" sqref="V11" xr:uid="{0EA444F4-5934-4CA7-BB6C-C52A0CB73430}"/>
    <dataValidation type="list" allowBlank="1" showInputMessage="1" showErrorMessage="1" prompt="¿Generar pérdida de confianza de la Entidad, afectando su reputación?" sqref="U12:U61" xr:uid="{78EBAE6A-F2AC-42EC-8886-64908B79C38E}">
      <formula1>"SI,NO,Escoger un dato de la lista desplegable"</formula1>
    </dataValidation>
    <dataValidation allowBlank="1" showInputMessage="1" showErrorMessage="1" prompt="¿Generar pérdida de confianza de la Entidad, afectando su reputación?" sqref="U11" xr:uid="{45F7B679-0823-4B3C-8A76-9DDE6506CCDB}"/>
    <dataValidation type="list" allowBlank="1" showInputMessage="1" showErrorMessage="1" prompt="¿Afectar el cumplimiento de la misión del sector al que pertenece la Entidad?" sqref="T12:T61" xr:uid="{37A92769-854F-4651-89E3-3644951EB97E}">
      <formula1>"SI,NO,Escoger un dato de la lista desplegable"</formula1>
    </dataValidation>
    <dataValidation allowBlank="1" showInputMessage="1" showErrorMessage="1" prompt="¿Afectar el cumplimiento de la misión del sector al que pertenece la Entidad?" sqref="T11" xr:uid="{59F08399-5278-44E6-9EDB-209F73AB2D05}"/>
    <dataValidation type="list" allowBlank="1" showInputMessage="1" showErrorMessage="1" prompt="¿Afectar el cumplimiento de misión de la Entidad?" sqref="S12:S61" xr:uid="{91F3F613-892E-4985-8D8F-4BF846822EC6}">
      <formula1>"SI,NO,Escoger un dato de la lista desplegable"</formula1>
    </dataValidation>
    <dataValidation allowBlank="1" showInputMessage="1" showErrorMessage="1" prompt="¿Afectar el cumplimiento de misión de la Entidad?" sqref="S11" xr:uid="{20542A44-8E04-4DDF-9C82-B314C7474D17}"/>
    <dataValidation type="list" allowBlank="1" showInputMessage="1" showErrorMessage="1" prompt="¿Afectar el cumplimiento de metas y objetivos de la dependencia?" sqref="R12:R61" xr:uid="{52D7EAD0-2D41-4B44-9218-239C15E9683F}">
      <formula1>"SI,NO,Escoger un dato de la lista desplegable"</formula1>
    </dataValidation>
    <dataValidation allowBlank="1" showInputMessage="1" showErrorMessage="1" prompt="¿Afectar el cumplimiento de metas y objetivos de la dependencia?" sqref="R11" xr:uid="{77AC7181-4986-493B-A1B8-19CB85848B77}"/>
    <dataValidation type="list" allowBlank="1" showInputMessage="1" showErrorMessage="1" prompt="¿Afectar al grupo de funcionarios del proceso?" sqref="Q12:Q61" xr:uid="{48F29174-04B0-4A07-82E8-614A7D034464}">
      <formula1>"SI,NO,Escoger un dato de la lista desplegable"</formula1>
    </dataValidation>
    <dataValidation allowBlank="1" showInputMessage="1" showErrorMessage="1" prompt="¿Afectar al grupo de funcionarios del proceso?" sqref="Q11" xr:uid="{AB04495F-BCE2-4648-B2E7-0BE727939A3D}"/>
    <dataValidation allowBlank="1" showInputMessage="1" showErrorMessage="1" prompt="Son los efectos ocasionados por la ocurrencia de un riesgo que afecta los objetivos o procesos de la entidad. Pueden ser una pérdida, un daño, un perjuicio, un detrimento." sqref="M9:M11" xr:uid="{CFAC3299-B1F9-423B-8970-5EE18136B137}"/>
    <dataValidation type="list" allowBlank="1" showInputMessage="1" showErrorMessage="1" sqref="BG12:BG61" xr:uid="{8458CF93-51C9-45E1-825E-2CC18ABE8433}">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928053F4-D363-4CB7-894F-69942CB4FEE4}">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5DA29635-89A8-4EF2-842C-B12CFDAF96B2}">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37DC2117-A107-4D25-B7FF-7A40E98EBAD3}">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A6FF8220-B1D4-4D59-895C-0DBDFEE38729}">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3415AB11-1E2C-4E0E-A73D-10F71C9E96F0}">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243E982F-30E0-4FBD-805F-57F29D85A4F1}">
      <formula1>"Adecuado,Inadecuado,Escoger un dato de la lista desplegable"</formula1>
    </dataValidation>
    <dataValidation type="list" allowBlank="1" showInputMessage="1" showErrorMessage="1" prompt="¿Existen un responsable asignado a la ejecución del control?" sqref="AW12:AW61" xr:uid="{46DD6699-FAF7-47B7-801E-D1F37C6E9F91}">
      <formula1>"Asignado,No Asignado,Escoger un dato de la lista desplegable"</formula1>
    </dataValidation>
    <dataValidation type="list" allowBlank="1" showInputMessage="1" showErrorMessage="1" sqref="AV12:AV61" xr:uid="{431830C7-827B-4887-A4A5-2B1216D9DF3B}">
      <formula1>"Escoger un dato de la lista desplegable,Preventivo,Detectivo"</formula1>
    </dataValidation>
    <dataValidation type="list" allowBlank="1" showInputMessage="1" showErrorMessage="1" sqref="AQ12:AQ61" xr:uid="{065C7039-DC72-479E-AEC2-11EE11D22A18}">
      <formula1>"Escoger un dato de la lista desplegable,Por Tramite, Diario, Semanal, Quincenal, Mensual, Bimestral, Trimestral, Semestral,Anual"</formula1>
    </dataValidation>
    <dataValidation type="list" allowBlank="1" showInputMessage="1" showErrorMessage="1" sqref="F12:I61" xr:uid="{A9EF0BD3-AB19-4A91-A35B-57FA0C21C295}">
      <formula1>"SI,NO,Escoger un dato de la lista desplegable"</formula1>
    </dataValidation>
    <dataValidation type="list" allowBlank="1" showInputMessage="1" showErrorMessage="1" sqref="N12:N61" xr:uid="{370C3596-EDA6-4440-AF22-EC6C6F75DABE}">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235A1FD-B5BA-4873-9C0A-0EEA6D5092C9}">
          <x14:formula1>
            <xm:f>DATOS!$J$15:$J$19</xm:f>
          </x14:formula1>
          <xm:sqref>AM12:AM61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84F3F-2068-4670-8BB7-7E4AA43F3A07}">
  <sheetPr>
    <pageSetUpPr fitToPage="1"/>
  </sheetPr>
  <dimension ref="B2:BS65"/>
  <sheetViews>
    <sheetView zoomScale="60" zoomScaleNormal="60" workbookViewId="0">
      <selection activeCell="Q12" sqref="A2:BS21"/>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318.75" x14ac:dyDescent="0.25">
      <c r="B12" s="197">
        <v>1</v>
      </c>
      <c r="C12" s="200" t="s">
        <v>287</v>
      </c>
      <c r="D12" s="203" t="s">
        <v>288</v>
      </c>
      <c r="E12" s="203" t="s">
        <v>289</v>
      </c>
      <c r="F12" s="203" t="s">
        <v>170</v>
      </c>
      <c r="G12" s="203" t="s">
        <v>170</v>
      </c>
      <c r="H12" s="203" t="s">
        <v>170</v>
      </c>
      <c r="I12" s="203" t="s">
        <v>170</v>
      </c>
      <c r="J12" s="203" t="str">
        <f>IF(AND((F12="SI"),(G12="SI"),(H12="SI"),(I12="SI")),"Si es Riesgo de Corrupción","No es Riesgo de Corrupción")</f>
        <v>Si es Riesgo de Corrupción</v>
      </c>
      <c r="K12" s="50">
        <v>1</v>
      </c>
      <c r="L12" s="51" t="s">
        <v>290</v>
      </c>
      <c r="M12" s="223" t="s">
        <v>293</v>
      </c>
      <c r="N12" s="225">
        <v>4</v>
      </c>
      <c r="O12" s="214" t="str">
        <f>IF(N12=1,"Rara vez",IF(N12=2,"Improbable",IF(N12=3,"Posible",IF(N12=4,"Probable",IF(N12=5,"Casi seguro","Definir el nivel de probabilidad")))))</f>
        <v>Probable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Q12" s="220" t="s">
        <v>170</v>
      </c>
      <c r="R12" s="220" t="s">
        <v>170</v>
      </c>
      <c r="S12" s="220" t="s">
        <v>173</v>
      </c>
      <c r="T12" s="220" t="s">
        <v>173</v>
      </c>
      <c r="U12" s="220" t="s">
        <v>170</v>
      </c>
      <c r="V12" s="220" t="s">
        <v>170</v>
      </c>
      <c r="W12" s="220" t="s">
        <v>173</v>
      </c>
      <c r="X12" s="220" t="s">
        <v>173</v>
      </c>
      <c r="Y12" s="220" t="s">
        <v>173</v>
      </c>
      <c r="Z12" s="220" t="s">
        <v>170</v>
      </c>
      <c r="AA12" s="220" t="s">
        <v>170</v>
      </c>
      <c r="AB12" s="220" t="s">
        <v>170</v>
      </c>
      <c r="AC12" s="220" t="s">
        <v>170</v>
      </c>
      <c r="AD12" s="220" t="s">
        <v>173</v>
      </c>
      <c r="AE12" s="220" t="s">
        <v>170</v>
      </c>
      <c r="AF12" s="220" t="s">
        <v>173</v>
      </c>
      <c r="AG12" s="220" t="s">
        <v>170</v>
      </c>
      <c r="AH12" s="220" t="s">
        <v>170</v>
      </c>
      <c r="AI12" s="220" t="s">
        <v>173</v>
      </c>
      <c r="AJ12" s="220">
        <f>IF(AF12="SI","Impacto Catastrófico por lesoines o perdida de vidas humanas",(COUNTIF(Q12:AE21,"SI")+COUNTIF(AG12:AI21,"SI")))</f>
        <v>11</v>
      </c>
      <c r="AK12" s="220" t="str">
        <f>IF(AJ12=0,"",IF(AND(AJ12&gt;0,AJ12&lt;=5),"Moderado",IF(AND(AJ12&gt;5,AJ12&lt;=11),"Mayor","Catastrófico")))</f>
        <v>Mayor</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294</v>
      </c>
      <c r="AP12" s="53" t="s">
        <v>295</v>
      </c>
      <c r="AQ12" s="53" t="s">
        <v>201</v>
      </c>
      <c r="AR12" s="53" t="s">
        <v>296</v>
      </c>
      <c r="AS12" s="53" t="s">
        <v>297</v>
      </c>
      <c r="AT12" s="53" t="s">
        <v>298</v>
      </c>
      <c r="AU12" s="53" t="s">
        <v>317</v>
      </c>
      <c r="AV12" s="53" t="s">
        <v>178</v>
      </c>
      <c r="AW12" s="54" t="s">
        <v>179</v>
      </c>
      <c r="AX12" s="54" t="s">
        <v>180</v>
      </c>
      <c r="AY12" s="54" t="s">
        <v>181</v>
      </c>
      <c r="AZ12" s="54" t="s">
        <v>182</v>
      </c>
      <c r="BA12" s="54" t="s">
        <v>183</v>
      </c>
      <c r="BB12" s="54" t="s">
        <v>184</v>
      </c>
      <c r="BC12" s="54" t="s">
        <v>206</v>
      </c>
      <c r="BD12" s="54">
        <f t="shared" ref="BD12:BD61" si="0">IF(AW12="Asignado",15,0)+IF(AX12="Adecuado",15,0)+IF(AY12="Oportuna",15,0)+IF(AZ12="Prevenir",15,IF(AZ12="Detectar",10,0))+IF(BA12="Confiable",15,0)+IF(BB12="Se investigan y resuelven oportunamente",15,0)+IF(BC12="Completa",10,IF(BC12="Incompleta",5,0))</f>
        <v>100</v>
      </c>
      <c r="BE12" s="54" t="str">
        <f t="shared" ref="BE12:BE61" si="1">IF(BD12&lt;=85,"Débil",IF(AND(BD12&gt;=86,BD12&lt;=94),"Moderado","Fuerte"))</f>
        <v>Fuerte</v>
      </c>
      <c r="BF12" s="53"/>
      <c r="BG12" s="55" t="s">
        <v>186</v>
      </c>
      <c r="BH12" s="54" t="str">
        <f t="shared" ref="BH12:BH61" si="2">IF(BG12="Débil","No se ejecuta",IF(BG12="Moderado","Algunas veces se ejecuta",IF(BG12="FUERTE","Siempre se ejecuta","Casilla formulada")))</f>
        <v>Siempre se ejecuta</v>
      </c>
      <c r="BI12" s="53"/>
      <c r="BJ12" s="54"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4">
        <f t="shared" ref="BK12:BK61" si="4">IF(BJ12="DÉBIL",0,IF(BJ12="MODERADO",50,IF(BJ12="FUERTE",100,"")))</f>
        <v>100</v>
      </c>
      <c r="BL12" s="54" t="str">
        <f t="shared" ref="BL12:BL61" si="5">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2</v>
      </c>
      <c r="BP12" s="246" t="str">
        <f>IF(BO12=1,"Rara vez",IF(BO12=2,"Improbable",IF(BO12=3,"Posible",IF(BO12=4,"Probable",IF(BO12=5,"Casi Seguro",0)))))</f>
        <v>Improbable</v>
      </c>
      <c r="BQ12" s="228" t="str">
        <f>AK12</f>
        <v>Mayor</v>
      </c>
      <c r="BR12" s="228" t="str">
        <f>IF(AND(BP12="Rara Vez",BQ12="Moderado"),"Moderado",IF(AND(BP12="Rara Vez",BQ12="Mayor"),"Alto",IF(AND(BP12="Improbable",BQ12="Moderado"),"Moderado",IF(AND(BP12="Improbable",BQ12="Mayor"),"Alto",IF(AND(BP12="Posible",BQ12="Moderado"),"Alto",IF(AND(BP12="Probable",BQ12="Moderado"),"Alto","Extremo"))))))</f>
        <v>Alto</v>
      </c>
      <c r="BS12" s="229" t="s">
        <v>306</v>
      </c>
    </row>
    <row r="13" spans="2:71" s="57" customFormat="1" ht="216.75" x14ac:dyDescent="0.25">
      <c r="B13" s="198"/>
      <c r="C13" s="201"/>
      <c r="D13" s="203"/>
      <c r="E13" s="203"/>
      <c r="F13" s="203"/>
      <c r="G13" s="203"/>
      <c r="H13" s="203"/>
      <c r="I13" s="203"/>
      <c r="J13" s="203"/>
      <c r="K13" s="58">
        <v>2</v>
      </c>
      <c r="L13" s="59" t="s">
        <v>291</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318</v>
      </c>
      <c r="AP13" s="61" t="s">
        <v>295</v>
      </c>
      <c r="AQ13" s="61" t="s">
        <v>201</v>
      </c>
      <c r="AR13" s="61" t="s">
        <v>299</v>
      </c>
      <c r="AS13" s="61" t="s">
        <v>319</v>
      </c>
      <c r="AT13" s="61" t="s">
        <v>300</v>
      </c>
      <c r="AU13" s="61" t="s">
        <v>320</v>
      </c>
      <c r="AV13" s="61" t="s">
        <v>178</v>
      </c>
      <c r="AW13" s="62" t="s">
        <v>179</v>
      </c>
      <c r="AX13" s="62" t="s">
        <v>180</v>
      </c>
      <c r="AY13" s="62" t="s">
        <v>181</v>
      </c>
      <c r="AZ13" s="62" t="s">
        <v>182</v>
      </c>
      <c r="BA13" s="62" t="s">
        <v>183</v>
      </c>
      <c r="BB13" s="62" t="s">
        <v>184</v>
      </c>
      <c r="BC13" s="62" t="s">
        <v>206</v>
      </c>
      <c r="BD13" s="62">
        <f t="shared" si="0"/>
        <v>100</v>
      </c>
      <c r="BE13" s="62" t="str">
        <f t="shared" si="1"/>
        <v>Fuerte</v>
      </c>
      <c r="BF13" s="61"/>
      <c r="BG13" s="63" t="s">
        <v>186</v>
      </c>
      <c r="BH13" s="62" t="str">
        <f t="shared" si="2"/>
        <v>Siempre se ejecuta</v>
      </c>
      <c r="BI13" s="61"/>
      <c r="BJ13" s="62" t="str">
        <f t="shared" si="3"/>
        <v>FUERTE</v>
      </c>
      <c r="BK13" s="62">
        <f t="shared" si="4"/>
        <v>100</v>
      </c>
      <c r="BL13" s="62" t="str">
        <f t="shared" si="5"/>
        <v>NO</v>
      </c>
      <c r="BM13" s="238"/>
      <c r="BN13" s="241"/>
      <c r="BO13" s="244"/>
      <c r="BP13" s="218"/>
      <c r="BQ13" s="221"/>
      <c r="BR13" s="221"/>
      <c r="BS13" s="230"/>
    </row>
    <row r="14" spans="2:71" s="57" customFormat="1" ht="102" x14ac:dyDescent="0.25">
      <c r="B14" s="198"/>
      <c r="C14" s="201"/>
      <c r="D14" s="203"/>
      <c r="E14" s="203"/>
      <c r="F14" s="203"/>
      <c r="G14" s="203"/>
      <c r="H14" s="203"/>
      <c r="I14" s="203"/>
      <c r="J14" s="203"/>
      <c r="K14" s="64">
        <v>3</v>
      </c>
      <c r="L14" s="65" t="s">
        <v>292</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321</v>
      </c>
      <c r="AP14" s="67" t="s">
        <v>301</v>
      </c>
      <c r="AQ14" s="67" t="s">
        <v>302</v>
      </c>
      <c r="AR14" s="67" t="s">
        <v>303</v>
      </c>
      <c r="AS14" s="67" t="s">
        <v>322</v>
      </c>
      <c r="AT14" s="67" t="s">
        <v>304</v>
      </c>
      <c r="AU14" s="67" t="s">
        <v>305</v>
      </c>
      <c r="AV14" s="67" t="s">
        <v>178</v>
      </c>
      <c r="AW14" s="68" t="s">
        <v>179</v>
      </c>
      <c r="AX14" s="68" t="s">
        <v>180</v>
      </c>
      <c r="AY14" s="68" t="s">
        <v>181</v>
      </c>
      <c r="AZ14" s="68" t="s">
        <v>182</v>
      </c>
      <c r="BA14" s="68" t="s">
        <v>183</v>
      </c>
      <c r="BB14" s="68" t="s">
        <v>184</v>
      </c>
      <c r="BC14" s="68" t="s">
        <v>206</v>
      </c>
      <c r="BD14" s="68">
        <f t="shared" si="0"/>
        <v>100</v>
      </c>
      <c r="BE14" s="68" t="str">
        <f t="shared" si="1"/>
        <v>Fuerte</v>
      </c>
      <c r="BF14" s="67"/>
      <c r="BG14" s="69" t="s">
        <v>186</v>
      </c>
      <c r="BH14" s="68" t="str">
        <f t="shared" si="2"/>
        <v>Siempre se ejecuta</v>
      </c>
      <c r="BI14" s="67"/>
      <c r="BJ14" s="68" t="str">
        <f t="shared" si="3"/>
        <v>FUERTE</v>
      </c>
      <c r="BK14" s="68">
        <f t="shared" si="4"/>
        <v>100</v>
      </c>
      <c r="BL14" s="68" t="str">
        <f t="shared" si="5"/>
        <v>NO</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239"/>
      <c r="BN21" s="242"/>
      <c r="BO21" s="245"/>
      <c r="BP21" s="219"/>
      <c r="BQ21" s="222"/>
      <c r="BR21" s="222"/>
      <c r="BS21" s="231"/>
    </row>
    <row r="22" spans="2:71" s="57" customFormat="1" ht="126.6" customHeight="1" x14ac:dyDescent="0.25">
      <c r="B22" s="197">
        <v>2</v>
      </c>
      <c r="C22" s="200" t="s">
        <v>287</v>
      </c>
      <c r="D22" s="203" t="s">
        <v>288</v>
      </c>
      <c r="E22" s="203" t="s">
        <v>323</v>
      </c>
      <c r="F22" s="203" t="s">
        <v>170</v>
      </c>
      <c r="G22" s="203" t="s">
        <v>170</v>
      </c>
      <c r="H22" s="203" t="s">
        <v>170</v>
      </c>
      <c r="I22" s="203" t="s">
        <v>170</v>
      </c>
      <c r="J22" s="203" t="str">
        <f>IF(AND((F22="SI"),(G22="SI"),(H22="SI"),(I22="SI")),"Si es Riesgo de Corrupción","No es Riesgo de Corrupción")</f>
        <v>Si es Riesgo de Corrupción</v>
      </c>
      <c r="K22" s="50">
        <v>1</v>
      </c>
      <c r="L22" s="51" t="s">
        <v>290</v>
      </c>
      <c r="M22" s="223" t="s">
        <v>309</v>
      </c>
      <c r="N22" s="225">
        <v>4</v>
      </c>
      <c r="O22" s="214" t="str">
        <f>IF(N22=1,"Rara vez",IF(N22=2,"Improbable",IF(N22=3,"Posible",IF(N22=4,"Probable",IF(N22=5,"Casi seguro","Definir el nivel de probabilidad")))))</f>
        <v>Probable</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Q22" s="220" t="s">
        <v>170</v>
      </c>
      <c r="R22" s="220" t="s">
        <v>170</v>
      </c>
      <c r="S22" s="220" t="s">
        <v>173</v>
      </c>
      <c r="T22" s="220" t="s">
        <v>173</v>
      </c>
      <c r="U22" s="220" t="s">
        <v>170</v>
      </c>
      <c r="V22" s="220" t="s">
        <v>173</v>
      </c>
      <c r="W22" s="220" t="s">
        <v>173</v>
      </c>
      <c r="X22" s="220" t="s">
        <v>173</v>
      </c>
      <c r="Y22" s="220" t="s">
        <v>170</v>
      </c>
      <c r="Z22" s="220" t="s">
        <v>170</v>
      </c>
      <c r="AA22" s="220" t="s">
        <v>170</v>
      </c>
      <c r="AB22" s="220" t="s">
        <v>170</v>
      </c>
      <c r="AC22" s="220" t="s">
        <v>173</v>
      </c>
      <c r="AD22" s="220" t="s">
        <v>173</v>
      </c>
      <c r="AE22" s="220" t="s">
        <v>170</v>
      </c>
      <c r="AF22" s="220" t="s">
        <v>173</v>
      </c>
      <c r="AG22" s="220" t="s">
        <v>170</v>
      </c>
      <c r="AH22" s="220" t="s">
        <v>170</v>
      </c>
      <c r="AI22" s="220" t="s">
        <v>173</v>
      </c>
      <c r="AJ22" s="220">
        <f>IF(AF22="SI","Impacto Catastrófico por lesoines o perdida de vidas humanas",(COUNTIF(Q22:AE31,"SI")+COUNTIF(AG22:AI31,"SI")))</f>
        <v>10</v>
      </c>
      <c r="AK22" s="220" t="str">
        <f>IF(AJ22=0,"",IF(AND(AJ22&gt;0,AJ22&lt;=5),"Moderado",IF(AND(AJ22&gt;5,AJ22&lt;=11),"Mayor","Catastrófico")))</f>
        <v>Mayor</v>
      </c>
      <c r="AL22" s="220" t="str">
        <f>IF(AND(O22="Rara Vez",AK22="Moderado"),"Moderado",IF(AND(O22="Rara Vez",AK22="Mayor"),"Alto",IF(AND(O22="Improbable",AK22="Moderado"),"Moderado",IF(AND(O22="Improbable",AK22="Mayor"),"Alto",IF(AND(O22="Posible",AK22="Moderado"),"Alto",IF(AND(O22="Probable",AK22="Moderado"),"Alto","Extremo"))))))</f>
        <v>Extremo</v>
      </c>
      <c r="AM22" s="234" t="s">
        <v>167</v>
      </c>
      <c r="AN22" s="52">
        <v>1</v>
      </c>
      <c r="AO22" s="53" t="s">
        <v>324</v>
      </c>
      <c r="AP22" s="53" t="s">
        <v>295</v>
      </c>
      <c r="AQ22" s="53" t="s">
        <v>201</v>
      </c>
      <c r="AR22" s="53" t="s">
        <v>310</v>
      </c>
      <c r="AS22" s="53" t="s">
        <v>325</v>
      </c>
      <c r="AT22" s="53" t="s">
        <v>326</v>
      </c>
      <c r="AU22" s="53" t="s">
        <v>311</v>
      </c>
      <c r="AV22" s="53" t="s">
        <v>178</v>
      </c>
      <c r="AW22" s="54" t="s">
        <v>179</v>
      </c>
      <c r="AX22" s="54" t="s">
        <v>180</v>
      </c>
      <c r="AY22" s="54" t="s">
        <v>181</v>
      </c>
      <c r="AZ22" s="54" t="s">
        <v>182</v>
      </c>
      <c r="BA22" s="54" t="s">
        <v>183</v>
      </c>
      <c r="BB22" s="54" t="s">
        <v>184</v>
      </c>
      <c r="BC22" s="54" t="s">
        <v>206</v>
      </c>
      <c r="BD22" s="54">
        <f t="shared" si="0"/>
        <v>100</v>
      </c>
      <c r="BE22" s="54" t="str">
        <f t="shared" si="1"/>
        <v>Fuerte</v>
      </c>
      <c r="BF22" s="53"/>
      <c r="BG22" s="55" t="s">
        <v>186</v>
      </c>
      <c r="BH22" s="54" t="str">
        <f t="shared" si="2"/>
        <v>Siempre se ejecuta</v>
      </c>
      <c r="BI22" s="53"/>
      <c r="BJ22" s="54" t="str">
        <f t="shared" si="3"/>
        <v>FUERTE</v>
      </c>
      <c r="BK22" s="54">
        <f t="shared" si="4"/>
        <v>100</v>
      </c>
      <c r="BL22" s="54" t="str">
        <f t="shared" si="5"/>
        <v>NO</v>
      </c>
      <c r="BM22" s="237" t="str">
        <f>IF(AVERAGE(BK22:BK31)=100,"FUERTE",IF(AND(AVERAGE(BK22:BK31)&lt;=99,AVERAGE(BK22:BK31)&gt;=50),"MODERADA",IF(AVERAGE(BK22:BK31)&lt;50,"DÉBIL",0)))</f>
        <v>FUERTE</v>
      </c>
      <c r="BN22" s="240" t="str">
        <f>IFERROR(IF(BM22="DÉBIL","NO DISMINUYE",IF(AVERAGEIF(AV22:AV31,"Preventivo",BK22:BK31)&gt;=50,"DIRECTAMENTE","NO DISMINUYE")),"NO DISMINUYE")</f>
        <v>DIRECTAMENTE</v>
      </c>
      <c r="BO22" s="243">
        <f>IF(N22=1,1,IF(AND(N22=2,BM22="FUERTE",BN22="DIRECTAMENTE"),N22-1,IF(AND(N22&gt;2,BM22="FUERTE",BN22="DIRECTAMENTE"),N22-2,IF(AND(N22&gt;=2,BM22="MODERADA",BN22="DIRECTAMENTE"),N22-1,N22))))</f>
        <v>2</v>
      </c>
      <c r="BP22" s="246" t="str">
        <f>IF(BO22=1,"Rara vez",IF(BO22=2,"Improbable",IF(BO22=3,"Posible",IF(BO22=4,"Probable",IF(BO22=5,"Casi Seguro",0)))))</f>
        <v>Improbable</v>
      </c>
      <c r="BQ22" s="228" t="str">
        <f>AK22</f>
        <v>Mayor</v>
      </c>
      <c r="BR22" s="228" t="str">
        <f>IF(AND(BP22="Rara Vez",BQ22="Moderado"),"Moderado",IF(AND(BP22="Rara Vez",BQ22="Mayor"),"Alto",IF(AND(BP22="Improbable",BQ22="Moderado"),"Moderado",IF(AND(BP22="Improbable",BQ22="Mayor"),"Alto",IF(AND(BP22="Posible",BQ22="Moderado"),"Alto",IF(AND(BP22="Probable",BQ22="Moderado"),"Alto","Extremo"))))))</f>
        <v>Alto</v>
      </c>
      <c r="BS22" s="229" t="s">
        <v>306</v>
      </c>
    </row>
    <row r="23" spans="2:71" s="57" customFormat="1" ht="91.15" customHeight="1" x14ac:dyDescent="0.25">
      <c r="B23" s="198"/>
      <c r="C23" s="201"/>
      <c r="D23" s="203"/>
      <c r="E23" s="203"/>
      <c r="F23" s="203"/>
      <c r="G23" s="203"/>
      <c r="H23" s="203"/>
      <c r="I23" s="203"/>
      <c r="J23" s="203"/>
      <c r="K23" s="58">
        <v>2</v>
      </c>
      <c r="L23" s="59" t="s">
        <v>307</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312</v>
      </c>
      <c r="AP23" s="61" t="s">
        <v>301</v>
      </c>
      <c r="AQ23" s="61" t="s">
        <v>201</v>
      </c>
      <c r="AR23" s="61" t="s">
        <v>313</v>
      </c>
      <c r="AS23" s="61" t="s">
        <v>314</v>
      </c>
      <c r="AT23" s="61" t="s">
        <v>326</v>
      </c>
      <c r="AU23" s="61" t="s">
        <v>315</v>
      </c>
      <c r="AV23" s="61" t="s">
        <v>178</v>
      </c>
      <c r="AW23" s="62" t="s">
        <v>179</v>
      </c>
      <c r="AX23" s="62" t="s">
        <v>180</v>
      </c>
      <c r="AY23" s="62" t="s">
        <v>181</v>
      </c>
      <c r="AZ23" s="62" t="s">
        <v>182</v>
      </c>
      <c r="BA23" s="62" t="s">
        <v>183</v>
      </c>
      <c r="BB23" s="62" t="s">
        <v>184</v>
      </c>
      <c r="BC23" s="62" t="s">
        <v>206</v>
      </c>
      <c r="BD23" s="62">
        <f t="shared" si="0"/>
        <v>100</v>
      </c>
      <c r="BE23" s="62" t="str">
        <f t="shared" si="1"/>
        <v>Fuerte</v>
      </c>
      <c r="BF23" s="61"/>
      <c r="BG23" s="63" t="s">
        <v>186</v>
      </c>
      <c r="BH23" s="62" t="str">
        <f t="shared" si="2"/>
        <v>Siempre se ejecuta</v>
      </c>
      <c r="BI23" s="61"/>
      <c r="BJ23" s="62" t="str">
        <f t="shared" si="3"/>
        <v>FUERTE</v>
      </c>
      <c r="BK23" s="62">
        <f t="shared" si="4"/>
        <v>100</v>
      </c>
      <c r="BL23" s="62" t="str">
        <f t="shared" si="5"/>
        <v>NO</v>
      </c>
      <c r="BM23" s="238"/>
      <c r="BN23" s="241"/>
      <c r="BO23" s="244"/>
      <c r="BP23" s="218"/>
      <c r="BQ23" s="221"/>
      <c r="BR23" s="221"/>
      <c r="BS23" s="230"/>
    </row>
    <row r="24" spans="2:71" s="57" customFormat="1" ht="102" x14ac:dyDescent="0.25">
      <c r="B24" s="198"/>
      <c r="C24" s="201"/>
      <c r="D24" s="203"/>
      <c r="E24" s="203"/>
      <c r="F24" s="203"/>
      <c r="G24" s="203"/>
      <c r="H24" s="203"/>
      <c r="I24" s="203"/>
      <c r="J24" s="203"/>
      <c r="K24" s="64">
        <v>3</v>
      </c>
      <c r="L24" s="65" t="s">
        <v>308</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321</v>
      </c>
      <c r="AP24" s="67" t="s">
        <v>301</v>
      </c>
      <c r="AQ24" s="67" t="s">
        <v>302</v>
      </c>
      <c r="AR24" s="67" t="s">
        <v>303</v>
      </c>
      <c r="AS24" s="67" t="s">
        <v>327</v>
      </c>
      <c r="AT24" s="67" t="s">
        <v>304</v>
      </c>
      <c r="AU24" s="67" t="s">
        <v>316</v>
      </c>
      <c r="AV24" s="67" t="s">
        <v>178</v>
      </c>
      <c r="AW24" s="68" t="s">
        <v>179</v>
      </c>
      <c r="AX24" s="68" t="s">
        <v>180</v>
      </c>
      <c r="AY24" s="68" t="s">
        <v>181</v>
      </c>
      <c r="AZ24" s="68" t="s">
        <v>182</v>
      </c>
      <c r="BA24" s="68" t="s">
        <v>183</v>
      </c>
      <c r="BB24" s="68" t="s">
        <v>184</v>
      </c>
      <c r="BC24" s="68" t="s">
        <v>206</v>
      </c>
      <c r="BD24" s="68">
        <f t="shared" si="0"/>
        <v>100</v>
      </c>
      <c r="BE24" s="68" t="str">
        <f t="shared" si="1"/>
        <v>Fuerte</v>
      </c>
      <c r="BF24" s="67"/>
      <c r="BG24" s="69" t="s">
        <v>186</v>
      </c>
      <c r="BH24" s="68" t="str">
        <f t="shared" si="2"/>
        <v>Siempre se ejecuta</v>
      </c>
      <c r="BI24" s="67"/>
      <c r="BJ24" s="68" t="str">
        <f t="shared" si="3"/>
        <v>FUERTE</v>
      </c>
      <c r="BK24" s="68">
        <f t="shared" si="4"/>
        <v>100</v>
      </c>
      <c r="BL24" s="68" t="str">
        <f t="shared" si="5"/>
        <v>NO</v>
      </c>
      <c r="BM24" s="238"/>
      <c r="BN24" s="241"/>
      <c r="BO24" s="244"/>
      <c r="BP24" s="218"/>
      <c r="BQ24" s="221"/>
      <c r="BR24" s="221"/>
      <c r="BS24" s="230"/>
    </row>
    <row r="25" spans="2:71" s="57" customFormat="1" ht="6"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238"/>
      <c r="BN25" s="241"/>
      <c r="BO25" s="244"/>
      <c r="BP25" s="218"/>
      <c r="BQ25" s="221"/>
      <c r="BR25" s="221"/>
      <c r="BS25" s="230"/>
    </row>
    <row r="26" spans="2:71" s="57" customFormat="1" ht="6"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238"/>
      <c r="BN26" s="241"/>
      <c r="BO26" s="244"/>
      <c r="BP26" s="218"/>
      <c r="BQ26" s="221"/>
      <c r="BR26" s="221"/>
      <c r="BS26" s="230"/>
    </row>
    <row r="27" spans="2:71" s="57" customFormat="1" ht="6"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238"/>
      <c r="BN27" s="241"/>
      <c r="BO27" s="244"/>
      <c r="BP27" s="218"/>
      <c r="BQ27" s="221"/>
      <c r="BR27" s="221"/>
      <c r="BS27" s="230"/>
    </row>
    <row r="28" spans="2:71" s="57" customFormat="1" ht="6"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238"/>
      <c r="BN28" s="241"/>
      <c r="BO28" s="244"/>
      <c r="BP28" s="218"/>
      <c r="BQ28" s="221"/>
      <c r="BR28" s="221"/>
      <c r="BS28" s="230"/>
    </row>
    <row r="29" spans="2:71" s="57" customFormat="1" ht="6"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238"/>
      <c r="BN29" s="241"/>
      <c r="BO29" s="244"/>
      <c r="BP29" s="218"/>
      <c r="BQ29" s="221"/>
      <c r="BR29" s="221"/>
      <c r="BS29" s="230"/>
    </row>
    <row r="30" spans="2:71" s="57" customFormat="1" ht="6"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238"/>
      <c r="BN30" s="241"/>
      <c r="BO30" s="244"/>
      <c r="BP30" s="218"/>
      <c r="BQ30" s="221"/>
      <c r="BR30" s="221"/>
      <c r="BS30" s="230"/>
    </row>
    <row r="31" spans="2:71" s="57" customFormat="1" ht="6"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239"/>
      <c r="BN31" s="242"/>
      <c r="BO31" s="24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0"/>
        <v>0</v>
      </c>
      <c r="BE32" s="54" t="str">
        <f t="shared" si="1"/>
        <v>Débil</v>
      </c>
      <c r="BF32" s="53"/>
      <c r="BG32" s="55" t="s">
        <v>122</v>
      </c>
      <c r="BH32" s="54" t="str">
        <f t="shared" si="2"/>
        <v>Casilla formulada</v>
      </c>
      <c r="BI32" s="53"/>
      <c r="BJ32" s="54" t="str">
        <f t="shared" si="3"/>
        <v/>
      </c>
      <c r="BK32" s="54" t="str">
        <f t="shared" si="4"/>
        <v/>
      </c>
      <c r="BL32" s="54" t="str">
        <f t="shared" si="5"/>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0"/>
        <v>0</v>
      </c>
      <c r="BE42" s="54" t="str">
        <f t="shared" si="1"/>
        <v>Débil</v>
      </c>
      <c r="BF42" s="53"/>
      <c r="BG42" s="55" t="s">
        <v>122</v>
      </c>
      <c r="BH42" s="54" t="str">
        <f t="shared" si="2"/>
        <v>Casilla formulada</v>
      </c>
      <c r="BI42" s="53"/>
      <c r="BJ42" s="54" t="str">
        <f t="shared" si="3"/>
        <v/>
      </c>
      <c r="BK42" s="54" t="str">
        <f t="shared" si="4"/>
        <v/>
      </c>
      <c r="BL42" s="54" t="str">
        <f t="shared" si="5"/>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0"/>
        <v>0</v>
      </c>
      <c r="BE52" s="54" t="str">
        <f t="shared" si="1"/>
        <v>Débil</v>
      </c>
      <c r="BF52" s="53"/>
      <c r="BG52" s="55" t="s">
        <v>122</v>
      </c>
      <c r="BH52" s="54" t="str">
        <f t="shared" si="2"/>
        <v>Casilla formulada</v>
      </c>
      <c r="BI52" s="53"/>
      <c r="BJ52" s="54" t="str">
        <f t="shared" si="3"/>
        <v/>
      </c>
      <c r="BK52" s="54" t="str">
        <f t="shared" si="4"/>
        <v/>
      </c>
      <c r="BL52" s="54" t="str">
        <f t="shared" si="5"/>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239"/>
      <c r="BN61" s="242"/>
      <c r="BO61" s="255"/>
      <c r="BP61" s="219"/>
      <c r="BQ61" s="222"/>
      <c r="BR61" s="222"/>
      <c r="BS61" s="231"/>
    </row>
    <row r="62" spans="2:71" hidden="1" x14ac:dyDescent="0.2"/>
    <row r="63" spans="2:71" hidden="1" x14ac:dyDescent="0.2"/>
    <row r="64" spans="2:71" hidden="1" x14ac:dyDescent="0.2"/>
    <row r="65" hidden="1" x14ac:dyDescent="0.2"/>
  </sheetData>
  <sheetProtection algorithmName="SHA-512" hashValue="1RLsfpcn/P+1p/achYO//0Q7/mkzKA2DZDJuMr6zDaRefoUraS0fLyftuyH4ctA0RwdXHf4ifQoOwQaWzasmuQ==" saltValue="gb0T9zNwFq2ZqrOb+g9zmA=="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443" priority="23" operator="containsText" text="Si es Riesgo de Corrupción">
      <formula>NOT(ISERROR(SEARCH("Si es Riesgo de Corrupción",J12)))</formula>
    </cfRule>
    <cfRule type="containsText" dxfId="442" priority="24" operator="containsText" text="No es Riesgo de Corrupción">
      <formula>NOT(ISERROR(SEARCH("No es Riesgo de Corrupción",J12)))</formula>
    </cfRule>
  </conditionalFormatting>
  <conditionalFormatting sqref="L12:M21">
    <cfRule type="containsText" dxfId="441" priority="22" operator="containsText" text="Espacio para describir ">
      <formula>NOT(ISERROR(SEARCH("Espacio para describir ",L12)))</formula>
    </cfRule>
  </conditionalFormatting>
  <conditionalFormatting sqref="N12:N61 Q12:AI61 AQ12:AQ61 AV12:BC61 BG12:BG61 BO12:BO61">
    <cfRule type="containsText" dxfId="440" priority="21" operator="containsText" text="Escoger un dato de la lista desplegable">
      <formula>NOT(ISERROR(SEARCH("Escoger un dato de la lista desplegable",N12)))</formula>
    </cfRule>
  </conditionalFormatting>
  <conditionalFormatting sqref="AO12:AO61">
    <cfRule type="containsText" dxfId="439" priority="20" operator="containsText" text="REDACTAR CONTROL">
      <formula>NOT(ISERROR(SEARCH("REDACTAR CONTROL",AO12)))</formula>
    </cfRule>
  </conditionalFormatting>
  <conditionalFormatting sqref="AL12 BR12">
    <cfRule type="containsText" dxfId="438" priority="17" operator="containsText" text="Extremo">
      <formula>NOT(ISERROR(SEARCH("Extremo",AL12)))</formula>
    </cfRule>
    <cfRule type="containsText" dxfId="437" priority="18" operator="containsText" text="Alto">
      <formula>NOT(ISERROR(SEARCH("Alto",AL12)))</formula>
    </cfRule>
    <cfRule type="containsText" dxfId="436" priority="19" operator="containsText" text="Moderado">
      <formula>NOT(ISERROR(SEARCH("Moderado",AL12)))</formula>
    </cfRule>
  </conditionalFormatting>
  <conditionalFormatting sqref="L22:M31">
    <cfRule type="containsText" dxfId="435" priority="16" operator="containsText" text="Espacio para describir ">
      <formula>NOT(ISERROR(SEARCH("Espacio para describir ",L22)))</formula>
    </cfRule>
  </conditionalFormatting>
  <conditionalFormatting sqref="AL22 BR22">
    <cfRule type="containsText" dxfId="434" priority="13" operator="containsText" text="Extremo">
      <formula>NOT(ISERROR(SEARCH("Extremo",AL22)))</formula>
    </cfRule>
    <cfRule type="containsText" dxfId="433" priority="14" operator="containsText" text="Alto">
      <formula>NOT(ISERROR(SEARCH("Alto",AL22)))</formula>
    </cfRule>
    <cfRule type="containsText" dxfId="432" priority="15" operator="containsText" text="Moderado">
      <formula>NOT(ISERROR(SEARCH("Moderado",AL22)))</formula>
    </cfRule>
  </conditionalFormatting>
  <conditionalFormatting sqref="L32:M41">
    <cfRule type="containsText" dxfId="431" priority="12" operator="containsText" text="Espacio para describir ">
      <formula>NOT(ISERROR(SEARCH("Espacio para describir ",L32)))</formula>
    </cfRule>
  </conditionalFormatting>
  <conditionalFormatting sqref="AL32 BR32">
    <cfRule type="containsText" dxfId="430" priority="9" operator="containsText" text="Extremo">
      <formula>NOT(ISERROR(SEARCH("Extremo",AL32)))</formula>
    </cfRule>
    <cfRule type="containsText" dxfId="429" priority="10" operator="containsText" text="Alto">
      <formula>NOT(ISERROR(SEARCH("Alto",AL32)))</formula>
    </cfRule>
    <cfRule type="containsText" dxfId="428" priority="11" operator="containsText" text="Moderado">
      <formula>NOT(ISERROR(SEARCH("Moderado",AL32)))</formula>
    </cfRule>
  </conditionalFormatting>
  <conditionalFormatting sqref="L42:M51">
    <cfRule type="containsText" dxfId="427" priority="8" operator="containsText" text="Espacio para describir ">
      <formula>NOT(ISERROR(SEARCH("Espacio para describir ",L42)))</formula>
    </cfRule>
  </conditionalFormatting>
  <conditionalFormatting sqref="AL42 BR42">
    <cfRule type="containsText" dxfId="426" priority="5" operator="containsText" text="Extremo">
      <formula>NOT(ISERROR(SEARCH("Extremo",AL42)))</formula>
    </cfRule>
    <cfRule type="containsText" dxfId="425" priority="6" operator="containsText" text="Alto">
      <formula>NOT(ISERROR(SEARCH("Alto",AL42)))</formula>
    </cfRule>
    <cfRule type="containsText" dxfId="424" priority="7" operator="containsText" text="Moderado">
      <formula>NOT(ISERROR(SEARCH("Moderado",AL42)))</formula>
    </cfRule>
  </conditionalFormatting>
  <conditionalFormatting sqref="L52:M61">
    <cfRule type="containsText" dxfId="423" priority="4" operator="containsText" text="Espacio para describir ">
      <formula>NOT(ISERROR(SEARCH("Espacio para describir ",L52)))</formula>
    </cfRule>
  </conditionalFormatting>
  <conditionalFormatting sqref="AL52 BR52">
    <cfRule type="containsText" dxfId="422" priority="1" operator="containsText" text="Extremo">
      <formula>NOT(ISERROR(SEARCH("Extremo",AL52)))</formula>
    </cfRule>
    <cfRule type="containsText" dxfId="421" priority="2" operator="containsText" text="Alto">
      <formula>NOT(ISERROR(SEARCH("Alto",AL52)))</formula>
    </cfRule>
    <cfRule type="containsText" dxfId="420"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F4AE5317-B89A-4A67-8BEE-3C9E21553677}"/>
    <dataValidation allowBlank="1" showInputMessage="1" showErrorMessage="1" prompt="¿Se deja evidencia o rastro de la ejecución del control, que permita a cualquier tercero con la evidencia, llegar a la misma conclusión?." sqref="BC11" xr:uid="{6A1770B1-20AB-4A50-8ABD-EB8AE13D7CAC}"/>
    <dataValidation allowBlank="1" showInputMessage="1" showErrorMessage="1" prompt="¿Las observaciones, desviaciones o diferencias identificadas como resultados de la ejecución del control son investigadas y resueltas de manera oportuna?" sqref="BB11" xr:uid="{C3FCDC9F-3CD1-49EE-BA0B-662345E0F362}"/>
    <dataValidation allowBlank="1" showInputMessage="1" showErrorMessage="1" prompt="¿La fuente de información que se utiliza en el desarrollo del control es información confiable que permita mitigar el riesgo?." sqref="BA11" xr:uid="{7048157F-67A3-40D5-A8F5-79785FABCF68}"/>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900B5870-25D5-4BD2-9100-3CAE5FE8E7A4}"/>
    <dataValidation allowBlank="1" showInputMessage="1" showErrorMessage="1" prompt="¿La oportunidad en que se ejecuta el control ayuda a prevenir la mitigación del riesgo o a detectar la materialización del riesgo de manera oportuna?" sqref="AY11" xr:uid="{D0F3290F-DEAE-4C1A-AB1D-864236FA9B51}"/>
    <dataValidation allowBlank="1" showInputMessage="1" showErrorMessage="1" prompt="El responsable tiene autoridad y adecuada segregación de funciones en la ejecución del control?" sqref="AX11" xr:uid="{A1BBF1B4-BA05-482F-9F26-AEFABE8BF275}"/>
    <dataValidation allowBlank="1" showInputMessage="1" showErrorMessage="1" prompt="¿Existen un responsable asignado a la ejecución del control?" sqref="AW11" xr:uid="{B430279F-05B2-42C0-8D7B-19B4F74B887F}"/>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A84FE589-9B33-4588-B5E0-AEDFAFCF9B54}"/>
    <dataValidation type="list" allowBlank="1" showInputMessage="1" showErrorMessage="1" prompt="¿Genera Impacto ambiental?" sqref="AI12:AI61" xr:uid="{CA606EF6-B80C-4603-B6D1-C785AE3E2489}">
      <formula1>"SI,NO,Escoger un dato de la lista desplegable"</formula1>
    </dataValidation>
    <dataValidation allowBlank="1" showInputMessage="1" showErrorMessage="1" prompt="¿Genera Impacto ambiental?" sqref="AI11" xr:uid="{3E7DC087-2D03-4130-AC94-C4B07A4B49D4}"/>
    <dataValidation type="list" allowBlank="1" showInputMessage="1" showErrorMessage="1" prompt="¿Afectar la imagen nacional?" sqref="AH12:AH61" xr:uid="{4A17FFF5-E7AB-4886-8096-23D85BAD70CE}">
      <formula1>"SI,NO,Escoger un dato de la lista desplegable"</formula1>
    </dataValidation>
    <dataValidation allowBlank="1" showInputMessage="1" showErrorMessage="1" prompt="¿Afectar la imagen nacional?" sqref="AH11" xr:uid="{4F1A801F-2038-4292-9AFB-B210534D2B27}"/>
    <dataValidation type="list" allowBlank="1" showInputMessage="1" showErrorMessage="1" prompt="¿Afectar la imagen regional?" sqref="AG12:AG61" xr:uid="{708A1F12-4C2E-4B3B-B41A-AECBA3295DFA}">
      <formula1>"SI,NO,Escoger un dato de la lista desplegable"</formula1>
    </dataValidation>
    <dataValidation allowBlank="1" showInputMessage="1" showErrorMessage="1" prompt="¿Afectar la imagen regional?" sqref="AG11" xr:uid="{98AE4B3E-74B5-47AD-9216-DA33F7BE5754}"/>
    <dataValidation type="list" allowBlank="1" showInputMessage="1" showErrorMessage="1" prompt="¿Ocasionar lesiones físicas o pérdida de vidas humanas?_x000a_NOTA: si esta respuesta es afirmativa, el impacto sera considerado como catastrófico." sqref="AF12:AF61" xr:uid="{BC214414-4BE5-4A01-9485-7CF98121AFFB}">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4EBEB528-A668-48BC-8259-E2E070470BD6}"/>
    <dataValidation type="list" allowBlank="1" showInputMessage="1" showErrorMessage="1" prompt="¿Generar pérdida de credibilidad del sector?" sqref="AE12:AE61" xr:uid="{3AA6BAD3-CE3D-4523-A713-D73308BD7BD8}">
      <formula1>"SI,NO,Escoger un dato de la lista desplegable"</formula1>
    </dataValidation>
    <dataValidation allowBlank="1" showInputMessage="1" showErrorMessage="1" prompt="¿Generar pérdida de credibilidad del sector?" sqref="AE11" xr:uid="{2CF3C368-1C6B-42EB-87DD-287A76B776CD}"/>
    <dataValidation type="list" allowBlank="1" showInputMessage="1" showErrorMessage="1" prompt="¿Dar lugar a procesos penales?" sqref="AD12:AD61" xr:uid="{F9D03BDC-E9C6-465F-A313-AF903808206E}">
      <formula1>"SI,NO,Escoger un dato de la lista desplegable"</formula1>
    </dataValidation>
    <dataValidation allowBlank="1" showInputMessage="1" showErrorMessage="1" prompt="¿Dar lugar a procesos penales?" sqref="AD11" xr:uid="{50F36CE1-8408-4EFD-A99F-70E010A3E44D}"/>
    <dataValidation type="list" allowBlank="1" showInputMessage="1" showErrorMessage="1" prompt="¿Dar lugar a procesos fiscales?" sqref="AC12:AC61" xr:uid="{A57B8B85-DF01-430E-8656-48FB563FB72C}">
      <formula1>"SI,NO,Escoger un dato de la lista desplegable"</formula1>
    </dataValidation>
    <dataValidation allowBlank="1" showInputMessage="1" showErrorMessage="1" prompt="¿Dar lugar a procesos fiscales?" sqref="AC11" xr:uid="{AD657BFA-5698-4550-BA57-E6033AA67243}"/>
    <dataValidation type="list" allowBlank="1" showInputMessage="1" showErrorMessage="1" prompt="¿Dar lugar a procesos disciplinarios?" sqref="AB12:AB61" xr:uid="{EE1965BF-4DB4-40B3-8912-559DDEA0EAFE}">
      <formula1>"SI,NO,Escoger un dato de la lista desplegable"</formula1>
    </dataValidation>
    <dataValidation allowBlank="1" showInputMessage="1" showErrorMessage="1" prompt="¿Dar lugar a procesos disciplinarios?" sqref="AB11" xr:uid="{16A46E61-33C2-4E30-9F26-14A35DB5ADAA}"/>
    <dataValidation type="list" allowBlank="1" showInputMessage="1" showErrorMessage="1" prompt="¿Dar lugar a procesos sancionatorios?" sqref="AA12:AA61" xr:uid="{EBFB820B-01B0-49B0-8667-8E1352A4733E}">
      <formula1>"SI,NO,Escoger un dato de la lista desplegable"</formula1>
    </dataValidation>
    <dataValidation allowBlank="1" showInputMessage="1" showErrorMessage="1" prompt="¿Dar lugar a procesos sancionatorios?" sqref="AA11" xr:uid="{A45A31CE-3E85-4FCB-A004-D34303FE06C2}"/>
    <dataValidation type="list" allowBlank="1" showInputMessage="1" showErrorMessage="1" prompt="¿Generar intervención de los órganos de control, de la Fiscalía, u otro ente?" sqref="Z12:Z61" xr:uid="{80F3912D-DB4A-42AD-A54E-05D469845FCA}">
      <formula1>"SI,NO,Escoger un dato de la lista desplegable"</formula1>
    </dataValidation>
    <dataValidation allowBlank="1" showInputMessage="1" showErrorMessage="1" prompt="¿Generar intervención de los órganos de control, de la Fiscalía, u otro ente?" sqref="Z11" xr:uid="{42BB2857-D6F2-4339-A78C-DBD80185DCA7}"/>
    <dataValidation type="list" allowBlank="1" showInputMessage="1" showErrorMessage="1" prompt="¿Generar pérdida de información de la Entidad?" sqref="Y12:Y61" xr:uid="{F13D82E8-476E-4DCC-8F67-9C4634AD22C9}">
      <formula1>"SI,NO,Escoger un dato de la lista desplegable"</formula1>
    </dataValidation>
    <dataValidation allowBlank="1" showInputMessage="1" showErrorMessage="1" prompt="¿Generar pérdida de información de la Entidad?" sqref="Y11" xr:uid="{00C8ADF0-7EC9-42E5-B8FF-C60F3F8BD7B3}"/>
    <dataValidation type="list" allowBlank="1" showInputMessage="1" showErrorMessage="1" prompt="¿Dar lugar al detrimento de calidad de vida de la comunidad por la pérdida del bien o servicios o los recursos públicos?" sqref="X12:X61" xr:uid="{E264CD34-75D1-4E21-BB4C-7EF871B1D79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9300A2A4-5CAC-4C87-8A36-211542C04B44}"/>
    <dataValidation type="list" allowBlank="1" showInputMessage="1" showErrorMessage="1" prompt="¿Afectar la generación de los productos o la prestación de servicios?" sqref="W12:W61" xr:uid="{481523AB-8832-4F62-8E54-5EF19D5C8B85}">
      <formula1>"SI,NO,Escoger un dato de la lista desplegable"</formula1>
    </dataValidation>
    <dataValidation allowBlank="1" showInputMessage="1" showErrorMessage="1" prompt="¿Afectar la generación de los productos o la prestación de servicios?" sqref="W11" xr:uid="{36A42EC2-6BF8-41D1-BC4C-65CBEB09FC8E}"/>
    <dataValidation type="list" allowBlank="1" showInputMessage="1" showErrorMessage="1" prompt="¿Generar pérdida de recursos económicos?" sqref="V12:V61" xr:uid="{829C6530-F6A3-47E2-9FF5-E7303A550E75}">
      <formula1>"SI,NO,Escoger un dato de la lista desplegable"</formula1>
    </dataValidation>
    <dataValidation allowBlank="1" showInputMessage="1" showErrorMessage="1" prompt="¿Generar pérdida de recursos económicos?" sqref="V11" xr:uid="{74D812A4-5395-4F68-9851-3E059D057A78}"/>
    <dataValidation type="list" allowBlank="1" showInputMessage="1" showErrorMessage="1" prompt="¿Generar pérdida de confianza de la Entidad, afectando su reputación?" sqref="U12:U61" xr:uid="{49FE871F-9C2E-4A2B-ABF1-E388A1F7EAF8}">
      <formula1>"SI,NO,Escoger un dato de la lista desplegable"</formula1>
    </dataValidation>
    <dataValidation allowBlank="1" showInputMessage="1" showErrorMessage="1" prompt="¿Generar pérdida de confianza de la Entidad, afectando su reputación?" sqref="U11" xr:uid="{5252BEE1-C963-4F94-9741-D67C30C8AB9E}"/>
    <dataValidation type="list" allowBlank="1" showInputMessage="1" showErrorMessage="1" prompt="¿Afectar el cumplimiento de la misión del sector al que pertenece la Entidad?" sqref="T12:T61" xr:uid="{FF482089-F19F-47D4-B460-1B743FC9F884}">
      <formula1>"SI,NO,Escoger un dato de la lista desplegable"</formula1>
    </dataValidation>
    <dataValidation allowBlank="1" showInputMessage="1" showErrorMessage="1" prompt="¿Afectar el cumplimiento de la misión del sector al que pertenece la Entidad?" sqref="T11" xr:uid="{C953F1CE-03E2-4603-8316-7F8D546EA247}"/>
    <dataValidation type="list" allowBlank="1" showInputMessage="1" showErrorMessage="1" prompt="¿Afectar el cumplimiento de misión de la Entidad?" sqref="S12:S61" xr:uid="{7CB548BD-6D96-423E-8AAC-D22AA1A4F3FD}">
      <formula1>"SI,NO,Escoger un dato de la lista desplegable"</formula1>
    </dataValidation>
    <dataValidation allowBlank="1" showInputMessage="1" showErrorMessage="1" prompt="¿Afectar el cumplimiento de misión de la Entidad?" sqref="S11" xr:uid="{3AD01E61-27ED-42D5-AE65-4A0107BB3051}"/>
    <dataValidation type="list" allowBlank="1" showInputMessage="1" showErrorMessage="1" prompt="¿Afectar el cumplimiento de metas y objetivos de la dependencia?" sqref="R12:R61" xr:uid="{2A79107E-BDB7-413F-B4C5-EE1B595E61A5}">
      <formula1>"SI,NO,Escoger un dato de la lista desplegable"</formula1>
    </dataValidation>
    <dataValidation allowBlank="1" showInputMessage="1" showErrorMessage="1" prompt="¿Afectar el cumplimiento de metas y objetivos de la dependencia?" sqref="R11" xr:uid="{4DDA5E0E-F0D0-4B4E-8BF0-D4C9DFA3ABA5}"/>
    <dataValidation type="list" allowBlank="1" showInputMessage="1" showErrorMessage="1" prompt="¿Afectar al grupo de funcionarios del proceso?" sqref="Q12:Q61" xr:uid="{EDBC7E22-8490-4666-BB9E-2752ADB1B57B}">
      <formula1>"SI,NO,Escoger un dato de la lista desplegable"</formula1>
    </dataValidation>
    <dataValidation allowBlank="1" showInputMessage="1" showErrorMessage="1" prompt="¿Afectar al grupo de funcionarios del proceso?" sqref="Q11" xr:uid="{02E06E14-8F4B-40C6-855B-F9895AA70804}"/>
    <dataValidation allowBlank="1" showInputMessage="1" showErrorMessage="1" prompt="Son los efectos ocasionados por la ocurrencia de un riesgo que afecta los objetivos o procesos de la entidad. Pueden ser una pérdida, un daño, un perjuicio, un detrimento." sqref="M9:M11" xr:uid="{9657402E-26BD-4A1A-AA21-6368B663CD3E}"/>
    <dataValidation type="list" allowBlank="1" showInputMessage="1" showErrorMessage="1" sqref="BG12:BG61" xr:uid="{0520EE6A-A4D5-4594-85EE-45A4933E3C97}">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5FA42C25-804C-4AC1-8A59-9FB628FF537B}">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B4FB0E56-6811-45B3-BD40-B3EE965A43D2}">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12E48BEA-776A-4F19-AF70-161D1FFA5E46}">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B2D38E17-88D0-4560-8F2F-288F61D979CC}">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EEC7A1F4-79CB-4C3C-9487-0C125B24FC05}">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7E252C40-03B3-4080-8CE3-56A000C53C2E}">
      <formula1>"Adecuado,Inadecuado,Escoger un dato de la lista desplegable"</formula1>
    </dataValidation>
    <dataValidation type="list" allowBlank="1" showInputMessage="1" showErrorMessage="1" prompt="¿Existen un responsable asignado a la ejecución del control?" sqref="AW12:AW61" xr:uid="{CF116360-69F9-4976-AC52-5A13B6474B56}">
      <formula1>"Asignado,No Asignado,Escoger un dato de la lista desplegable"</formula1>
    </dataValidation>
    <dataValidation type="list" allowBlank="1" showInputMessage="1" showErrorMessage="1" sqref="AV12:AV61" xr:uid="{20629CF9-50C5-464B-B3E2-D31444C2C7CF}">
      <formula1>"Escoger un dato de la lista desplegable,Preventivo,Detectivo"</formula1>
    </dataValidation>
    <dataValidation type="list" allowBlank="1" showInputMessage="1" showErrorMessage="1" sqref="AQ12:AQ61" xr:uid="{7F957582-D3EC-437A-801D-0C6CE3D5C0B3}">
      <formula1>"Escoger un dato de la lista desplegable,Por Tramite, Diario, Semanal, Quincenal, Mensual, Bimestral, Trimestral, Semestral,Anual"</formula1>
    </dataValidation>
    <dataValidation type="list" allowBlank="1" showInputMessage="1" showErrorMessage="1" sqref="F12:I61" xr:uid="{D1514995-23D1-483D-A75F-45BF36EA6B27}">
      <formula1>"SI,NO,Escoger un dato de la lista desplegable"</formula1>
    </dataValidation>
    <dataValidation type="list" allowBlank="1" showInputMessage="1" showErrorMessage="1" sqref="N12:N61" xr:uid="{D87F42DE-DDBC-4DED-A59D-2DD15085FF11}">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8871599-65D4-4FC6-A49F-4571BAC06E0E}">
          <x14:formula1>
            <xm:f>DATOS!$J$15:$J$19</xm:f>
          </x14:formula1>
          <xm:sqref>AM12:AM61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9AD77-0639-4CBB-9D44-D0084CF657A5}">
  <sheetPr>
    <pageSetUpPr fitToPage="1"/>
  </sheetPr>
  <dimension ref="B2:BS62"/>
  <sheetViews>
    <sheetView zoomScale="60" zoomScaleNormal="60" workbookViewId="0"/>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285" customHeight="1" x14ac:dyDescent="0.25">
      <c r="B12" s="197">
        <v>1</v>
      </c>
      <c r="C12" s="200" t="s">
        <v>26</v>
      </c>
      <c r="D12" s="203" t="s">
        <v>496</v>
      </c>
      <c r="E12" s="203" t="s">
        <v>497</v>
      </c>
      <c r="F12" s="203" t="s">
        <v>170</v>
      </c>
      <c r="G12" s="203" t="s">
        <v>170</v>
      </c>
      <c r="H12" s="203" t="s">
        <v>170</v>
      </c>
      <c r="I12" s="203" t="s">
        <v>170</v>
      </c>
      <c r="J12" s="203" t="str">
        <f>IF(AND((F12="SI"),(G12="SI"),(H12="SI"),(I12="SI")),"Si es Riesgo de Corrupción","No es Riesgo de Corrupción")</f>
        <v>Si es Riesgo de Corrupción</v>
      </c>
      <c r="K12" s="50">
        <v>1</v>
      </c>
      <c r="L12" s="51" t="s">
        <v>498</v>
      </c>
      <c r="M12" s="223" t="s">
        <v>499</v>
      </c>
      <c r="N12" s="225">
        <v>1</v>
      </c>
      <c r="O12" s="214" t="str">
        <f>IF(N12=1,"Rara vez",IF(N12=2,"Improbable",IF(N12=3,"Posible",IF(N12=4,"Probable",IF(N12=5,"Casi seguro","Definir el nivel de probabilidad")))))</f>
        <v>Rara vez</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20" t="s">
        <v>173</v>
      </c>
      <c r="R12" s="220" t="s">
        <v>170</v>
      </c>
      <c r="S12" s="220" t="s">
        <v>170</v>
      </c>
      <c r="T12" s="220" t="s">
        <v>173</v>
      </c>
      <c r="U12" s="220" t="s">
        <v>170</v>
      </c>
      <c r="V12" s="220" t="s">
        <v>173</v>
      </c>
      <c r="W12" s="220" t="s">
        <v>173</v>
      </c>
      <c r="X12" s="220" t="s">
        <v>173</v>
      </c>
      <c r="Y12" s="220" t="s">
        <v>173</v>
      </c>
      <c r="Z12" s="220" t="s">
        <v>170</v>
      </c>
      <c r="AA12" s="220" t="s">
        <v>170</v>
      </c>
      <c r="AB12" s="220" t="s">
        <v>170</v>
      </c>
      <c r="AC12" s="220" t="s">
        <v>170</v>
      </c>
      <c r="AD12" s="220" t="s">
        <v>170</v>
      </c>
      <c r="AE12" s="220" t="s">
        <v>173</v>
      </c>
      <c r="AF12" s="220" t="s">
        <v>173</v>
      </c>
      <c r="AG12" s="220" t="s">
        <v>173</v>
      </c>
      <c r="AH12" s="220" t="s">
        <v>173</v>
      </c>
      <c r="AI12" s="220" t="s">
        <v>173</v>
      </c>
      <c r="AJ12" s="261">
        <f>IF(AF12="SI","Impacto Catastrófico por lesoines o perdida de vidas humanas",(COUNTIF(Q12:AE21,"SI")+COUNTIF(AG12:AI21,"SI")))</f>
        <v>8</v>
      </c>
      <c r="AK12" s="220" t="str">
        <f>IF(AJ12=0,"",IF(AND(AJ12&gt;0,AJ12&lt;=5),"Moderado",IF(AND(AJ12&gt;5,AJ12&lt;=11),"Mayor","Catastrófico")))</f>
        <v>Mayor</v>
      </c>
      <c r="AL12" s="220" t="str">
        <f>IF(AND(O12="Rara Vez",AK12="Moderado"),"Moderado",IF(AND(O12="Rara Vez",AK12="Mayor"),"Alto",IF(AND(O12="Improbable",AK12="Moderado"),"Moderado",IF(AND(O12="Improbable",AK12="Mayor"),"Alto",IF(AND(O12="Posible",AK12="Moderado"),"Alto",IF(AND(O12="Probable",AK12="Moderado"),"Alto","Extremo"))))))</f>
        <v>Alto</v>
      </c>
      <c r="AM12" s="234" t="s">
        <v>167</v>
      </c>
      <c r="AN12" s="52">
        <v>1</v>
      </c>
      <c r="AO12" s="53" t="s">
        <v>504</v>
      </c>
      <c r="AP12" s="53" t="s">
        <v>500</v>
      </c>
      <c r="AQ12" s="53" t="s">
        <v>227</v>
      </c>
      <c r="AR12" s="53" t="s">
        <v>501</v>
      </c>
      <c r="AS12" s="53" t="s">
        <v>505</v>
      </c>
      <c r="AT12" s="53" t="s">
        <v>502</v>
      </c>
      <c r="AU12" s="53" t="s">
        <v>503</v>
      </c>
      <c r="AV12" s="53" t="s">
        <v>178</v>
      </c>
      <c r="AW12" s="56" t="s">
        <v>179</v>
      </c>
      <c r="AX12" s="56" t="s">
        <v>180</v>
      </c>
      <c r="AY12" s="56" t="s">
        <v>181</v>
      </c>
      <c r="AZ12" s="56" t="s">
        <v>182</v>
      </c>
      <c r="BA12" s="56" t="s">
        <v>183</v>
      </c>
      <c r="BB12" s="56" t="s">
        <v>184</v>
      </c>
      <c r="BC12" s="56" t="s">
        <v>206</v>
      </c>
      <c r="BD12" s="56">
        <f t="shared" ref="BD12:BD61" si="0">IF(AW12="Asignado",15,0)+IF(AX12="Adecuado",15,0)+IF(AY12="Oportuna",15,0)+IF(AZ12="Prevenir",15,IF(AZ12="Detectar",10,0))+IF(BA12="Confiable",15,0)+IF(BB12="Se investigan y resuelven oportunamente",15,0)+IF(BC12="Completa",10,IF(BC12="Incompleta",5,0))</f>
        <v>100</v>
      </c>
      <c r="BE12" s="56" t="str">
        <f t="shared" ref="BE12:BE61" si="1">IF(BD12&lt;=85,"Débil",IF(AND(BD12&gt;=86,BD12&lt;=94),"Moderado","Fuerte"))</f>
        <v>Fuerte</v>
      </c>
      <c r="BF12" s="53"/>
      <c r="BG12" s="55" t="s">
        <v>186</v>
      </c>
      <c r="BH12" s="56" t="str">
        <f t="shared" ref="BH12:BH61" si="2">IF(BG12="Débil","No se ejecuta",IF(BG12="Moderado","Algunas veces se ejecuta",IF(BG12="FUERTE","Siempre se ejecuta","Casilla formulada")))</f>
        <v>Siempre se ejecuta</v>
      </c>
      <c r="BI12" s="53"/>
      <c r="BJ12" s="5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4">IF(BJ12="DÉBIL",0,IF(BJ12="MODERADO",50,IF(BJ12="FUERTE",100,"")))</f>
        <v>100</v>
      </c>
      <c r="BL12" s="56" t="str">
        <f t="shared" ref="BL12:BL61" si="5">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Mayor</v>
      </c>
      <c r="BR12" s="228" t="str">
        <f>IF(AND(BP12="Rara Vez",BQ12="Moderado"),"Moderado",IF(AND(BP12="Rara Vez",BQ12="Mayor"),"Alto",IF(AND(BP12="Improbable",BQ12="Moderado"),"Moderado",IF(AND(BP12="Improbable",BQ12="Mayor"),"Alto",IF(AND(BP12="Posible",BQ12="Moderado"),"Alto",IF(AND(BP12="Probable",BQ12="Moderado"),"Alto","Extremo"))))))</f>
        <v>Alto</v>
      </c>
      <c r="BS12" s="229"/>
    </row>
    <row r="13" spans="2:71" s="57" customFormat="1" ht="6" customHeight="1" x14ac:dyDescent="0.25">
      <c r="B13" s="198"/>
      <c r="C13" s="201"/>
      <c r="D13" s="203"/>
      <c r="E13" s="203"/>
      <c r="F13" s="203"/>
      <c r="G13" s="203"/>
      <c r="H13" s="203"/>
      <c r="I13" s="203"/>
      <c r="J13" s="203"/>
      <c r="K13" s="58">
        <v>2</v>
      </c>
      <c r="L13" s="59" t="s">
        <v>123</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62"/>
      <c r="AK13" s="221"/>
      <c r="AL13" s="221"/>
      <c r="AM13" s="235"/>
      <c r="AN13" s="60">
        <v>2</v>
      </c>
      <c r="AO13" s="61" t="s">
        <v>125</v>
      </c>
      <c r="AP13" s="61"/>
      <c r="AQ13" s="61" t="s">
        <v>122</v>
      </c>
      <c r="AR13" s="61"/>
      <c r="AS13" s="61"/>
      <c r="AT13" s="61"/>
      <c r="AU13" s="61"/>
      <c r="AV13" s="61" t="s">
        <v>122</v>
      </c>
      <c r="AW13" s="62" t="s">
        <v>122</v>
      </c>
      <c r="AX13" s="62" t="s">
        <v>122</v>
      </c>
      <c r="AY13" s="62" t="s">
        <v>122</v>
      </c>
      <c r="AZ13" s="62" t="s">
        <v>122</v>
      </c>
      <c r="BA13" s="62" t="s">
        <v>122</v>
      </c>
      <c r="BB13" s="62" t="s">
        <v>122</v>
      </c>
      <c r="BC13" s="62" t="s">
        <v>122</v>
      </c>
      <c r="BD13" s="62">
        <f t="shared" si="0"/>
        <v>0</v>
      </c>
      <c r="BE13" s="62" t="str">
        <f t="shared" si="1"/>
        <v>Débil</v>
      </c>
      <c r="BF13" s="61"/>
      <c r="BG13" s="63" t="s">
        <v>122</v>
      </c>
      <c r="BH13" s="62" t="str">
        <f t="shared" si="2"/>
        <v>Casilla formulada</v>
      </c>
      <c r="BI13" s="61"/>
      <c r="BJ13" s="62" t="str">
        <f t="shared" si="3"/>
        <v/>
      </c>
      <c r="BK13" s="62" t="str">
        <f t="shared" si="4"/>
        <v/>
      </c>
      <c r="BL13" s="62" t="str">
        <f t="shared" si="5"/>
        <v>SI</v>
      </c>
      <c r="BM13" s="238"/>
      <c r="BN13" s="241"/>
      <c r="BO13" s="244"/>
      <c r="BP13" s="218"/>
      <c r="BQ13" s="221"/>
      <c r="BR13" s="221"/>
      <c r="BS13" s="230"/>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62"/>
      <c r="AK14" s="221"/>
      <c r="AL14" s="221"/>
      <c r="AM14" s="235"/>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62"/>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62"/>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62"/>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62"/>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62"/>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62"/>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63"/>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239"/>
      <c r="BN21" s="242"/>
      <c r="BO21" s="245"/>
      <c r="BP21" s="219"/>
      <c r="BQ21" s="222"/>
      <c r="BR21" s="222"/>
      <c r="BS21" s="231"/>
    </row>
    <row r="22" spans="2:71" s="57" customFormat="1" ht="96" hidden="1" customHeight="1" x14ac:dyDescent="0.25">
      <c r="B22" s="197">
        <v>2</v>
      </c>
      <c r="C22" s="200" t="s">
        <v>120</v>
      </c>
      <c r="D22" s="203" t="s">
        <v>121</v>
      </c>
      <c r="E22" s="203"/>
      <c r="F22" s="203" t="s">
        <v>122</v>
      </c>
      <c r="G22" s="203" t="s">
        <v>122</v>
      </c>
      <c r="H22" s="203" t="s">
        <v>122</v>
      </c>
      <c r="I22" s="203" t="s">
        <v>122</v>
      </c>
      <c r="J22" s="203" t="str">
        <f>IF(AND((F22="SI"),(G22="SI"),(H22="SI"),(I22="SI")),"Si es Riesgo de Corrupción","No es Riesgo de Corrupción")</f>
        <v>No es Riesgo de Corrupción</v>
      </c>
      <c r="K22" s="50">
        <v>1</v>
      </c>
      <c r="L22" s="51" t="s">
        <v>123</v>
      </c>
      <c r="M22" s="223" t="s">
        <v>191</v>
      </c>
      <c r="N22" s="225"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20" t="s">
        <v>122</v>
      </c>
      <c r="R22" s="220" t="s">
        <v>122</v>
      </c>
      <c r="S22" s="220" t="s">
        <v>122</v>
      </c>
      <c r="T22" s="220" t="s">
        <v>122</v>
      </c>
      <c r="U22" s="220" t="s">
        <v>122</v>
      </c>
      <c r="V22" s="220" t="s">
        <v>122</v>
      </c>
      <c r="W22" s="220" t="s">
        <v>122</v>
      </c>
      <c r="X22" s="220" t="s">
        <v>122</v>
      </c>
      <c r="Y22" s="220" t="s">
        <v>122</v>
      </c>
      <c r="Z22" s="220" t="s">
        <v>122</v>
      </c>
      <c r="AA22" s="220" t="s">
        <v>122</v>
      </c>
      <c r="AB22" s="220" t="s">
        <v>122</v>
      </c>
      <c r="AC22" s="220" t="s">
        <v>122</v>
      </c>
      <c r="AD22" s="220" t="s">
        <v>122</v>
      </c>
      <c r="AE22" s="220" t="s">
        <v>122</v>
      </c>
      <c r="AF22" s="220" t="s">
        <v>122</v>
      </c>
      <c r="AG22" s="220" t="s">
        <v>122</v>
      </c>
      <c r="AH22" s="220" t="s">
        <v>122</v>
      </c>
      <c r="AI22" s="220" t="s">
        <v>122</v>
      </c>
      <c r="AJ22" s="220">
        <f>IF(AF22="SI","Impacto Catastrófico por lesoines o perdida de vidas humanas",(COUNTIF(Q22:AE31,"SI")+COUNTIF(AG22:AI31,"SI")))</f>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0"/>
        <v>0</v>
      </c>
      <c r="BE22" s="56" t="str">
        <f t="shared" si="1"/>
        <v>Débil</v>
      </c>
      <c r="BF22" s="53"/>
      <c r="BG22" s="55" t="s">
        <v>122</v>
      </c>
      <c r="BH22" s="56" t="str">
        <f t="shared" si="2"/>
        <v>Casilla formulada</v>
      </c>
      <c r="BI22" s="53"/>
      <c r="BJ22" s="56" t="str">
        <f t="shared" si="3"/>
        <v/>
      </c>
      <c r="BK22" s="56" t="str">
        <f t="shared" si="4"/>
        <v/>
      </c>
      <c r="BL22" s="56" t="str">
        <f t="shared" si="5"/>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4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03"/>
      <c r="G23" s="203"/>
      <c r="H23" s="203"/>
      <c r="I23" s="203"/>
      <c r="J23" s="203"/>
      <c r="K23" s="58">
        <v>2</v>
      </c>
      <c r="L23" s="59" t="s">
        <v>123</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238"/>
      <c r="BN23" s="241"/>
      <c r="BO23" s="244"/>
      <c r="BP23" s="218"/>
      <c r="BQ23" s="221"/>
      <c r="BR23" s="221"/>
      <c r="BS23" s="230"/>
    </row>
    <row r="24" spans="2:71" s="57" customFormat="1" ht="96" hidden="1"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238"/>
      <c r="BN24" s="241"/>
      <c r="BO24" s="244"/>
      <c r="BP24" s="218"/>
      <c r="BQ24" s="221"/>
      <c r="BR24" s="221"/>
      <c r="BS24" s="230"/>
    </row>
    <row r="25" spans="2:71" s="57" customFormat="1" ht="96" hidden="1"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238"/>
      <c r="BN25" s="241"/>
      <c r="BO25" s="244"/>
      <c r="BP25" s="218"/>
      <c r="BQ25" s="221"/>
      <c r="BR25" s="221"/>
      <c r="BS25" s="230"/>
    </row>
    <row r="26" spans="2:71" s="57" customFormat="1" ht="96" hidden="1"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238"/>
      <c r="BN26" s="241"/>
      <c r="BO26" s="244"/>
      <c r="BP26" s="218"/>
      <c r="BQ26" s="221"/>
      <c r="BR26" s="221"/>
      <c r="BS26" s="230"/>
    </row>
    <row r="27" spans="2:71" s="57" customFormat="1" ht="96" hidden="1"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238"/>
      <c r="BN27" s="241"/>
      <c r="BO27" s="244"/>
      <c r="BP27" s="218"/>
      <c r="BQ27" s="221"/>
      <c r="BR27" s="221"/>
      <c r="BS27" s="230"/>
    </row>
    <row r="28" spans="2:71" s="57" customFormat="1" ht="96" hidden="1"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238"/>
      <c r="BN28" s="241"/>
      <c r="BO28" s="244"/>
      <c r="BP28" s="218"/>
      <c r="BQ28" s="221"/>
      <c r="BR28" s="221"/>
      <c r="BS28" s="230"/>
    </row>
    <row r="29" spans="2:71" s="57" customFormat="1" ht="96" hidden="1"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238"/>
      <c r="BN29" s="241"/>
      <c r="BO29" s="244"/>
      <c r="BP29" s="218"/>
      <c r="BQ29" s="221"/>
      <c r="BR29" s="221"/>
      <c r="BS29" s="230"/>
    </row>
    <row r="30" spans="2:71" s="57" customFormat="1" ht="96" hidden="1"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238"/>
      <c r="BN30" s="241"/>
      <c r="BO30" s="244"/>
      <c r="BP30" s="218"/>
      <c r="BQ30" s="221"/>
      <c r="BR30" s="221"/>
      <c r="BS30" s="230"/>
    </row>
    <row r="31" spans="2:71" s="57" customFormat="1" ht="96" hidden="1"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239"/>
      <c r="BN31" s="242"/>
      <c r="BO31" s="24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0"/>
        <v>0</v>
      </c>
      <c r="BE32" s="56" t="str">
        <f t="shared" si="1"/>
        <v>Débil</v>
      </c>
      <c r="BF32" s="53"/>
      <c r="BG32" s="55" t="s">
        <v>122</v>
      </c>
      <c r="BH32" s="56" t="str">
        <f t="shared" si="2"/>
        <v>Casilla formulada</v>
      </c>
      <c r="BI32" s="53"/>
      <c r="BJ32" s="56" t="str">
        <f t="shared" si="3"/>
        <v/>
      </c>
      <c r="BK32" s="56" t="str">
        <f t="shared" si="4"/>
        <v/>
      </c>
      <c r="BL32" s="56" t="str">
        <f t="shared" si="5"/>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0"/>
        <v>0</v>
      </c>
      <c r="BE42" s="56" t="str">
        <f t="shared" si="1"/>
        <v>Débil</v>
      </c>
      <c r="BF42" s="53"/>
      <c r="BG42" s="55" t="s">
        <v>122</v>
      </c>
      <c r="BH42" s="56" t="str">
        <f t="shared" si="2"/>
        <v>Casilla formulada</v>
      </c>
      <c r="BI42" s="53"/>
      <c r="BJ42" s="56" t="str">
        <f t="shared" si="3"/>
        <v/>
      </c>
      <c r="BK42" s="56" t="str">
        <f t="shared" si="4"/>
        <v/>
      </c>
      <c r="BL42" s="56" t="str">
        <f t="shared" si="5"/>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0"/>
        <v>0</v>
      </c>
      <c r="BE52" s="56" t="str">
        <f t="shared" si="1"/>
        <v>Débil</v>
      </c>
      <c r="BF52" s="53"/>
      <c r="BG52" s="55" t="s">
        <v>122</v>
      </c>
      <c r="BH52" s="56" t="str">
        <f t="shared" si="2"/>
        <v>Casilla formulada</v>
      </c>
      <c r="BI52" s="53"/>
      <c r="BJ52" s="56" t="str">
        <f t="shared" si="3"/>
        <v/>
      </c>
      <c r="BK52" s="56" t="str">
        <f t="shared" si="4"/>
        <v/>
      </c>
      <c r="BL52" s="56" t="str">
        <f t="shared" si="5"/>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239"/>
      <c r="BN61" s="242"/>
      <c r="BO61" s="255"/>
      <c r="BP61" s="219"/>
      <c r="BQ61" s="222"/>
      <c r="BR61" s="222"/>
      <c r="BS61" s="231"/>
    </row>
    <row r="62" spans="2:71" hidden="1" x14ac:dyDescent="0.2"/>
  </sheetData>
  <sheetProtection algorithmName="SHA-512" hashValue="q7Zq0QGkKWldq1PlM7mSCV3D9tuWe8czCBCxVbvAZer9ei76fYOf7qp5i0I90Cuu9Lewp2tp7BJnsmrEJadNoA==" saltValue="JFwIyyfqch9ndZJM99oDHA=="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419" priority="23" operator="containsText" text="Si es Riesgo de Corrupción">
      <formula>NOT(ISERROR(SEARCH("Si es Riesgo de Corrupción",J12)))</formula>
    </cfRule>
    <cfRule type="containsText" dxfId="418" priority="24" operator="containsText" text="No es Riesgo de Corrupción">
      <formula>NOT(ISERROR(SEARCH("No es Riesgo de Corrupción",J12)))</formula>
    </cfRule>
  </conditionalFormatting>
  <conditionalFormatting sqref="L12:M21">
    <cfRule type="containsText" dxfId="417" priority="22" operator="containsText" text="Espacio para describir ">
      <formula>NOT(ISERROR(SEARCH("Espacio para describir ",L12)))</formula>
    </cfRule>
  </conditionalFormatting>
  <conditionalFormatting sqref="Q12:AI61 AQ12:AQ61 AV12:BC61 BG12:BG61 BO12:BO61 N12:N61">
    <cfRule type="containsText" dxfId="416" priority="21" operator="containsText" text="Escoger un dato de la lista desplegable">
      <formula>NOT(ISERROR(SEARCH("Escoger un dato de la lista desplegable",N12)))</formula>
    </cfRule>
  </conditionalFormatting>
  <conditionalFormatting sqref="AO12:AO61">
    <cfRule type="containsText" dxfId="415" priority="20" operator="containsText" text="REDACTAR CONTROL">
      <formula>NOT(ISERROR(SEARCH("REDACTAR CONTROL",AO12)))</formula>
    </cfRule>
  </conditionalFormatting>
  <conditionalFormatting sqref="AL12 BR12">
    <cfRule type="containsText" dxfId="414" priority="17" operator="containsText" text="Extremo">
      <formula>NOT(ISERROR(SEARCH("Extremo",AL12)))</formula>
    </cfRule>
    <cfRule type="containsText" dxfId="413" priority="18" operator="containsText" text="Alto">
      <formula>NOT(ISERROR(SEARCH("Alto",AL12)))</formula>
    </cfRule>
    <cfRule type="containsText" dxfId="412" priority="19" operator="containsText" text="Moderado">
      <formula>NOT(ISERROR(SEARCH("Moderado",AL12)))</formula>
    </cfRule>
  </conditionalFormatting>
  <conditionalFormatting sqref="L22:M31">
    <cfRule type="containsText" dxfId="411" priority="16" operator="containsText" text="Espacio para describir ">
      <formula>NOT(ISERROR(SEARCH("Espacio para describir ",L22)))</formula>
    </cfRule>
  </conditionalFormatting>
  <conditionalFormatting sqref="AL22 BR22">
    <cfRule type="containsText" dxfId="410" priority="13" operator="containsText" text="Extremo">
      <formula>NOT(ISERROR(SEARCH("Extremo",AL22)))</formula>
    </cfRule>
    <cfRule type="containsText" dxfId="409" priority="14" operator="containsText" text="Alto">
      <formula>NOT(ISERROR(SEARCH("Alto",AL22)))</formula>
    </cfRule>
    <cfRule type="containsText" dxfId="408" priority="15" operator="containsText" text="Moderado">
      <formula>NOT(ISERROR(SEARCH("Moderado",AL22)))</formula>
    </cfRule>
  </conditionalFormatting>
  <conditionalFormatting sqref="L32:M41">
    <cfRule type="containsText" dxfId="407" priority="12" operator="containsText" text="Espacio para describir ">
      <formula>NOT(ISERROR(SEARCH("Espacio para describir ",L32)))</formula>
    </cfRule>
  </conditionalFormatting>
  <conditionalFormatting sqref="AL32 BR32">
    <cfRule type="containsText" dxfId="406" priority="9" operator="containsText" text="Extremo">
      <formula>NOT(ISERROR(SEARCH("Extremo",AL32)))</formula>
    </cfRule>
    <cfRule type="containsText" dxfId="405" priority="10" operator="containsText" text="Alto">
      <formula>NOT(ISERROR(SEARCH("Alto",AL32)))</formula>
    </cfRule>
    <cfRule type="containsText" dxfId="404" priority="11" operator="containsText" text="Moderado">
      <formula>NOT(ISERROR(SEARCH("Moderado",AL32)))</formula>
    </cfRule>
  </conditionalFormatting>
  <conditionalFormatting sqref="L42:M51">
    <cfRule type="containsText" dxfId="403" priority="8" operator="containsText" text="Espacio para describir ">
      <formula>NOT(ISERROR(SEARCH("Espacio para describir ",L42)))</formula>
    </cfRule>
  </conditionalFormatting>
  <conditionalFormatting sqref="AL42 BR42">
    <cfRule type="containsText" dxfId="402" priority="5" operator="containsText" text="Extremo">
      <formula>NOT(ISERROR(SEARCH("Extremo",AL42)))</formula>
    </cfRule>
    <cfRule type="containsText" dxfId="401" priority="6" operator="containsText" text="Alto">
      <formula>NOT(ISERROR(SEARCH("Alto",AL42)))</formula>
    </cfRule>
    <cfRule type="containsText" dxfId="400" priority="7" operator="containsText" text="Moderado">
      <formula>NOT(ISERROR(SEARCH("Moderado",AL42)))</formula>
    </cfRule>
  </conditionalFormatting>
  <conditionalFormatting sqref="L52:M61">
    <cfRule type="containsText" dxfId="399" priority="4" operator="containsText" text="Espacio para describir ">
      <formula>NOT(ISERROR(SEARCH("Espacio para describir ",L52)))</formula>
    </cfRule>
  </conditionalFormatting>
  <conditionalFormatting sqref="AL52 BR52">
    <cfRule type="containsText" dxfId="398" priority="1" operator="containsText" text="Extremo">
      <formula>NOT(ISERROR(SEARCH("Extremo",AL52)))</formula>
    </cfRule>
    <cfRule type="containsText" dxfId="397" priority="2" operator="containsText" text="Alto">
      <formula>NOT(ISERROR(SEARCH("Alto",AL52)))</formula>
    </cfRule>
    <cfRule type="containsText" dxfId="396"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DF168BF3-07B2-4F8D-9D2B-D0E661BF29BB}"/>
    <dataValidation allowBlank="1" showInputMessage="1" showErrorMessage="1" prompt="¿Se deja evidencia o rastro de la ejecución del control, que permita a cualquier tercero con la evidencia, llegar a la misma conclusión?." sqref="BC11" xr:uid="{C8803308-A1A7-4218-81EF-26E81C0DF148}"/>
    <dataValidation allowBlank="1" showInputMessage="1" showErrorMessage="1" prompt="¿Las observaciones, desviaciones o diferencias identificadas como resultados de la ejecución del control son investigadas y resueltas de manera oportuna?" sqref="BB11" xr:uid="{72452827-1412-4070-B0E5-1C5B5C956377}"/>
    <dataValidation allowBlank="1" showInputMessage="1" showErrorMessage="1" prompt="¿La fuente de información que se utiliza en el desarrollo del control es información confiable que permita mitigar el riesgo?." sqref="BA11" xr:uid="{5093CF73-3C3A-47AF-B9EC-140EB73F02E2}"/>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A9F92EF2-21EE-4DF2-809C-3FE7A29C82A8}"/>
    <dataValidation allowBlank="1" showInputMessage="1" showErrorMessage="1" prompt="¿La oportunidad en que se ejecuta el control ayuda a prevenir la mitigación del riesgo o a detectar la materialización del riesgo de manera oportuna?" sqref="AY11" xr:uid="{8BB1006D-87E1-4C92-B393-60DD49A5DEDB}"/>
    <dataValidation allowBlank="1" showInputMessage="1" showErrorMessage="1" prompt="El responsable tiene autoridad y adecuada segregación de funciones en la ejecución del control?" sqref="AX11" xr:uid="{003D96D1-95C4-45E2-BB49-1752DDD33163}"/>
    <dataValidation allowBlank="1" showInputMessage="1" showErrorMessage="1" prompt="¿Existen un responsable asignado a la ejecución del control?" sqref="AW11" xr:uid="{2DD6D6A9-9E38-49DC-90B4-0561A560E914}"/>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A0F1E54E-896A-4114-B87C-E322F24CA114}"/>
    <dataValidation type="list" allowBlank="1" showInputMessage="1" showErrorMessage="1" prompt="¿Genera Impacto ambiental?" sqref="AI12:AI61" xr:uid="{3952A878-BC9A-4A56-93DB-28C8EAA99748}">
      <formula1>"SI,NO,Escoger un dato de la lista desplegable"</formula1>
    </dataValidation>
    <dataValidation allowBlank="1" showInputMessage="1" showErrorMessage="1" prompt="¿Genera Impacto ambiental?" sqref="AI11" xr:uid="{A57CD599-6589-4267-A59A-0FC841E0FB84}"/>
    <dataValidation type="list" allowBlank="1" showInputMessage="1" showErrorMessage="1" prompt="¿Afectar la imagen nacional?" sqref="AH12:AH61" xr:uid="{2B469AA4-E9AB-41FC-B5FC-060994A6F867}">
      <formula1>"SI,NO,Escoger un dato de la lista desplegable"</formula1>
    </dataValidation>
    <dataValidation allowBlank="1" showInputMessage="1" showErrorMessage="1" prompt="¿Afectar la imagen nacional?" sqref="AH11" xr:uid="{DA938E1F-3AA4-45DD-8A05-59116EF38CBB}"/>
    <dataValidation type="list" allowBlank="1" showInputMessage="1" showErrorMessage="1" prompt="¿Afectar la imagen regional?" sqref="AG12:AG61" xr:uid="{F2D99D65-6B98-4DAA-AD73-6929DBDD23F8}">
      <formula1>"SI,NO,Escoger un dato de la lista desplegable"</formula1>
    </dataValidation>
    <dataValidation allowBlank="1" showInputMessage="1" showErrorMessage="1" prompt="¿Afectar la imagen regional?" sqref="AG11" xr:uid="{DC6B4759-2CF7-4D63-BD18-F14C223875C6}"/>
    <dataValidation type="list" allowBlank="1" showInputMessage="1" showErrorMessage="1" prompt="¿Ocasionar lesiones físicas o pérdida de vidas humanas?_x000a_NOTA: si esta respuesta es afirmativa, el impacto sera considerado como catastrófico." sqref="AF12:AF61" xr:uid="{DC100642-B557-44AD-B373-F3A40484E314}">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A456965F-9350-48A1-B709-66894005B24E}"/>
    <dataValidation type="list" allowBlank="1" showInputMessage="1" showErrorMessage="1" prompt="¿Generar pérdida de credibilidad del sector?" sqref="AE12:AE61" xr:uid="{9A088BE9-C634-4203-9E89-3504D7E81EFC}">
      <formula1>"SI,NO,Escoger un dato de la lista desplegable"</formula1>
    </dataValidation>
    <dataValidation allowBlank="1" showInputMessage="1" showErrorMessage="1" prompt="¿Generar pérdida de credibilidad del sector?" sqref="AE11" xr:uid="{7D0051E9-2FB2-41AA-B5F8-EA8FC97D06FB}"/>
    <dataValidation type="list" allowBlank="1" showInputMessage="1" showErrorMessage="1" prompt="¿Dar lugar a procesos penales?" sqref="AD12:AD61" xr:uid="{86E634C5-CD36-47A7-9726-1E12BCCD37D8}">
      <formula1>"SI,NO,Escoger un dato de la lista desplegable"</formula1>
    </dataValidation>
    <dataValidation allowBlank="1" showInputMessage="1" showErrorMessage="1" prompt="¿Dar lugar a procesos penales?" sqref="AD11" xr:uid="{FD08B372-4927-46CA-AE21-B3B3CE525E1F}"/>
    <dataValidation type="list" allowBlank="1" showInputMessage="1" showErrorMessage="1" prompt="¿Dar lugar a procesos fiscales?" sqref="AC12:AC61" xr:uid="{B1BF1ACD-996A-4EA8-9F8F-0FB8869DEC49}">
      <formula1>"SI,NO,Escoger un dato de la lista desplegable"</formula1>
    </dataValidation>
    <dataValidation allowBlank="1" showInputMessage="1" showErrorMessage="1" prompt="¿Dar lugar a procesos fiscales?" sqref="AC11" xr:uid="{CE389C4A-163E-4FBF-851A-A528CEE67585}"/>
    <dataValidation type="list" allowBlank="1" showInputMessage="1" showErrorMessage="1" prompt="¿Dar lugar a procesos disciplinarios?" sqref="AB12:AB61" xr:uid="{F9290BB4-BF09-4D40-84F6-E1AB0250360F}">
      <formula1>"SI,NO,Escoger un dato de la lista desplegable"</formula1>
    </dataValidation>
    <dataValidation allowBlank="1" showInputMessage="1" showErrorMessage="1" prompt="¿Dar lugar a procesos disciplinarios?" sqref="AB11" xr:uid="{74B3EBD1-A19B-4A27-AF33-06F688C75EDD}"/>
    <dataValidation type="list" allowBlank="1" showInputMessage="1" showErrorMessage="1" prompt="¿Dar lugar a procesos sancionatorios?" sqref="AA12:AA61" xr:uid="{740390E4-D587-4DBB-8610-C347C700A01D}">
      <formula1>"SI,NO,Escoger un dato de la lista desplegable"</formula1>
    </dataValidation>
    <dataValidation allowBlank="1" showInputMessage="1" showErrorMessage="1" prompt="¿Dar lugar a procesos sancionatorios?" sqref="AA11" xr:uid="{805A3020-5816-45CB-BABF-959C7555CDBA}"/>
    <dataValidation type="list" allowBlank="1" showInputMessage="1" showErrorMessage="1" prompt="¿Generar intervención de los órganos de control, de la Fiscalía, u otro ente?" sqref="Z12:Z61" xr:uid="{68F63342-252E-4932-A4C1-4733B7184DD7}">
      <formula1>"SI,NO,Escoger un dato de la lista desplegable"</formula1>
    </dataValidation>
    <dataValidation allowBlank="1" showInputMessage="1" showErrorMessage="1" prompt="¿Generar intervención de los órganos de control, de la Fiscalía, u otro ente?" sqref="Z11" xr:uid="{A77A58CA-7B87-4800-B710-BF3021A922E0}"/>
    <dataValidation type="list" allowBlank="1" showInputMessage="1" showErrorMessage="1" prompt="¿Generar pérdida de información de la Entidad?" sqref="Y12:Y61" xr:uid="{5AEBC002-A30C-4771-8E02-DB64EE99E61C}">
      <formula1>"SI,NO,Escoger un dato de la lista desplegable"</formula1>
    </dataValidation>
    <dataValidation allowBlank="1" showInputMessage="1" showErrorMessage="1" prompt="¿Generar pérdida de información de la Entidad?" sqref="Y11" xr:uid="{50DE2D67-86BD-491E-A589-FA4257CB6B92}"/>
    <dataValidation type="list" allowBlank="1" showInputMessage="1" showErrorMessage="1" prompt="¿Dar lugar al detrimento de calidad de vida de la comunidad por la pérdida del bien o servicios o los recursos públicos?" sqref="X12:X61" xr:uid="{CD29FA28-75E0-4DB5-881C-F9315A305E8B}">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E81457C1-3A8C-4A02-9824-6C9A7654049C}"/>
    <dataValidation type="list" allowBlank="1" showInputMessage="1" showErrorMessage="1" prompt="¿Afectar la generación de los productos o la prestación de servicios?" sqref="W12:W61" xr:uid="{42B787A1-B75A-44DB-B258-8D4DB49FDDC4}">
      <formula1>"SI,NO,Escoger un dato de la lista desplegable"</formula1>
    </dataValidation>
    <dataValidation allowBlank="1" showInputMessage="1" showErrorMessage="1" prompt="¿Afectar la generación de los productos o la prestación de servicios?" sqref="W11" xr:uid="{46373606-9587-4017-BF18-80D657C77661}"/>
    <dataValidation type="list" allowBlank="1" showInputMessage="1" showErrorMessage="1" prompt="¿Generar pérdida de recursos económicos?" sqref="V12:V61" xr:uid="{99816131-9D28-450E-93B9-62777517F460}">
      <formula1>"SI,NO,Escoger un dato de la lista desplegable"</formula1>
    </dataValidation>
    <dataValidation allowBlank="1" showInputMessage="1" showErrorMessage="1" prompt="¿Generar pérdida de recursos económicos?" sqref="V11" xr:uid="{AE5A87FE-BB50-4D52-9C3D-EC01E5C5386A}"/>
    <dataValidation type="list" allowBlank="1" showInputMessage="1" showErrorMessage="1" prompt="¿Generar pérdida de confianza de la Entidad, afectando su reputación?" sqref="U12:U61" xr:uid="{609E4DAD-6024-4E77-9932-A3F94177C2B4}">
      <formula1>"SI,NO,Escoger un dato de la lista desplegable"</formula1>
    </dataValidation>
    <dataValidation allowBlank="1" showInputMessage="1" showErrorMessage="1" prompt="¿Generar pérdida de confianza de la Entidad, afectando su reputación?" sqref="U11" xr:uid="{CBBC94B3-94E1-4557-A9AE-3DBF1E22AECB}"/>
    <dataValidation type="list" allowBlank="1" showInputMessage="1" showErrorMessage="1" prompt="¿Afectar el cumplimiento de la misión del sector al que pertenece la Entidad?" sqref="T12:T61" xr:uid="{BA36A230-DBCD-4954-8001-F3E2368D60FB}">
      <formula1>"SI,NO,Escoger un dato de la lista desplegable"</formula1>
    </dataValidation>
    <dataValidation allowBlank="1" showInputMessage="1" showErrorMessage="1" prompt="¿Afectar el cumplimiento de la misión del sector al que pertenece la Entidad?" sqref="T11" xr:uid="{ABA17757-A37C-443F-8972-193EDDC8BA08}"/>
    <dataValidation type="list" allowBlank="1" showInputMessage="1" showErrorMessage="1" prompt="¿Afectar el cumplimiento de misión de la Entidad?" sqref="S12:S61" xr:uid="{48D564A1-752E-4F28-B96A-DA0FBB0E1126}">
      <formula1>"SI,NO,Escoger un dato de la lista desplegable"</formula1>
    </dataValidation>
    <dataValidation allowBlank="1" showInputMessage="1" showErrorMessage="1" prompt="¿Afectar el cumplimiento de misión de la Entidad?" sqref="S11" xr:uid="{EB0814B1-4A03-4D2D-BBD4-BED7286F73DA}"/>
    <dataValidation type="list" allowBlank="1" showInputMessage="1" showErrorMessage="1" prompt="¿Afectar el cumplimiento de metas y objetivos de la dependencia?" sqref="R12:R61" xr:uid="{97C22AE4-4BC9-4D1D-95E4-C760D36A5353}">
      <formula1>"SI,NO,Escoger un dato de la lista desplegable"</formula1>
    </dataValidation>
    <dataValidation allowBlank="1" showInputMessage="1" showErrorMessage="1" prompt="¿Afectar el cumplimiento de metas y objetivos de la dependencia?" sqref="R11" xr:uid="{D46E58D7-3A01-4D0F-A190-BB27C1F42ABA}"/>
    <dataValidation type="list" allowBlank="1" showInputMessage="1" showErrorMessage="1" prompt="¿Afectar al grupo de funcionarios del proceso?" sqref="Q12:Q61" xr:uid="{F49D0A76-F70A-4FEF-A639-FA2C9DF88EDB}">
      <formula1>"SI,NO,Escoger un dato de la lista desplegable"</formula1>
    </dataValidation>
    <dataValidation allowBlank="1" showInputMessage="1" showErrorMessage="1" prompt="¿Afectar al grupo de funcionarios del proceso?" sqref="Q11" xr:uid="{381ADF66-C9AD-4648-AA49-E3DC64A26990}"/>
    <dataValidation allowBlank="1" showInputMessage="1" showErrorMessage="1" prompt="Son los efectos ocasionados por la ocurrencia de un riesgo que afecta los objetivos o procesos de la entidad. Pueden ser una pérdida, un daño, un perjuicio, un detrimento." sqref="M9:M11" xr:uid="{493432A9-0022-4C14-9F82-648F1622D653}"/>
    <dataValidation type="list" allowBlank="1" showInputMessage="1" showErrorMessage="1" sqref="BG12:BG61" xr:uid="{5D5F4724-BCBF-43CD-B0D8-6E5A885C7937}">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53593CAE-08B4-4300-A3B3-F316F00F3351}">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66278C53-0789-44A1-A4AF-2FCB27658C90}">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D4DB3415-3E69-4EF1-80AD-0D14D70DA7CE}">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4452634-09B0-4AD1-BB9C-0E036B2470E8}">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81B3766A-F9F1-4D4E-BE4C-52338C01CE75}">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C4AD862D-8CD4-44F2-9F51-1DFD582348F8}">
      <formula1>"Adecuado,Inadecuado,Escoger un dato de la lista desplegable"</formula1>
    </dataValidation>
    <dataValidation type="list" allowBlank="1" showInputMessage="1" showErrorMessage="1" prompt="¿Existen un responsable asignado a la ejecución del control?" sqref="AW12:AW61" xr:uid="{A0923A79-EA7F-4ABD-B043-27A3CDC96C18}">
      <formula1>"Asignado,No Asignado,Escoger un dato de la lista desplegable"</formula1>
    </dataValidation>
    <dataValidation type="list" allowBlank="1" showInputMessage="1" showErrorMessage="1" sqref="AV12:AV61" xr:uid="{CC2E7FC8-8CF7-458D-8A2E-726683B12588}">
      <formula1>"Escoger un dato de la lista desplegable,Preventivo,Detectivo"</formula1>
    </dataValidation>
    <dataValidation type="list" allowBlank="1" showInputMessage="1" showErrorMessage="1" sqref="AQ12:AQ61" xr:uid="{5FDEA6F5-5AFA-47EE-80F2-363D5789579F}">
      <formula1>"Escoger un dato de la lista desplegable,Por Tramite, Diario, Semanal, Quincenal, Mensual, Bimestral, Trimestral, Semestral,Anual"</formula1>
    </dataValidation>
    <dataValidation type="list" allowBlank="1" showInputMessage="1" showErrorMessage="1" sqref="F12:I61" xr:uid="{009B71FD-1E2B-4F85-837F-D1CE620F83EC}">
      <formula1>"SI,NO,Escoger un dato de la lista desplegable"</formula1>
    </dataValidation>
    <dataValidation type="list" allowBlank="1" showInputMessage="1" showErrorMessage="1" sqref="N12:N61" xr:uid="{D88650A6-22FD-4E6E-A6A0-27BC55F8F106}">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6E993C6-4C12-43E7-86A3-D603B7DE5A38}">
          <x14:formula1>
            <xm:f>DATOS!$J$15:$J$19</xm:f>
          </x14:formula1>
          <xm:sqref>AM12:AM61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E0634-5338-4AF3-8B48-5F9EA8B41EAF}">
  <sheetPr>
    <pageSetUpPr fitToPage="1"/>
  </sheetPr>
  <dimension ref="B2:BS61"/>
  <sheetViews>
    <sheetView zoomScale="60" zoomScaleNormal="60" workbookViewId="0">
      <selection activeCell="L13" sqref="L13"/>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6" width="39.140625" style="77" customWidth="1"/>
    <col min="47"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245.45" customHeight="1" x14ac:dyDescent="0.25">
      <c r="B12" s="197">
        <v>1</v>
      </c>
      <c r="C12" s="200" t="s">
        <v>389</v>
      </c>
      <c r="D12" s="203" t="s">
        <v>390</v>
      </c>
      <c r="E12" s="203" t="s">
        <v>391</v>
      </c>
      <c r="F12" s="203" t="s">
        <v>170</v>
      </c>
      <c r="G12" s="203" t="s">
        <v>170</v>
      </c>
      <c r="H12" s="203" t="s">
        <v>170</v>
      </c>
      <c r="I12" s="203" t="s">
        <v>170</v>
      </c>
      <c r="J12" s="203" t="str">
        <f>IF(AND((F12="SI"),(G12="SI"),(H12="SI"),(I12="SI")),"Si es Riesgo de Corrupción","No es Riesgo de Corrupción")</f>
        <v>Si es Riesgo de Corrupción</v>
      </c>
      <c r="K12" s="50">
        <v>1</v>
      </c>
      <c r="L12" s="51" t="s">
        <v>392</v>
      </c>
      <c r="M12" s="223" t="s">
        <v>394</v>
      </c>
      <c r="N12" s="225">
        <v>1</v>
      </c>
      <c r="O12" s="214" t="str">
        <f>IF(N12=1,"Rara vez",IF(N12=2,"Improbable",IF(N12=3,"Posible",IF(N12=4,"Probable",IF(N12=5,"Casi seguro","Definir el nivel de probabilidad")))))</f>
        <v>Rara vez</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20" t="s">
        <v>170</v>
      </c>
      <c r="R12" s="220" t="s">
        <v>170</v>
      </c>
      <c r="S12" s="220" t="s">
        <v>170</v>
      </c>
      <c r="T12" s="220" t="s">
        <v>173</v>
      </c>
      <c r="U12" s="220" t="s">
        <v>170</v>
      </c>
      <c r="V12" s="220" t="s">
        <v>170</v>
      </c>
      <c r="W12" s="220" t="s">
        <v>170</v>
      </c>
      <c r="X12" s="220" t="s">
        <v>170</v>
      </c>
      <c r="Y12" s="220" t="s">
        <v>173</v>
      </c>
      <c r="Z12" s="220" t="s">
        <v>173</v>
      </c>
      <c r="AA12" s="220" t="s">
        <v>170</v>
      </c>
      <c r="AB12" s="220" t="s">
        <v>170</v>
      </c>
      <c r="AC12" s="220" t="s">
        <v>170</v>
      </c>
      <c r="AD12" s="220" t="s">
        <v>170</v>
      </c>
      <c r="AE12" s="220" t="s">
        <v>173</v>
      </c>
      <c r="AF12" s="220" t="s">
        <v>170</v>
      </c>
      <c r="AG12" s="220" t="s">
        <v>173</v>
      </c>
      <c r="AH12" s="220" t="s">
        <v>173</v>
      </c>
      <c r="AI12" s="220" t="s">
        <v>173</v>
      </c>
      <c r="AJ12" s="220" t="str">
        <f>IF(AF12="SI","Impacto Catastrófico por lesoines o perdida de vidas humanas",(COUNTIF(Q12:AE21,"SI")+COUNTIF(AG12:AI21,"SI")))</f>
        <v>Impacto Catastrófico por lesoines o perdida de vidas humanas</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395</v>
      </c>
      <c r="AP12" s="53" t="s">
        <v>413</v>
      </c>
      <c r="AQ12" s="53" t="s">
        <v>396</v>
      </c>
      <c r="AR12" s="53" t="s">
        <v>397</v>
      </c>
      <c r="AS12" s="53" t="s">
        <v>398</v>
      </c>
      <c r="AT12" s="53" t="s">
        <v>399</v>
      </c>
      <c r="AU12" s="53" t="s">
        <v>400</v>
      </c>
      <c r="AV12" s="53" t="s">
        <v>178</v>
      </c>
      <c r="AW12" s="56" t="s">
        <v>179</v>
      </c>
      <c r="AX12" s="56" t="s">
        <v>180</v>
      </c>
      <c r="AY12" s="56" t="s">
        <v>181</v>
      </c>
      <c r="AZ12" s="56" t="s">
        <v>182</v>
      </c>
      <c r="BA12" s="56" t="s">
        <v>183</v>
      </c>
      <c r="BB12" s="56" t="s">
        <v>184</v>
      </c>
      <c r="BC12" s="56" t="s">
        <v>206</v>
      </c>
      <c r="BD12" s="56">
        <f t="shared" ref="BD12:BD61" si="0">IF(AW12="Asignado",15,0)+IF(AX12="Adecuado",15,0)+IF(AY12="Oportuna",15,0)+IF(AZ12="Prevenir",15,IF(AZ12="Detectar",10,0))+IF(BA12="Confiable",15,0)+IF(BB12="Se investigan y resuelven oportunamente",15,0)+IF(BC12="Completa",10,IF(BC12="Incompleta",5,0))</f>
        <v>100</v>
      </c>
      <c r="BE12" s="56" t="str">
        <f t="shared" ref="BE12:BE61" si="1">IF(BD12&lt;=85,"Débil",IF(AND(BD12&gt;=86,BD12&lt;=94),"Moderado","Fuerte"))</f>
        <v>Fuerte</v>
      </c>
      <c r="BF12" s="53"/>
      <c r="BG12" s="55" t="s">
        <v>186</v>
      </c>
      <c r="BH12" s="56" t="str">
        <f t="shared" ref="BH12:BH61" si="2">IF(BG12="Débil","No se ejecuta",IF(BG12="Moderado","Algunas veces se ejecuta",IF(BG12="FUERTE","Siempre se ejecuta","Casilla formulada")))</f>
        <v>Siempre se ejecuta</v>
      </c>
      <c r="BI12" s="53"/>
      <c r="BJ12" s="5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4">IF(BJ12="DÉBIL",0,IF(BJ12="MODERADO",50,IF(BJ12="FUERTE",100,"")))</f>
        <v>100</v>
      </c>
      <c r="BL12" s="56" t="str">
        <f t="shared" ref="BL12:BL61" si="5">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29" t="s">
        <v>567</v>
      </c>
    </row>
    <row r="13" spans="2:71" s="57" customFormat="1" ht="127.5" x14ac:dyDescent="0.25">
      <c r="B13" s="198"/>
      <c r="C13" s="201"/>
      <c r="D13" s="203"/>
      <c r="E13" s="203"/>
      <c r="F13" s="203"/>
      <c r="G13" s="203"/>
      <c r="H13" s="203"/>
      <c r="I13" s="203"/>
      <c r="J13" s="203"/>
      <c r="K13" s="58">
        <v>2</v>
      </c>
      <c r="L13" s="59" t="s">
        <v>393</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401</v>
      </c>
      <c r="AP13" s="61" t="s">
        <v>402</v>
      </c>
      <c r="AQ13" s="61" t="s">
        <v>219</v>
      </c>
      <c r="AR13" s="61" t="s">
        <v>403</v>
      </c>
      <c r="AS13" s="61" t="s">
        <v>404</v>
      </c>
      <c r="AT13" s="61" t="s">
        <v>405</v>
      </c>
      <c r="AU13" s="61" t="s">
        <v>406</v>
      </c>
      <c r="AV13" s="61" t="s">
        <v>178</v>
      </c>
      <c r="AW13" s="62" t="s">
        <v>179</v>
      </c>
      <c r="AX13" s="62" t="s">
        <v>180</v>
      </c>
      <c r="AY13" s="62" t="s">
        <v>181</v>
      </c>
      <c r="AZ13" s="62" t="s">
        <v>182</v>
      </c>
      <c r="BA13" s="62" t="s">
        <v>183</v>
      </c>
      <c r="BB13" s="62" t="s">
        <v>184</v>
      </c>
      <c r="BC13" s="62" t="s">
        <v>206</v>
      </c>
      <c r="BD13" s="62">
        <f t="shared" si="0"/>
        <v>100</v>
      </c>
      <c r="BE13" s="62" t="str">
        <f t="shared" si="1"/>
        <v>Fuerte</v>
      </c>
      <c r="BF13" s="61"/>
      <c r="BG13" s="63" t="s">
        <v>186</v>
      </c>
      <c r="BH13" s="62" t="str">
        <f t="shared" si="2"/>
        <v>Siempre se ejecuta</v>
      </c>
      <c r="BI13" s="61"/>
      <c r="BJ13" s="62" t="str">
        <f t="shared" si="3"/>
        <v>FUERTE</v>
      </c>
      <c r="BK13" s="62">
        <f t="shared" si="4"/>
        <v>100</v>
      </c>
      <c r="BL13" s="62" t="str">
        <f t="shared" si="5"/>
        <v>NO</v>
      </c>
      <c r="BM13" s="238"/>
      <c r="BN13" s="241"/>
      <c r="BO13" s="244"/>
      <c r="BP13" s="218"/>
      <c r="BQ13" s="221"/>
      <c r="BR13" s="221"/>
      <c r="BS13" s="230"/>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239"/>
      <c r="BN21" s="242"/>
      <c r="BO21" s="245"/>
      <c r="BP21" s="219"/>
      <c r="BQ21" s="222"/>
      <c r="BR21" s="222"/>
      <c r="BS21" s="231"/>
    </row>
    <row r="22" spans="2:71" s="57" customFormat="1" ht="235.9" customHeight="1" x14ac:dyDescent="0.25">
      <c r="B22" s="197">
        <v>2</v>
      </c>
      <c r="C22" s="200" t="s">
        <v>389</v>
      </c>
      <c r="D22" s="203" t="s">
        <v>390</v>
      </c>
      <c r="E22" s="203" t="s">
        <v>407</v>
      </c>
      <c r="F22" s="203" t="s">
        <v>170</v>
      </c>
      <c r="G22" s="203" t="s">
        <v>170</v>
      </c>
      <c r="H22" s="203" t="s">
        <v>170</v>
      </c>
      <c r="I22" s="203" t="s">
        <v>170</v>
      </c>
      <c r="J22" s="203" t="str">
        <f>IF(AND((F22="SI"),(G22="SI"),(H22="SI"),(I22="SI")),"Si es Riesgo de Corrupción","No es Riesgo de Corrupción")</f>
        <v>Si es Riesgo de Corrupción</v>
      </c>
      <c r="K22" s="50">
        <v>1</v>
      </c>
      <c r="L22" s="51" t="s">
        <v>408</v>
      </c>
      <c r="M22" s="223" t="s">
        <v>409</v>
      </c>
      <c r="N22" s="225">
        <v>2</v>
      </c>
      <c r="O22" s="214" t="str">
        <f>IF(N22=1,"Rara vez",IF(N22=2,"Improbable",IF(N22=3,"Posible",IF(N22=4,"Probable",IF(N22=5,"Casi seguro","Definir el nivel de probabilidad")))))</f>
        <v>Improbable</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22" s="220" t="s">
        <v>170</v>
      </c>
      <c r="R22" s="220" t="s">
        <v>170</v>
      </c>
      <c r="S22" s="220" t="s">
        <v>170</v>
      </c>
      <c r="T22" s="220" t="s">
        <v>170</v>
      </c>
      <c r="U22" s="220" t="s">
        <v>170</v>
      </c>
      <c r="V22" s="220" t="s">
        <v>170</v>
      </c>
      <c r="W22" s="220" t="s">
        <v>173</v>
      </c>
      <c r="X22" s="220" t="s">
        <v>170</v>
      </c>
      <c r="Y22" s="220" t="s">
        <v>173</v>
      </c>
      <c r="Z22" s="220" t="s">
        <v>170</v>
      </c>
      <c r="AA22" s="220" t="s">
        <v>170</v>
      </c>
      <c r="AB22" s="220" t="s">
        <v>170</v>
      </c>
      <c r="AC22" s="220" t="s">
        <v>170</v>
      </c>
      <c r="AD22" s="220" t="s">
        <v>170</v>
      </c>
      <c r="AE22" s="220" t="s">
        <v>170</v>
      </c>
      <c r="AF22" s="220" t="s">
        <v>170</v>
      </c>
      <c r="AG22" s="220" t="s">
        <v>170</v>
      </c>
      <c r="AH22" s="220" t="s">
        <v>170</v>
      </c>
      <c r="AI22" s="220" t="s">
        <v>170</v>
      </c>
      <c r="AJ22" s="220" t="str">
        <f>IF(AF22="SI","Impacto Catastrófico por lesoines o perdida de vidas humanas",(COUNTIF(Q22:AE31,"SI")+COUNTIF(AG22:AI31,"SI")))</f>
        <v>Impacto Catastrófico por lesoines o perdida de vidas humanas</v>
      </c>
      <c r="AK22" s="220" t="str">
        <f>IF(AJ22=0,"",IF(AND(AJ22&gt;0,AJ22&lt;=5),"Moderado",IF(AND(AJ22&gt;5,AJ22&lt;=11),"Mayor","Catastrófico")))</f>
        <v>Catastrófico</v>
      </c>
      <c r="AL22" s="220" t="str">
        <f>IF(AND(O22="Rara Vez",AK22="Moderado"),"Moderado",IF(AND(O22="Rara Vez",AK22="Mayor"),"Alto",IF(AND(O22="Improbable",AK22="Moderado"),"Moderado",IF(AND(O22="Improbable",AK22="Mayor"),"Alto",IF(AND(O22="Posible",AK22="Moderado"),"Alto",IF(AND(O22="Probable",AK22="Moderado"),"Alto","Extremo"))))))</f>
        <v>Extremo</v>
      </c>
      <c r="AM22" s="234" t="s">
        <v>167</v>
      </c>
      <c r="AN22" s="52">
        <v>1</v>
      </c>
      <c r="AO22" s="53" t="s">
        <v>414</v>
      </c>
      <c r="AP22" s="53" t="s">
        <v>415</v>
      </c>
      <c r="AQ22" s="53" t="s">
        <v>201</v>
      </c>
      <c r="AR22" s="53" t="s">
        <v>410</v>
      </c>
      <c r="AS22" s="53" t="s">
        <v>411</v>
      </c>
      <c r="AT22" s="53" t="s">
        <v>412</v>
      </c>
      <c r="AU22" s="53" t="s">
        <v>416</v>
      </c>
      <c r="AV22" s="53" t="s">
        <v>178</v>
      </c>
      <c r="AW22" s="56" t="s">
        <v>179</v>
      </c>
      <c r="AX22" s="56" t="s">
        <v>180</v>
      </c>
      <c r="AY22" s="56" t="s">
        <v>181</v>
      </c>
      <c r="AZ22" s="56" t="s">
        <v>182</v>
      </c>
      <c r="BA22" s="56" t="s">
        <v>183</v>
      </c>
      <c r="BB22" s="56" t="s">
        <v>184</v>
      </c>
      <c r="BC22" s="56" t="s">
        <v>206</v>
      </c>
      <c r="BD22" s="56">
        <f t="shared" si="0"/>
        <v>100</v>
      </c>
      <c r="BE22" s="56" t="str">
        <f t="shared" si="1"/>
        <v>Fuerte</v>
      </c>
      <c r="BF22" s="53"/>
      <c r="BG22" s="55" t="s">
        <v>186</v>
      </c>
      <c r="BH22" s="56" t="str">
        <f t="shared" si="2"/>
        <v>Siempre se ejecuta</v>
      </c>
      <c r="BI22" s="53"/>
      <c r="BJ22" s="56" t="str">
        <f t="shared" si="3"/>
        <v>FUERTE</v>
      </c>
      <c r="BK22" s="56">
        <f t="shared" si="4"/>
        <v>100</v>
      </c>
      <c r="BL22" s="56" t="str">
        <f t="shared" si="5"/>
        <v>NO</v>
      </c>
      <c r="BM22" s="237" t="str">
        <f>IF(AVERAGE(BK22:BK31)=100,"FUERTE",IF(AND(AVERAGE(BK22:BK31)&lt;=99,AVERAGE(BK22:BK31)&gt;=50),"MODERADA",IF(AVERAGE(BK22:BK31)&lt;50,"DÉBIL",0)))</f>
        <v>FUERTE</v>
      </c>
      <c r="BN22" s="240" t="str">
        <f>IFERROR(IF(BM22="DÉBIL","NO DISMINUYE",IF(AVERAGEIF(AV22:AV31,"Preventivo",BK22:BK31)&gt;=50,"DIRECTAMENTE","NO DISMINUYE")),"NO DISMINUYE")</f>
        <v>DIRECTAMENTE</v>
      </c>
      <c r="BO22" s="243">
        <f>IF(N22=1,1,IF(AND(N22=2,BM22="FUERTE",BN22="DIRECTAMENTE"),N22-1,IF(AND(N22&gt;2,BM22="FUERTE",BN22="DIRECTAMENTE"),N22-2,IF(AND(N22&gt;=2,BM22="MODERADA",BN22="DIRECTAMENTE"),N22-1,N22))))</f>
        <v>1</v>
      </c>
      <c r="BP22" s="246" t="str">
        <f>IF(BO22=1,"Rara vez",IF(BO22=2,"Improbable",IF(BO22=3,"Posible",IF(BO22=4,"Probable",IF(BO22=5,"Casi Seguro",0)))))</f>
        <v>Rara vez</v>
      </c>
      <c r="BQ22" s="228" t="str">
        <f>AK22</f>
        <v>Catastrófico</v>
      </c>
      <c r="BR22" s="228" t="str">
        <f>IF(AND(BP22="Rara Vez",BQ22="Moderado"),"Moderado",IF(AND(BP22="Rara Vez",BQ22="Mayor"),"Alto",IF(AND(BP22="Improbable",BQ22="Moderado"),"Moderado",IF(AND(BP22="Improbable",BQ22="Mayor"),"Alto",IF(AND(BP22="Posible",BQ22="Moderado"),"Alto",IF(AND(BP22="Probable",BQ22="Moderado"),"Alto","Extremo"))))))</f>
        <v>Extremo</v>
      </c>
      <c r="BS22" s="257"/>
    </row>
    <row r="23" spans="2:71" s="57" customFormat="1" ht="6" customHeight="1" x14ac:dyDescent="0.25">
      <c r="B23" s="198"/>
      <c r="C23" s="201"/>
      <c r="D23" s="203"/>
      <c r="E23" s="203"/>
      <c r="F23" s="203"/>
      <c r="G23" s="203"/>
      <c r="H23" s="203"/>
      <c r="I23" s="203"/>
      <c r="J23" s="203"/>
      <c r="K23" s="58">
        <v>2</v>
      </c>
      <c r="L23" s="59" t="s">
        <v>123</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238"/>
      <c r="BN23" s="241"/>
      <c r="BO23" s="244"/>
      <c r="BP23" s="218"/>
      <c r="BQ23" s="221"/>
      <c r="BR23" s="221"/>
      <c r="BS23" s="258"/>
    </row>
    <row r="24" spans="2:71" s="57" customFormat="1" ht="6"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238"/>
      <c r="BN24" s="241"/>
      <c r="BO24" s="244"/>
      <c r="BP24" s="218"/>
      <c r="BQ24" s="221"/>
      <c r="BR24" s="221"/>
      <c r="BS24" s="258"/>
    </row>
    <row r="25" spans="2:71" s="57" customFormat="1" ht="6"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238"/>
      <c r="BN25" s="241"/>
      <c r="BO25" s="244"/>
      <c r="BP25" s="218"/>
      <c r="BQ25" s="221"/>
      <c r="BR25" s="221"/>
      <c r="BS25" s="258"/>
    </row>
    <row r="26" spans="2:71" s="57" customFormat="1" ht="6"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238"/>
      <c r="BN26" s="241"/>
      <c r="BO26" s="244"/>
      <c r="BP26" s="218"/>
      <c r="BQ26" s="221"/>
      <c r="BR26" s="221"/>
      <c r="BS26" s="258"/>
    </row>
    <row r="27" spans="2:71" s="57" customFormat="1" ht="6"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238"/>
      <c r="BN27" s="241"/>
      <c r="BO27" s="244"/>
      <c r="BP27" s="218"/>
      <c r="BQ27" s="221"/>
      <c r="BR27" s="221"/>
      <c r="BS27" s="258"/>
    </row>
    <row r="28" spans="2:71" s="57" customFormat="1" ht="6"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238"/>
      <c r="BN28" s="241"/>
      <c r="BO28" s="244"/>
      <c r="BP28" s="218"/>
      <c r="BQ28" s="221"/>
      <c r="BR28" s="221"/>
      <c r="BS28" s="258"/>
    </row>
    <row r="29" spans="2:71" s="57" customFormat="1" ht="6"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238"/>
      <c r="BN29" s="241"/>
      <c r="BO29" s="244"/>
      <c r="BP29" s="218"/>
      <c r="BQ29" s="221"/>
      <c r="BR29" s="221"/>
      <c r="BS29" s="258"/>
    </row>
    <row r="30" spans="2:71" s="57" customFormat="1" ht="6"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238"/>
      <c r="BN30" s="241"/>
      <c r="BO30" s="244"/>
      <c r="BP30" s="218"/>
      <c r="BQ30" s="221"/>
      <c r="BR30" s="221"/>
      <c r="BS30" s="258"/>
    </row>
    <row r="31" spans="2:71" s="57" customFormat="1" ht="6"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239"/>
      <c r="BN31" s="242"/>
      <c r="BO31" s="245"/>
      <c r="BP31" s="219"/>
      <c r="BQ31" s="222"/>
      <c r="BR31" s="222"/>
      <c r="BS31" s="259"/>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0"/>
        <v>0</v>
      </c>
      <c r="BE32" s="56" t="str">
        <f t="shared" si="1"/>
        <v>Débil</v>
      </c>
      <c r="BF32" s="53"/>
      <c r="BG32" s="55" t="s">
        <v>122</v>
      </c>
      <c r="BH32" s="56" t="str">
        <f t="shared" si="2"/>
        <v>Casilla formulada</v>
      </c>
      <c r="BI32" s="53"/>
      <c r="BJ32" s="56" t="str">
        <f t="shared" si="3"/>
        <v/>
      </c>
      <c r="BK32" s="56" t="str">
        <f t="shared" si="4"/>
        <v/>
      </c>
      <c r="BL32" s="56" t="str">
        <f t="shared" si="5"/>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0"/>
        <v>0</v>
      </c>
      <c r="BE42" s="56" t="str">
        <f t="shared" si="1"/>
        <v>Débil</v>
      </c>
      <c r="BF42" s="53"/>
      <c r="BG42" s="55" t="s">
        <v>122</v>
      </c>
      <c r="BH42" s="56" t="str">
        <f t="shared" si="2"/>
        <v>Casilla formulada</v>
      </c>
      <c r="BI42" s="53"/>
      <c r="BJ42" s="56" t="str">
        <f t="shared" si="3"/>
        <v/>
      </c>
      <c r="BK42" s="56" t="str">
        <f t="shared" si="4"/>
        <v/>
      </c>
      <c r="BL42" s="56" t="str">
        <f t="shared" si="5"/>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0"/>
        <v>0</v>
      </c>
      <c r="BE52" s="56" t="str">
        <f t="shared" si="1"/>
        <v>Débil</v>
      </c>
      <c r="BF52" s="53"/>
      <c r="BG52" s="55" t="s">
        <v>122</v>
      </c>
      <c r="BH52" s="56" t="str">
        <f t="shared" si="2"/>
        <v>Casilla formulada</v>
      </c>
      <c r="BI52" s="53"/>
      <c r="BJ52" s="56" t="str">
        <f t="shared" si="3"/>
        <v/>
      </c>
      <c r="BK52" s="56" t="str">
        <f t="shared" si="4"/>
        <v/>
      </c>
      <c r="BL52" s="56" t="str">
        <f t="shared" si="5"/>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239"/>
      <c r="BN61" s="242"/>
      <c r="BO61" s="255"/>
      <c r="BP61" s="219"/>
      <c r="BQ61" s="222"/>
      <c r="BR61" s="222"/>
      <c r="BS61" s="231"/>
    </row>
  </sheetData>
  <sheetProtection algorithmName="SHA-512" hashValue="8UQzCkbYfJS8GeMxIQZmEdCLpTp9s4Z00N5jitJnssUn+DYeqQDv8Lm60uMe81DZD4UDDFkiCJklwyjAbgyEJA==" saltValue="+Vh/JOLavgw9YDWUGPJnAw=="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395" priority="23" operator="containsText" text="Si es Riesgo de Corrupción">
      <formula>NOT(ISERROR(SEARCH("Si es Riesgo de Corrupción",J12)))</formula>
    </cfRule>
    <cfRule type="containsText" dxfId="394" priority="24" operator="containsText" text="No es Riesgo de Corrupción">
      <formula>NOT(ISERROR(SEARCH("No es Riesgo de Corrupción",J12)))</formula>
    </cfRule>
  </conditionalFormatting>
  <conditionalFormatting sqref="L12:M21">
    <cfRule type="containsText" dxfId="393" priority="22" operator="containsText" text="Espacio para describir ">
      <formula>NOT(ISERROR(SEARCH("Espacio para describir ",L12)))</formula>
    </cfRule>
  </conditionalFormatting>
  <conditionalFormatting sqref="Q12:AI61 AQ12:AQ61 AV12:BC61 BG12:BG61 BO12:BO61 N12:N61">
    <cfRule type="containsText" dxfId="392" priority="21" operator="containsText" text="Escoger un dato de la lista desplegable">
      <formula>NOT(ISERROR(SEARCH("Escoger un dato de la lista desplegable",N12)))</formula>
    </cfRule>
  </conditionalFormatting>
  <conditionalFormatting sqref="AO12:AO61">
    <cfRule type="containsText" dxfId="391" priority="20" operator="containsText" text="REDACTAR CONTROL">
      <formula>NOT(ISERROR(SEARCH("REDACTAR CONTROL",AO12)))</formula>
    </cfRule>
  </conditionalFormatting>
  <conditionalFormatting sqref="AL12 BR12">
    <cfRule type="containsText" dxfId="390" priority="17" operator="containsText" text="Extremo">
      <formula>NOT(ISERROR(SEARCH("Extremo",AL12)))</formula>
    </cfRule>
    <cfRule type="containsText" dxfId="389" priority="18" operator="containsText" text="Alto">
      <formula>NOT(ISERROR(SEARCH("Alto",AL12)))</formula>
    </cfRule>
    <cfRule type="containsText" dxfId="388" priority="19" operator="containsText" text="Moderado">
      <formula>NOT(ISERROR(SEARCH("Moderado",AL12)))</formula>
    </cfRule>
  </conditionalFormatting>
  <conditionalFormatting sqref="L22:M31">
    <cfRule type="containsText" dxfId="387" priority="16" operator="containsText" text="Espacio para describir ">
      <formula>NOT(ISERROR(SEARCH("Espacio para describir ",L22)))</formula>
    </cfRule>
  </conditionalFormatting>
  <conditionalFormatting sqref="AL22 BR22">
    <cfRule type="containsText" dxfId="386" priority="13" operator="containsText" text="Extremo">
      <formula>NOT(ISERROR(SEARCH("Extremo",AL22)))</formula>
    </cfRule>
    <cfRule type="containsText" dxfId="385" priority="14" operator="containsText" text="Alto">
      <formula>NOT(ISERROR(SEARCH("Alto",AL22)))</formula>
    </cfRule>
    <cfRule type="containsText" dxfId="384" priority="15" operator="containsText" text="Moderado">
      <formula>NOT(ISERROR(SEARCH("Moderado",AL22)))</formula>
    </cfRule>
  </conditionalFormatting>
  <conditionalFormatting sqref="L32:M41">
    <cfRule type="containsText" dxfId="383" priority="12" operator="containsText" text="Espacio para describir ">
      <formula>NOT(ISERROR(SEARCH("Espacio para describir ",L32)))</formula>
    </cfRule>
  </conditionalFormatting>
  <conditionalFormatting sqref="AL32 BR32">
    <cfRule type="containsText" dxfId="382" priority="9" operator="containsText" text="Extremo">
      <formula>NOT(ISERROR(SEARCH("Extremo",AL32)))</formula>
    </cfRule>
    <cfRule type="containsText" dxfId="381" priority="10" operator="containsText" text="Alto">
      <formula>NOT(ISERROR(SEARCH("Alto",AL32)))</formula>
    </cfRule>
    <cfRule type="containsText" dxfId="380" priority="11" operator="containsText" text="Moderado">
      <formula>NOT(ISERROR(SEARCH("Moderado",AL32)))</formula>
    </cfRule>
  </conditionalFormatting>
  <conditionalFormatting sqref="L42:M51">
    <cfRule type="containsText" dxfId="379" priority="8" operator="containsText" text="Espacio para describir ">
      <formula>NOT(ISERROR(SEARCH("Espacio para describir ",L42)))</formula>
    </cfRule>
  </conditionalFormatting>
  <conditionalFormatting sqref="AL42 BR42">
    <cfRule type="containsText" dxfId="378" priority="5" operator="containsText" text="Extremo">
      <formula>NOT(ISERROR(SEARCH("Extremo",AL42)))</formula>
    </cfRule>
    <cfRule type="containsText" dxfId="377" priority="6" operator="containsText" text="Alto">
      <formula>NOT(ISERROR(SEARCH("Alto",AL42)))</formula>
    </cfRule>
    <cfRule type="containsText" dxfId="376" priority="7" operator="containsText" text="Moderado">
      <formula>NOT(ISERROR(SEARCH("Moderado",AL42)))</formula>
    </cfRule>
  </conditionalFormatting>
  <conditionalFormatting sqref="L52:M61">
    <cfRule type="containsText" dxfId="375" priority="4" operator="containsText" text="Espacio para describir ">
      <formula>NOT(ISERROR(SEARCH("Espacio para describir ",L52)))</formula>
    </cfRule>
  </conditionalFormatting>
  <conditionalFormatting sqref="AL52 BR52">
    <cfRule type="containsText" dxfId="374" priority="1" operator="containsText" text="Extremo">
      <formula>NOT(ISERROR(SEARCH("Extremo",AL52)))</formula>
    </cfRule>
    <cfRule type="containsText" dxfId="373" priority="2" operator="containsText" text="Alto">
      <formula>NOT(ISERROR(SEARCH("Alto",AL52)))</formula>
    </cfRule>
    <cfRule type="containsText" dxfId="372"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229B598D-D47D-43C9-88E9-4B78C2E738F5}"/>
    <dataValidation allowBlank="1" showInputMessage="1" showErrorMessage="1" prompt="¿Se deja evidencia o rastro de la ejecución del control, que permita a cualquier tercero con la evidencia, llegar a la misma conclusión?." sqref="BC11" xr:uid="{73B56511-1E97-47E6-B87C-2642602CC146}"/>
    <dataValidation allowBlank="1" showInputMessage="1" showErrorMessage="1" prompt="¿Las observaciones, desviaciones o diferencias identificadas como resultados de la ejecución del control son investigadas y resueltas de manera oportuna?" sqref="BB11" xr:uid="{5BED64C7-EE5B-4F74-920A-FE0C9D54A63F}"/>
    <dataValidation allowBlank="1" showInputMessage="1" showErrorMessage="1" prompt="¿La fuente de información que se utiliza en el desarrollo del control es información confiable que permita mitigar el riesgo?." sqref="BA11" xr:uid="{C6945A63-38A6-4672-810D-250B210FB664}"/>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F2B8064-2E9E-4AB3-8296-AEC153E17C78}"/>
    <dataValidation allowBlank="1" showInputMessage="1" showErrorMessage="1" prompt="¿La oportunidad en que se ejecuta el control ayuda a prevenir la mitigación del riesgo o a detectar la materialización del riesgo de manera oportuna?" sqref="AY11" xr:uid="{3AF1640C-D262-485B-86EE-75CA956ED44B}"/>
    <dataValidation allowBlank="1" showInputMessage="1" showErrorMessage="1" prompt="El responsable tiene autoridad y adecuada segregación de funciones en la ejecución del control?" sqref="AX11" xr:uid="{4E8D8034-77EC-4154-8FFE-6DB405C9BDFF}"/>
    <dataValidation allowBlank="1" showInputMessage="1" showErrorMessage="1" prompt="¿Existen un responsable asignado a la ejecución del control?" sqref="AW11" xr:uid="{F0D6C75D-1B11-4089-AC0E-F4800D66E0D0}"/>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F79B65A8-BFA6-4850-B37F-659422931F8C}"/>
    <dataValidation type="list" allowBlank="1" showInputMessage="1" showErrorMessage="1" prompt="¿Genera Impacto ambiental?" sqref="AI12:AI61" xr:uid="{E516F010-FC44-4C2D-99A5-6616439D4AA7}">
      <formula1>"SI,NO,Escoger un dato de la lista desplegable"</formula1>
    </dataValidation>
    <dataValidation allowBlank="1" showInputMessage="1" showErrorMessage="1" prompt="¿Genera Impacto ambiental?" sqref="AI11" xr:uid="{D182886F-83AC-445E-81E4-973A9D95B611}"/>
    <dataValidation type="list" allowBlank="1" showInputMessage="1" showErrorMessage="1" prompt="¿Afectar la imagen nacional?" sqref="AH12:AH61" xr:uid="{12520871-888F-42D9-BAF0-AB7714D176DC}">
      <formula1>"SI,NO,Escoger un dato de la lista desplegable"</formula1>
    </dataValidation>
    <dataValidation allowBlank="1" showInputMessage="1" showErrorMessage="1" prompt="¿Afectar la imagen nacional?" sqref="AH11" xr:uid="{40FDABE4-2C1A-444B-AFE3-33AD0D61D6B5}"/>
    <dataValidation type="list" allowBlank="1" showInputMessage="1" showErrorMessage="1" prompt="¿Afectar la imagen regional?" sqref="AG12:AG61" xr:uid="{8A89FFF2-18C5-460F-A8DE-6DB653B3E1FF}">
      <formula1>"SI,NO,Escoger un dato de la lista desplegable"</formula1>
    </dataValidation>
    <dataValidation allowBlank="1" showInputMessage="1" showErrorMessage="1" prompt="¿Afectar la imagen regional?" sqref="AG11" xr:uid="{27B08C8A-F28C-449D-BA0E-0AC40293713F}"/>
    <dataValidation type="list" allowBlank="1" showInputMessage="1" showErrorMessage="1" prompt="¿Ocasionar lesiones físicas o pérdida de vidas humanas?_x000a_NOTA: si esta respuesta es afirmativa, el impacto sera considerado como catastrófico." sqref="AF12:AF61" xr:uid="{FA0E1D94-44B3-4BDE-9973-84534449F336}">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FC372BCA-E607-47D5-8E83-77DE6BBF6DC5}"/>
    <dataValidation type="list" allowBlank="1" showInputMessage="1" showErrorMessage="1" prompt="¿Generar pérdida de credibilidad del sector?" sqref="AE12:AE61" xr:uid="{D6AA2233-4CB4-4503-AFB8-A7D0C08BAB98}">
      <formula1>"SI,NO,Escoger un dato de la lista desplegable"</formula1>
    </dataValidation>
    <dataValidation allowBlank="1" showInputMessage="1" showErrorMessage="1" prompt="¿Generar pérdida de credibilidad del sector?" sqref="AE11" xr:uid="{CCB221D2-A8E1-4AA4-879C-6739746E19BA}"/>
    <dataValidation type="list" allowBlank="1" showInputMessage="1" showErrorMessage="1" prompt="¿Dar lugar a procesos penales?" sqref="AD12:AD61" xr:uid="{167D1674-E823-440B-8953-DCDB82DD83DC}">
      <formula1>"SI,NO,Escoger un dato de la lista desplegable"</formula1>
    </dataValidation>
    <dataValidation allowBlank="1" showInputMessage="1" showErrorMessage="1" prompt="¿Dar lugar a procesos penales?" sqref="AD11" xr:uid="{5C926B1C-7342-427F-B02D-1EA6DA953132}"/>
    <dataValidation type="list" allowBlank="1" showInputMessage="1" showErrorMessage="1" prompt="¿Dar lugar a procesos fiscales?" sqref="AC12:AC61" xr:uid="{BD2BC3FA-C64A-4C9F-AFF3-0415E6605416}">
      <formula1>"SI,NO,Escoger un dato de la lista desplegable"</formula1>
    </dataValidation>
    <dataValidation allowBlank="1" showInputMessage="1" showErrorMessage="1" prompt="¿Dar lugar a procesos fiscales?" sqref="AC11" xr:uid="{7FF8BD36-A503-443D-AB7C-D9D846CD019C}"/>
    <dataValidation type="list" allowBlank="1" showInputMessage="1" showErrorMessage="1" prompt="¿Dar lugar a procesos disciplinarios?" sqref="AB12:AB61" xr:uid="{8A613BFC-83E3-4110-B4D2-4086E7EED8DC}">
      <formula1>"SI,NO,Escoger un dato de la lista desplegable"</formula1>
    </dataValidation>
    <dataValidation allowBlank="1" showInputMessage="1" showErrorMessage="1" prompt="¿Dar lugar a procesos disciplinarios?" sqref="AB11" xr:uid="{740FC274-63FB-487A-AFC5-CE6AFAF3601C}"/>
    <dataValidation type="list" allowBlank="1" showInputMessage="1" showErrorMessage="1" prompt="¿Dar lugar a procesos sancionatorios?" sqref="AA12:AA61" xr:uid="{80B74F45-B667-4509-B382-5DA55E53DA81}">
      <formula1>"SI,NO,Escoger un dato de la lista desplegable"</formula1>
    </dataValidation>
    <dataValidation allowBlank="1" showInputMessage="1" showErrorMessage="1" prompt="¿Dar lugar a procesos sancionatorios?" sqref="AA11" xr:uid="{7AD9A558-E514-4C01-90AC-7D7B820CBFB2}"/>
    <dataValidation type="list" allowBlank="1" showInputMessage="1" showErrorMessage="1" prompt="¿Generar intervención de los órganos de control, de la Fiscalía, u otro ente?" sqref="Z12:Z61" xr:uid="{9B0DC58A-BCD3-451C-9936-BCC825D48673}">
      <formula1>"SI,NO,Escoger un dato de la lista desplegable"</formula1>
    </dataValidation>
    <dataValidation allowBlank="1" showInputMessage="1" showErrorMessage="1" prompt="¿Generar intervención de los órganos de control, de la Fiscalía, u otro ente?" sqref="Z11" xr:uid="{8ECDDC64-71BE-4ADF-BF2F-65A1A3A8EF57}"/>
    <dataValidation type="list" allowBlank="1" showInputMessage="1" showErrorMessage="1" prompt="¿Generar pérdida de información de la Entidad?" sqref="Y12:Y61" xr:uid="{0DA82F19-2A70-40AA-B096-47D91CFC31CC}">
      <formula1>"SI,NO,Escoger un dato de la lista desplegable"</formula1>
    </dataValidation>
    <dataValidation allowBlank="1" showInputMessage="1" showErrorMessage="1" prompt="¿Generar pérdida de información de la Entidad?" sqref="Y11" xr:uid="{94F75298-C591-42E9-A4BD-F059CDAD15F9}"/>
    <dataValidation type="list" allowBlank="1" showInputMessage="1" showErrorMessage="1" prompt="¿Dar lugar al detrimento de calidad de vida de la comunidad por la pérdida del bien o servicios o los recursos públicos?" sqref="X12:X61" xr:uid="{2A5DE0F6-8ED8-4196-824C-F2B06C910750}">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08E4244D-1BFA-4998-9705-FEB308F222F6}"/>
    <dataValidation type="list" allowBlank="1" showInputMessage="1" showErrorMessage="1" prompt="¿Afectar la generación de los productos o la prestación de servicios?" sqref="W12:W61" xr:uid="{F04B40DD-B3C8-4650-B459-D1CFCFA60A20}">
      <formula1>"SI,NO,Escoger un dato de la lista desplegable"</formula1>
    </dataValidation>
    <dataValidation allowBlank="1" showInputMessage="1" showErrorMessage="1" prompt="¿Afectar la generación de los productos o la prestación de servicios?" sqref="W11" xr:uid="{C8222246-946D-46D5-8E8C-24E0EA40AF84}"/>
    <dataValidation type="list" allowBlank="1" showInputMessage="1" showErrorMessage="1" prompt="¿Generar pérdida de recursos económicos?" sqref="V12:V61" xr:uid="{0E782D92-7B7D-4799-B6BB-57A960E70F2A}">
      <formula1>"SI,NO,Escoger un dato de la lista desplegable"</formula1>
    </dataValidation>
    <dataValidation allowBlank="1" showInputMessage="1" showErrorMessage="1" prompt="¿Generar pérdida de recursos económicos?" sqref="V11" xr:uid="{6B742000-99CF-4AB2-964E-756942B82DCE}"/>
    <dataValidation type="list" allowBlank="1" showInputMessage="1" showErrorMessage="1" prompt="¿Generar pérdida de confianza de la Entidad, afectando su reputación?" sqref="U12:U61" xr:uid="{1920F499-BA5E-4DF9-B231-6A15D1AF9FF1}">
      <formula1>"SI,NO,Escoger un dato de la lista desplegable"</formula1>
    </dataValidation>
    <dataValidation allowBlank="1" showInputMessage="1" showErrorMessage="1" prompt="¿Generar pérdida de confianza de la Entidad, afectando su reputación?" sqref="U11" xr:uid="{0A7F2DAC-37E8-49E5-AB30-C0B811C54B96}"/>
    <dataValidation type="list" allowBlank="1" showInputMessage="1" showErrorMessage="1" prompt="¿Afectar el cumplimiento de la misión del sector al que pertenece la Entidad?" sqref="T12:T61" xr:uid="{36153DBB-5E9F-4D06-AF48-19101A24E1B7}">
      <formula1>"SI,NO,Escoger un dato de la lista desplegable"</formula1>
    </dataValidation>
    <dataValidation allowBlank="1" showInputMessage="1" showErrorMessage="1" prompt="¿Afectar el cumplimiento de la misión del sector al que pertenece la Entidad?" sqref="T11" xr:uid="{54FA16AC-BAE5-49AF-BFA6-7C2CA61C38D3}"/>
    <dataValidation type="list" allowBlank="1" showInputMessage="1" showErrorMessage="1" prompt="¿Afectar el cumplimiento de misión de la Entidad?" sqref="S12:S61" xr:uid="{3E5E6C44-996D-49CE-A121-1C5B873C7FE3}">
      <formula1>"SI,NO,Escoger un dato de la lista desplegable"</formula1>
    </dataValidation>
    <dataValidation allowBlank="1" showInputMessage="1" showErrorMessage="1" prompt="¿Afectar el cumplimiento de misión de la Entidad?" sqref="S11" xr:uid="{B1C041E5-3940-4A50-B95F-F0CD41FEBAB0}"/>
    <dataValidation type="list" allowBlank="1" showInputMessage="1" showErrorMessage="1" prompt="¿Afectar el cumplimiento de metas y objetivos de la dependencia?" sqref="R12:R61" xr:uid="{B1C14810-C5CE-4B9D-AA89-0849CB29654A}">
      <formula1>"SI,NO,Escoger un dato de la lista desplegable"</formula1>
    </dataValidation>
    <dataValidation allowBlank="1" showInputMessage="1" showErrorMessage="1" prompt="¿Afectar el cumplimiento de metas y objetivos de la dependencia?" sqref="R11" xr:uid="{85461183-A51D-404A-9386-F1ABE1CCF825}"/>
    <dataValidation type="list" allowBlank="1" showInputMessage="1" showErrorMessage="1" prompt="¿Afectar al grupo de funcionarios del proceso?" sqref="Q12:Q61" xr:uid="{00D72AFB-7F81-4FBF-95AA-0DEBCCAFD681}">
      <formula1>"SI,NO,Escoger un dato de la lista desplegable"</formula1>
    </dataValidation>
    <dataValidation allowBlank="1" showInputMessage="1" showErrorMessage="1" prompt="¿Afectar al grupo de funcionarios del proceso?" sqref="Q11" xr:uid="{434ED4F3-FFFB-4BF0-B25C-1CEE2B5FA71A}"/>
    <dataValidation allowBlank="1" showInputMessage="1" showErrorMessage="1" prompt="Son los efectos ocasionados por la ocurrencia de un riesgo que afecta los objetivos o procesos de la entidad. Pueden ser una pérdida, un daño, un perjuicio, un detrimento." sqref="M9:M11" xr:uid="{1C68B9D2-922A-4C61-8767-D9CA3B227258}"/>
    <dataValidation type="list" allowBlank="1" showInputMessage="1" showErrorMessage="1" sqref="BG12:BG61" xr:uid="{A9B5E56A-B9AA-40EB-BFE8-71B64083DB19}">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A8B2C1C5-DE37-471A-B966-1C2DB826CE09}">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4147F2DC-6E30-4B52-9EF6-818FDFA48ACE}">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ADFA272C-D00E-4BDD-BB18-812C69787775}">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BBE3A978-094A-42C7-8223-6FF69548F0B2}">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156B118F-C63E-4D7E-B752-26E6D1248477}">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2E9254AB-26F8-4404-BB28-F3BCA7F5BC4A}">
      <formula1>"Adecuado,Inadecuado,Escoger un dato de la lista desplegable"</formula1>
    </dataValidation>
    <dataValidation type="list" allowBlank="1" showInputMessage="1" showErrorMessage="1" prompt="¿Existen un responsable asignado a la ejecución del control?" sqref="AW12:AW61" xr:uid="{2ADF4C79-6576-4740-93EC-98CECA38AA7F}">
      <formula1>"Asignado,No Asignado,Escoger un dato de la lista desplegable"</formula1>
    </dataValidation>
    <dataValidation type="list" allowBlank="1" showInputMessage="1" showErrorMessage="1" sqref="AV12:AV61" xr:uid="{D1C2BD96-BD18-4D59-A3F9-41FC83D7ADB0}">
      <formula1>"Escoger un dato de la lista desplegable,Preventivo,Detectivo"</formula1>
    </dataValidation>
    <dataValidation type="list" allowBlank="1" showInputMessage="1" showErrorMessage="1" sqref="AQ12:AQ61" xr:uid="{BFDB664A-16FA-4828-A0A6-6893C4ACC76E}">
      <formula1>"Escoger un dato de la lista desplegable,Por Tramite, Diario, Semanal, Quincenal, Mensual, Bimestral, Trimestral, Semestral,Anual"</formula1>
    </dataValidation>
    <dataValidation type="list" allowBlank="1" showInputMessage="1" showErrorMessage="1" sqref="F12:I61" xr:uid="{77FDD6C5-3C02-47F7-A3F3-0D21E602C2C2}">
      <formula1>"SI,NO,Escoger un dato de la lista desplegable"</formula1>
    </dataValidation>
    <dataValidation type="list" allowBlank="1" showInputMessage="1" showErrorMessage="1" sqref="N12:N61" xr:uid="{97E90707-367A-46CF-9ED3-35E45D9A2EC0}">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28B47C8-D774-4A69-B0D3-446582815941}">
          <x14:formula1>
            <xm:f>DATOS!$J$15:$J$19</xm:f>
          </x14:formula1>
          <xm:sqref>AM12:AM61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9A03E-9C7A-4EA0-8977-826705D30E8A}">
  <sheetPr>
    <pageSetUpPr fitToPage="1"/>
  </sheetPr>
  <dimension ref="B2:BS31"/>
  <sheetViews>
    <sheetView zoomScale="60" zoomScaleNormal="60" workbookViewId="0"/>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6" width="29.28515625" style="77" customWidth="1"/>
    <col min="47"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84" t="s">
        <v>117</v>
      </c>
      <c r="AX11" s="84" t="s">
        <v>118</v>
      </c>
      <c r="AY11" s="84">
        <v>2</v>
      </c>
      <c r="AZ11" s="84">
        <v>3</v>
      </c>
      <c r="BA11" s="84">
        <v>4</v>
      </c>
      <c r="BB11" s="84">
        <v>5</v>
      </c>
      <c r="BC11" s="84">
        <v>6</v>
      </c>
      <c r="BD11" s="185"/>
      <c r="BE11" s="186"/>
      <c r="BF11" s="188"/>
      <c r="BG11" s="185"/>
      <c r="BH11" s="186"/>
      <c r="BI11" s="188"/>
      <c r="BJ11" s="185"/>
      <c r="BK11" s="186"/>
      <c r="BL11" s="210"/>
      <c r="BM11" s="211"/>
      <c r="BN11" s="213"/>
      <c r="BO11" s="195" t="s">
        <v>112</v>
      </c>
      <c r="BP11" s="196"/>
      <c r="BQ11" s="85" t="s">
        <v>114</v>
      </c>
      <c r="BR11" s="85" t="s">
        <v>119</v>
      </c>
      <c r="BS11" s="159"/>
    </row>
    <row r="12" spans="2:71" s="57" customFormat="1" ht="191.25" x14ac:dyDescent="0.25">
      <c r="B12" s="197">
        <v>1</v>
      </c>
      <c r="C12" s="200" t="s">
        <v>52</v>
      </c>
      <c r="D12" s="203" t="s">
        <v>668</v>
      </c>
      <c r="E12" s="203" t="s">
        <v>669</v>
      </c>
      <c r="F12" s="203" t="s">
        <v>170</v>
      </c>
      <c r="G12" s="203" t="s">
        <v>170</v>
      </c>
      <c r="H12" s="203" t="s">
        <v>170</v>
      </c>
      <c r="I12" s="203" t="s">
        <v>170</v>
      </c>
      <c r="J12" s="203" t="str">
        <f>IF(AND((F12="SI"),(G12="SI"),(H12="SI"),(I12="SI")),"Si es Riesgo de Corrupción","No es Riesgo de Corrupción")</f>
        <v>Si es Riesgo de Corrupción</v>
      </c>
      <c r="K12" s="50">
        <v>1</v>
      </c>
      <c r="L12" s="51" t="s">
        <v>670</v>
      </c>
      <c r="M12" s="223" t="s">
        <v>674</v>
      </c>
      <c r="N12" s="225">
        <v>3</v>
      </c>
      <c r="O12" s="214" t="str">
        <f>IF(N12=1,"Rara vez",IF(N12=2,"Improbable",IF(N12=3,"Posible",IF(N12=4,"Probable",IF(N12=5,"Casi seguro","Definir el nivel de probabilidad")))))</f>
        <v>Posible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220" t="s">
        <v>170</v>
      </c>
      <c r="R12" s="220" t="s">
        <v>170</v>
      </c>
      <c r="S12" s="220" t="s">
        <v>170</v>
      </c>
      <c r="T12" s="220" t="s">
        <v>170</v>
      </c>
      <c r="U12" s="220" t="s">
        <v>170</v>
      </c>
      <c r="V12" s="220" t="s">
        <v>170</v>
      </c>
      <c r="W12" s="220" t="s">
        <v>170</v>
      </c>
      <c r="X12" s="220" t="s">
        <v>170</v>
      </c>
      <c r="Y12" s="220" t="s">
        <v>173</v>
      </c>
      <c r="Z12" s="220" t="s">
        <v>170</v>
      </c>
      <c r="AA12" s="220" t="s">
        <v>170</v>
      </c>
      <c r="AB12" s="220" t="s">
        <v>170</v>
      </c>
      <c r="AC12" s="220" t="s">
        <v>170</v>
      </c>
      <c r="AD12" s="220" t="s">
        <v>170</v>
      </c>
      <c r="AE12" s="220" t="s">
        <v>170</v>
      </c>
      <c r="AF12" s="220" t="s">
        <v>173</v>
      </c>
      <c r="AG12" s="220" t="s">
        <v>170</v>
      </c>
      <c r="AH12" s="220" t="s">
        <v>170</v>
      </c>
      <c r="AI12" s="220" t="s">
        <v>173</v>
      </c>
      <c r="AJ12" s="220">
        <f t="shared" ref="AJ12:AJ22" si="0">IF(AF12="SI","Impacto Catastrófico por lesoines o perdida de vidas humanas",(COUNTIF(Q12:AE21,"SI")+COUNTIF(AG12:AI21,"SI")))</f>
        <v>16</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918</v>
      </c>
      <c r="AP12" s="53" t="s">
        <v>675</v>
      </c>
      <c r="AQ12" s="53" t="s">
        <v>201</v>
      </c>
      <c r="AR12" s="53" t="s">
        <v>676</v>
      </c>
      <c r="AS12" s="53" t="s">
        <v>919</v>
      </c>
      <c r="AT12" s="53" t="s">
        <v>677</v>
      </c>
      <c r="AU12" s="53" t="s">
        <v>678</v>
      </c>
      <c r="AV12" s="53" t="s">
        <v>178</v>
      </c>
      <c r="AW12" s="86" t="s">
        <v>179</v>
      </c>
      <c r="AX12" s="86" t="s">
        <v>180</v>
      </c>
      <c r="AY12" s="86" t="s">
        <v>181</v>
      </c>
      <c r="AZ12" s="86" t="s">
        <v>182</v>
      </c>
      <c r="BA12" s="86" t="s">
        <v>183</v>
      </c>
      <c r="BB12" s="86" t="s">
        <v>184</v>
      </c>
      <c r="BC12" s="86" t="s">
        <v>206</v>
      </c>
      <c r="BD12" s="86">
        <f t="shared" ref="BD12:BD31" si="1">IF(AW12="Asignado",15,0)+IF(AX12="Adecuado",15,0)+IF(AY12="Oportuna",15,0)+IF(AZ12="Prevenir",15,IF(AZ12="Detectar",10,0))+IF(BA12="Confiable",15,0)+IF(BB12="Se investigan y resuelven oportunamente",15,0)+IF(BC12="Completa",10,IF(BC12="Incompleta",5,0))</f>
        <v>100</v>
      </c>
      <c r="BE12" s="86" t="str">
        <f t="shared" ref="BE12:BE31" si="2">IF(BD12&lt;=85,"Débil",IF(AND(BD12&gt;=86,BD12&lt;=94),"Moderado","Fuerte"))</f>
        <v>Fuerte</v>
      </c>
      <c r="BF12" s="53"/>
      <c r="BG12" s="55" t="s">
        <v>186</v>
      </c>
      <c r="BH12" s="86" t="str">
        <f t="shared" ref="BH12:BH31" si="3">IF(BG12="Débil","No se ejecuta",IF(BG12="Moderado","Algunas veces se ejecuta",IF(BG12="FUERTE","Siempre se ejecuta","Casilla formulada")))</f>
        <v>Siempre se ejecuta</v>
      </c>
      <c r="BI12" s="53"/>
      <c r="BJ12" s="86" t="str">
        <f t="shared" ref="BJ12:BJ3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6">
        <f t="shared" ref="BK12:BK31" si="5">IF(BJ12="DÉBIL",0,IF(BJ12="MODERADO",50,IF(BJ12="FUERTE",100,"")))</f>
        <v>100</v>
      </c>
      <c r="BL12" s="86" t="str">
        <f t="shared" ref="BL12:BL31" si="6">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29" t="s">
        <v>645</v>
      </c>
    </row>
    <row r="13" spans="2:71" s="57" customFormat="1" ht="102" x14ac:dyDescent="0.25">
      <c r="B13" s="198"/>
      <c r="C13" s="201"/>
      <c r="D13" s="203"/>
      <c r="E13" s="203"/>
      <c r="F13" s="203"/>
      <c r="G13" s="203"/>
      <c r="H13" s="203"/>
      <c r="I13" s="203"/>
      <c r="J13" s="203"/>
      <c r="K13" s="58">
        <v>2</v>
      </c>
      <c r="L13" s="59" t="s">
        <v>671</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679</v>
      </c>
      <c r="AP13" s="61" t="s">
        <v>675</v>
      </c>
      <c r="AQ13" s="61" t="s">
        <v>201</v>
      </c>
      <c r="AR13" s="61" t="s">
        <v>680</v>
      </c>
      <c r="AS13" s="61" t="s">
        <v>681</v>
      </c>
      <c r="AT13" s="61" t="s">
        <v>682</v>
      </c>
      <c r="AU13" s="61" t="s">
        <v>683</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238"/>
      <c r="BN13" s="241"/>
      <c r="BO13" s="244"/>
      <c r="BP13" s="218"/>
      <c r="BQ13" s="221"/>
      <c r="BR13" s="221"/>
      <c r="BS13" s="230"/>
    </row>
    <row r="14" spans="2:71" s="57" customFormat="1" ht="114.75" x14ac:dyDescent="0.25">
      <c r="B14" s="198"/>
      <c r="C14" s="201"/>
      <c r="D14" s="203"/>
      <c r="E14" s="203"/>
      <c r="F14" s="203"/>
      <c r="G14" s="203"/>
      <c r="H14" s="203"/>
      <c r="I14" s="203"/>
      <c r="J14" s="203"/>
      <c r="K14" s="64">
        <v>3</v>
      </c>
      <c r="L14" s="65" t="s">
        <v>672</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684</v>
      </c>
      <c r="AP14" s="67" t="s">
        <v>675</v>
      </c>
      <c r="AQ14" s="67" t="s">
        <v>201</v>
      </c>
      <c r="AR14" s="67" t="s">
        <v>685</v>
      </c>
      <c r="AS14" s="67" t="s">
        <v>686</v>
      </c>
      <c r="AT14" s="67" t="s">
        <v>687</v>
      </c>
      <c r="AU14" s="67" t="s">
        <v>683</v>
      </c>
      <c r="AV14" s="67" t="s">
        <v>178</v>
      </c>
      <c r="AW14" s="87" t="s">
        <v>179</v>
      </c>
      <c r="AX14" s="87" t="s">
        <v>180</v>
      </c>
      <c r="AY14" s="87" t="s">
        <v>181</v>
      </c>
      <c r="AZ14" s="87" t="s">
        <v>182</v>
      </c>
      <c r="BA14" s="87" t="s">
        <v>183</v>
      </c>
      <c r="BB14" s="87" t="s">
        <v>184</v>
      </c>
      <c r="BC14" s="87" t="s">
        <v>206</v>
      </c>
      <c r="BD14" s="87">
        <f t="shared" si="1"/>
        <v>100</v>
      </c>
      <c r="BE14" s="87" t="str">
        <f t="shared" si="2"/>
        <v>Fuerte</v>
      </c>
      <c r="BF14" s="67"/>
      <c r="BG14" s="69" t="s">
        <v>186</v>
      </c>
      <c r="BH14" s="87" t="str">
        <f t="shared" si="3"/>
        <v>Siempre se ejecuta</v>
      </c>
      <c r="BI14" s="67"/>
      <c r="BJ14" s="87" t="str">
        <f t="shared" si="4"/>
        <v>FUERTE</v>
      </c>
      <c r="BK14" s="87">
        <f t="shared" si="5"/>
        <v>100</v>
      </c>
      <c r="BL14" s="87" t="str">
        <f t="shared" si="6"/>
        <v>NO</v>
      </c>
      <c r="BM14" s="238"/>
      <c r="BN14" s="241"/>
      <c r="BO14" s="244"/>
      <c r="BP14" s="218"/>
      <c r="BQ14" s="221"/>
      <c r="BR14" s="221"/>
      <c r="BS14" s="230"/>
    </row>
    <row r="15" spans="2:71" s="57" customFormat="1" ht="216.75" x14ac:dyDescent="0.25">
      <c r="B15" s="198"/>
      <c r="C15" s="201"/>
      <c r="D15" s="203"/>
      <c r="E15" s="203"/>
      <c r="F15" s="203"/>
      <c r="G15" s="203"/>
      <c r="H15" s="203"/>
      <c r="I15" s="203"/>
      <c r="J15" s="203"/>
      <c r="K15" s="58">
        <v>4</v>
      </c>
      <c r="L15" s="59" t="s">
        <v>673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688</v>
      </c>
      <c r="AP15" s="61" t="s">
        <v>675</v>
      </c>
      <c r="AQ15" s="61" t="s">
        <v>201</v>
      </c>
      <c r="AR15" s="61" t="s">
        <v>689</v>
      </c>
      <c r="AS15" s="61" t="s">
        <v>690</v>
      </c>
      <c r="AT15" s="61" t="s">
        <v>691</v>
      </c>
      <c r="AU15" s="61" t="s">
        <v>692</v>
      </c>
      <c r="AV15" s="61" t="s">
        <v>178</v>
      </c>
      <c r="AW15" s="62" t="s">
        <v>179</v>
      </c>
      <c r="AX15" s="62" t="s">
        <v>180</v>
      </c>
      <c r="AY15" s="62" t="s">
        <v>181</v>
      </c>
      <c r="AZ15" s="62" t="s">
        <v>182</v>
      </c>
      <c r="BA15" s="62" t="s">
        <v>183</v>
      </c>
      <c r="BB15" s="62" t="s">
        <v>184</v>
      </c>
      <c r="BC15" s="62" t="s">
        <v>206</v>
      </c>
      <c r="BD15" s="62">
        <f t="shared" si="1"/>
        <v>100</v>
      </c>
      <c r="BE15" s="62" t="str">
        <f t="shared" si="2"/>
        <v>Fuerte</v>
      </c>
      <c r="BF15" s="61"/>
      <c r="BG15" s="63" t="s">
        <v>186</v>
      </c>
      <c r="BH15" s="62" t="str">
        <f t="shared" si="3"/>
        <v>Siempre se ejecuta</v>
      </c>
      <c r="BI15" s="61"/>
      <c r="BJ15" s="62" t="str">
        <f t="shared" si="4"/>
        <v>FUERTE</v>
      </c>
      <c r="BK15" s="62">
        <f t="shared" si="5"/>
        <v>100</v>
      </c>
      <c r="BL15" s="62" t="str">
        <f t="shared" si="6"/>
        <v>NO</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87" t="s">
        <v>122</v>
      </c>
      <c r="AX16" s="87" t="s">
        <v>122</v>
      </c>
      <c r="AY16" s="87" t="s">
        <v>122</v>
      </c>
      <c r="AZ16" s="87" t="s">
        <v>122</v>
      </c>
      <c r="BA16" s="87" t="s">
        <v>122</v>
      </c>
      <c r="BB16" s="87" t="s">
        <v>122</v>
      </c>
      <c r="BC16" s="87" t="s">
        <v>122</v>
      </c>
      <c r="BD16" s="87">
        <f t="shared" si="1"/>
        <v>0</v>
      </c>
      <c r="BE16" s="87" t="str">
        <f t="shared" si="2"/>
        <v>Débil</v>
      </c>
      <c r="BF16" s="67"/>
      <c r="BG16" s="69" t="s">
        <v>122</v>
      </c>
      <c r="BH16" s="87" t="str">
        <f t="shared" si="3"/>
        <v>Casilla formulada</v>
      </c>
      <c r="BI16" s="67"/>
      <c r="BJ16" s="87" t="str">
        <f t="shared" si="4"/>
        <v/>
      </c>
      <c r="BK16" s="87" t="str">
        <f t="shared" si="5"/>
        <v/>
      </c>
      <c r="BL16" s="87" t="str">
        <f t="shared" si="6"/>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87" t="s">
        <v>122</v>
      </c>
      <c r="AX18" s="87" t="s">
        <v>122</v>
      </c>
      <c r="AY18" s="87" t="s">
        <v>122</v>
      </c>
      <c r="AZ18" s="87" t="s">
        <v>122</v>
      </c>
      <c r="BA18" s="87" t="s">
        <v>122</v>
      </c>
      <c r="BB18" s="87" t="s">
        <v>122</v>
      </c>
      <c r="BC18" s="87" t="s">
        <v>122</v>
      </c>
      <c r="BD18" s="87">
        <f t="shared" si="1"/>
        <v>0</v>
      </c>
      <c r="BE18" s="87" t="str">
        <f t="shared" si="2"/>
        <v>Débil</v>
      </c>
      <c r="BF18" s="67"/>
      <c r="BG18" s="69" t="s">
        <v>122</v>
      </c>
      <c r="BH18" s="87" t="str">
        <f t="shared" si="3"/>
        <v>Casilla formulada</v>
      </c>
      <c r="BI18" s="67"/>
      <c r="BJ18" s="87" t="str">
        <f t="shared" si="4"/>
        <v/>
      </c>
      <c r="BK18" s="87" t="str">
        <f t="shared" si="5"/>
        <v/>
      </c>
      <c r="BL18" s="87" t="str">
        <f t="shared" si="6"/>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87" t="s">
        <v>122</v>
      </c>
      <c r="AX20" s="87" t="s">
        <v>122</v>
      </c>
      <c r="AY20" s="87" t="s">
        <v>122</v>
      </c>
      <c r="AZ20" s="87" t="s">
        <v>122</v>
      </c>
      <c r="BA20" s="87" t="s">
        <v>122</v>
      </c>
      <c r="BB20" s="87" t="s">
        <v>122</v>
      </c>
      <c r="BC20" s="87" t="s">
        <v>122</v>
      </c>
      <c r="BD20" s="87">
        <f t="shared" si="1"/>
        <v>0</v>
      </c>
      <c r="BE20" s="87" t="str">
        <f t="shared" si="2"/>
        <v>Débil</v>
      </c>
      <c r="BF20" s="67"/>
      <c r="BG20" s="69" t="s">
        <v>122</v>
      </c>
      <c r="BH20" s="87" t="str">
        <f t="shared" si="3"/>
        <v>Casilla formulada</v>
      </c>
      <c r="BI20" s="67"/>
      <c r="BJ20" s="87" t="str">
        <f t="shared" si="4"/>
        <v/>
      </c>
      <c r="BK20" s="87" t="str">
        <f t="shared" si="5"/>
        <v/>
      </c>
      <c r="BL20" s="87" t="str">
        <f t="shared" si="6"/>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31"/>
    </row>
    <row r="22" spans="2:71" s="57" customFormat="1" ht="178.5" x14ac:dyDescent="0.25">
      <c r="B22" s="197">
        <v>2</v>
      </c>
      <c r="C22" s="200" t="s">
        <v>52</v>
      </c>
      <c r="D22" s="203" t="s">
        <v>668</v>
      </c>
      <c r="E22" s="203" t="s">
        <v>693</v>
      </c>
      <c r="F22" s="203" t="s">
        <v>170</v>
      </c>
      <c r="G22" s="203" t="s">
        <v>170</v>
      </c>
      <c r="H22" s="203" t="s">
        <v>170</v>
      </c>
      <c r="I22" s="203" t="s">
        <v>170</v>
      </c>
      <c r="J22" s="203" t="str">
        <f>IF(AND((F22="SI"),(G22="SI"),(H22="SI"),(I22="SI")),"Si es Riesgo de Corrupción","No es Riesgo de Corrupción")</f>
        <v>Si es Riesgo de Corrupción</v>
      </c>
      <c r="K22" s="50">
        <v>1</v>
      </c>
      <c r="L22" s="51" t="s">
        <v>694</v>
      </c>
      <c r="M22" s="223" t="s">
        <v>695</v>
      </c>
      <c r="N22" s="225">
        <v>3</v>
      </c>
      <c r="O22" s="214" t="str">
        <f>IF(N22=1,"Rara vez",IF(N22=2,"Improbable",IF(N22=3,"Posible",IF(N22=4,"Probable",IF(N22=5,"Casi seguro","Definir el nivel de probabilidad")))))</f>
        <v>Posible</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22" s="220" t="s">
        <v>170</v>
      </c>
      <c r="R22" s="220" t="s">
        <v>170</v>
      </c>
      <c r="S22" s="220" t="s">
        <v>170</v>
      </c>
      <c r="T22" s="220" t="s">
        <v>170</v>
      </c>
      <c r="U22" s="220" t="s">
        <v>170</v>
      </c>
      <c r="V22" s="220" t="s">
        <v>170</v>
      </c>
      <c r="W22" s="220" t="s">
        <v>170</v>
      </c>
      <c r="X22" s="220" t="s">
        <v>170</v>
      </c>
      <c r="Y22" s="220" t="s">
        <v>173</v>
      </c>
      <c r="Z22" s="220" t="s">
        <v>170</v>
      </c>
      <c r="AA22" s="220" t="s">
        <v>170</v>
      </c>
      <c r="AB22" s="220" t="s">
        <v>170</v>
      </c>
      <c r="AC22" s="220" t="s">
        <v>170</v>
      </c>
      <c r="AD22" s="220" t="s">
        <v>170</v>
      </c>
      <c r="AE22" s="220" t="s">
        <v>170</v>
      </c>
      <c r="AF22" s="220" t="s">
        <v>173</v>
      </c>
      <c r="AG22" s="220" t="s">
        <v>170</v>
      </c>
      <c r="AH22" s="220" t="s">
        <v>170</v>
      </c>
      <c r="AI22" s="220" t="s">
        <v>173</v>
      </c>
      <c r="AJ22" s="220">
        <f t="shared" si="0"/>
        <v>16</v>
      </c>
      <c r="AK22" s="220" t="str">
        <f>IF(AJ22=0,"",IF(AND(AJ22&gt;0,AJ22&lt;=5),"Moderado",IF(AND(AJ22&gt;5,AJ22&lt;=11),"Mayor","Catastrófico")))</f>
        <v>Catastrófico</v>
      </c>
      <c r="AL22" s="220" t="str">
        <f>IF(AND(O22="Rara Vez",AK22="Moderado"),"Moderado",IF(AND(O22="Rara Vez",AK22="Mayor"),"Alto",IF(AND(O22="Improbable",AK22="Moderado"),"Moderado",IF(AND(O22="Improbable",AK22="Mayor"),"Alto",IF(AND(O22="Posible",AK22="Moderado"),"Alto",IF(AND(O22="Probable",AK22="Moderado"),"Alto","Extremo"))))))</f>
        <v>Extremo</v>
      </c>
      <c r="AM22" s="234" t="s">
        <v>167</v>
      </c>
      <c r="AN22" s="52">
        <v>1</v>
      </c>
      <c r="AO22" s="53" t="s">
        <v>696</v>
      </c>
      <c r="AP22" s="53" t="s">
        <v>675</v>
      </c>
      <c r="AQ22" s="53" t="s">
        <v>201</v>
      </c>
      <c r="AR22" s="53" t="s">
        <v>697</v>
      </c>
      <c r="AS22" s="53" t="s">
        <v>698</v>
      </c>
      <c r="AT22" s="53" t="s">
        <v>699</v>
      </c>
      <c r="AU22" s="53" t="s">
        <v>700</v>
      </c>
      <c r="AV22" s="53" t="s">
        <v>178</v>
      </c>
      <c r="AW22" s="86" t="s">
        <v>179</v>
      </c>
      <c r="AX22" s="86" t="s">
        <v>180</v>
      </c>
      <c r="AY22" s="86" t="s">
        <v>181</v>
      </c>
      <c r="AZ22" s="86" t="s">
        <v>182</v>
      </c>
      <c r="BA22" s="86" t="s">
        <v>183</v>
      </c>
      <c r="BB22" s="86" t="s">
        <v>184</v>
      </c>
      <c r="BC22" s="86" t="s">
        <v>206</v>
      </c>
      <c r="BD22" s="86">
        <f t="shared" si="1"/>
        <v>100</v>
      </c>
      <c r="BE22" s="86" t="str">
        <f t="shared" si="2"/>
        <v>Fuerte</v>
      </c>
      <c r="BF22" s="53"/>
      <c r="BG22" s="55" t="s">
        <v>186</v>
      </c>
      <c r="BH22" s="86" t="str">
        <f t="shared" si="3"/>
        <v>Siempre se ejecuta</v>
      </c>
      <c r="BI22" s="53"/>
      <c r="BJ22" s="86" t="str">
        <f t="shared" si="4"/>
        <v>FUERTE</v>
      </c>
      <c r="BK22" s="86">
        <f t="shared" si="5"/>
        <v>100</v>
      </c>
      <c r="BL22" s="86" t="str">
        <f t="shared" si="6"/>
        <v>NO</v>
      </c>
      <c r="BM22" s="237" t="str">
        <f>IF(AVERAGE(BK22:BK31)=100,"FUERTE",IF(AND(AVERAGE(BK22:BK31)&lt;=99,AVERAGE(BK22:BK31)&gt;=50),"MODERADA",IF(AVERAGE(BK22:BK31)&lt;50,"DÉBIL",0)))</f>
        <v>FUERTE</v>
      </c>
      <c r="BN22" s="240" t="str">
        <f>IFERROR(IF(BM22="DÉBIL","NO DISMINUYE",IF(AVERAGEIF(AV22:AV31,"Preventivo",BK22:BK31)&gt;=50,"DIRECTAMENTE","NO DISMINUYE")),"NO DISMINUYE")</f>
        <v>DIRECTAMENTE</v>
      </c>
      <c r="BO22" s="243">
        <f>IF(N22=1,1,IF(AND(N22=2,BM22="FUERTE",BN22="DIRECTAMENTE"),N22-1,IF(AND(N22&gt;2,BM22="FUERTE",BN22="DIRECTAMENTE"),N22-2,IF(AND(N22&gt;=2,BM22="MODERADA",BN22="DIRECTAMENTE"),N22-1,N22))))</f>
        <v>1</v>
      </c>
      <c r="BP22" s="246" t="str">
        <f>IF(BO22=1,"Rara vez",IF(BO22=2,"Improbable",IF(BO22=3,"Posible",IF(BO22=4,"Probable",IF(BO22=5,"Casi Seguro",0)))))</f>
        <v>Rara vez</v>
      </c>
      <c r="BQ22" s="228" t="str">
        <f>AK22</f>
        <v>Catastrófico</v>
      </c>
      <c r="BR22" s="228" t="str">
        <f>IF(AND(BP22="Rara Vez",BQ22="Moderado"),"Moderado",IF(AND(BP22="Rara Vez",BQ22="Mayor"),"Alto",IF(AND(BP22="Improbable",BQ22="Moderado"),"Moderado",IF(AND(BP22="Improbable",BQ22="Mayor"),"Alto",IF(AND(BP22="Posible",BQ22="Moderado"),"Alto",IF(AND(BP22="Probable",BQ22="Moderado"),"Alto","Extremo"))))))</f>
        <v>Extremo</v>
      </c>
      <c r="BS22" s="229" t="s">
        <v>645</v>
      </c>
    </row>
    <row r="23" spans="2:71" s="57" customFormat="1" ht="6" customHeight="1" x14ac:dyDescent="0.25">
      <c r="B23" s="198"/>
      <c r="C23" s="201"/>
      <c r="D23" s="203"/>
      <c r="E23" s="203"/>
      <c r="F23" s="203"/>
      <c r="G23" s="203"/>
      <c r="H23" s="203"/>
      <c r="I23" s="203"/>
      <c r="J23" s="203"/>
      <c r="K23" s="58">
        <v>2</v>
      </c>
      <c r="L23" s="59" t="s">
        <v>123</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1"/>
        <v>0</v>
      </c>
      <c r="BE23" s="62" t="str">
        <f t="shared" si="2"/>
        <v>Débil</v>
      </c>
      <c r="BF23" s="61"/>
      <c r="BG23" s="63" t="s">
        <v>122</v>
      </c>
      <c r="BH23" s="62" t="str">
        <f t="shared" si="3"/>
        <v>Casilla formulada</v>
      </c>
      <c r="BI23" s="61"/>
      <c r="BJ23" s="62" t="str">
        <f t="shared" si="4"/>
        <v/>
      </c>
      <c r="BK23" s="62" t="str">
        <f t="shared" si="5"/>
        <v/>
      </c>
      <c r="BL23" s="62" t="str">
        <f t="shared" si="6"/>
        <v>SI</v>
      </c>
      <c r="BM23" s="238"/>
      <c r="BN23" s="241"/>
      <c r="BO23" s="244"/>
      <c r="BP23" s="218"/>
      <c r="BQ23" s="221"/>
      <c r="BR23" s="221"/>
      <c r="BS23" s="230"/>
    </row>
    <row r="24" spans="2:71" s="57" customFormat="1" ht="6"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87" t="s">
        <v>122</v>
      </c>
      <c r="AX24" s="87" t="s">
        <v>122</v>
      </c>
      <c r="AY24" s="87" t="s">
        <v>122</v>
      </c>
      <c r="AZ24" s="87" t="s">
        <v>122</v>
      </c>
      <c r="BA24" s="87" t="s">
        <v>122</v>
      </c>
      <c r="BB24" s="87" t="s">
        <v>122</v>
      </c>
      <c r="BC24" s="87" t="s">
        <v>122</v>
      </c>
      <c r="BD24" s="87">
        <f t="shared" si="1"/>
        <v>0</v>
      </c>
      <c r="BE24" s="87" t="str">
        <f t="shared" si="2"/>
        <v>Débil</v>
      </c>
      <c r="BF24" s="67"/>
      <c r="BG24" s="69" t="s">
        <v>122</v>
      </c>
      <c r="BH24" s="87" t="str">
        <f t="shared" si="3"/>
        <v>Casilla formulada</v>
      </c>
      <c r="BI24" s="67"/>
      <c r="BJ24" s="87" t="str">
        <f t="shared" si="4"/>
        <v/>
      </c>
      <c r="BK24" s="87" t="str">
        <f t="shared" si="5"/>
        <v/>
      </c>
      <c r="BL24" s="87" t="str">
        <f t="shared" si="6"/>
        <v>SI</v>
      </c>
      <c r="BM24" s="238"/>
      <c r="BN24" s="241"/>
      <c r="BO24" s="244"/>
      <c r="BP24" s="218"/>
      <c r="BQ24" s="221"/>
      <c r="BR24" s="221"/>
      <c r="BS24" s="230"/>
    </row>
    <row r="25" spans="2:71" s="57" customFormat="1" ht="6"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238"/>
      <c r="BN25" s="241"/>
      <c r="BO25" s="244"/>
      <c r="BP25" s="218"/>
      <c r="BQ25" s="221"/>
      <c r="BR25" s="221"/>
      <c r="BS25" s="230"/>
    </row>
    <row r="26" spans="2:71" s="57" customFormat="1" ht="6"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87" t="s">
        <v>122</v>
      </c>
      <c r="AX26" s="87" t="s">
        <v>122</v>
      </c>
      <c r="AY26" s="87" t="s">
        <v>122</v>
      </c>
      <c r="AZ26" s="87" t="s">
        <v>122</v>
      </c>
      <c r="BA26" s="87" t="s">
        <v>122</v>
      </c>
      <c r="BB26" s="87" t="s">
        <v>122</v>
      </c>
      <c r="BC26" s="87" t="s">
        <v>122</v>
      </c>
      <c r="BD26" s="87">
        <f t="shared" si="1"/>
        <v>0</v>
      </c>
      <c r="BE26" s="87" t="str">
        <f t="shared" si="2"/>
        <v>Débil</v>
      </c>
      <c r="BF26" s="67"/>
      <c r="BG26" s="69" t="s">
        <v>122</v>
      </c>
      <c r="BH26" s="87" t="str">
        <f t="shared" si="3"/>
        <v>Casilla formulada</v>
      </c>
      <c r="BI26" s="67"/>
      <c r="BJ26" s="87" t="str">
        <f t="shared" si="4"/>
        <v/>
      </c>
      <c r="BK26" s="87" t="str">
        <f t="shared" si="5"/>
        <v/>
      </c>
      <c r="BL26" s="87" t="str">
        <f t="shared" si="6"/>
        <v>SI</v>
      </c>
      <c r="BM26" s="238"/>
      <c r="BN26" s="241"/>
      <c r="BO26" s="244"/>
      <c r="BP26" s="218"/>
      <c r="BQ26" s="221"/>
      <c r="BR26" s="221"/>
      <c r="BS26" s="230"/>
    </row>
    <row r="27" spans="2:71" s="57" customFormat="1" ht="6"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238"/>
      <c r="BN27" s="241"/>
      <c r="BO27" s="244"/>
      <c r="BP27" s="218"/>
      <c r="BQ27" s="221"/>
      <c r="BR27" s="221"/>
      <c r="BS27" s="230"/>
    </row>
    <row r="28" spans="2:71" s="57" customFormat="1" ht="6"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87" t="s">
        <v>122</v>
      </c>
      <c r="AX28" s="87" t="s">
        <v>122</v>
      </c>
      <c r="AY28" s="87" t="s">
        <v>122</v>
      </c>
      <c r="AZ28" s="87" t="s">
        <v>122</v>
      </c>
      <c r="BA28" s="87" t="s">
        <v>122</v>
      </c>
      <c r="BB28" s="87" t="s">
        <v>122</v>
      </c>
      <c r="BC28" s="87" t="s">
        <v>122</v>
      </c>
      <c r="BD28" s="87">
        <f t="shared" si="1"/>
        <v>0</v>
      </c>
      <c r="BE28" s="87" t="str">
        <f t="shared" si="2"/>
        <v>Débil</v>
      </c>
      <c r="BF28" s="67"/>
      <c r="BG28" s="69" t="s">
        <v>122</v>
      </c>
      <c r="BH28" s="87" t="str">
        <f t="shared" si="3"/>
        <v>Casilla formulada</v>
      </c>
      <c r="BI28" s="67"/>
      <c r="BJ28" s="87" t="str">
        <f t="shared" si="4"/>
        <v/>
      </c>
      <c r="BK28" s="87" t="str">
        <f t="shared" si="5"/>
        <v/>
      </c>
      <c r="BL28" s="87" t="str">
        <f t="shared" si="6"/>
        <v>SI</v>
      </c>
      <c r="BM28" s="238"/>
      <c r="BN28" s="241"/>
      <c r="BO28" s="244"/>
      <c r="BP28" s="218"/>
      <c r="BQ28" s="221"/>
      <c r="BR28" s="221"/>
      <c r="BS28" s="230"/>
    </row>
    <row r="29" spans="2:71" s="57" customFormat="1" ht="6"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238"/>
      <c r="BN29" s="241"/>
      <c r="BO29" s="244"/>
      <c r="BP29" s="218"/>
      <c r="BQ29" s="221"/>
      <c r="BR29" s="221"/>
      <c r="BS29" s="230"/>
    </row>
    <row r="30" spans="2:71" s="57" customFormat="1" ht="6"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87" t="s">
        <v>122</v>
      </c>
      <c r="AX30" s="87" t="s">
        <v>122</v>
      </c>
      <c r="AY30" s="87" t="s">
        <v>122</v>
      </c>
      <c r="AZ30" s="87" t="s">
        <v>122</v>
      </c>
      <c r="BA30" s="87" t="s">
        <v>122</v>
      </c>
      <c r="BB30" s="87" t="s">
        <v>122</v>
      </c>
      <c r="BC30" s="87" t="s">
        <v>122</v>
      </c>
      <c r="BD30" s="87">
        <f t="shared" si="1"/>
        <v>0</v>
      </c>
      <c r="BE30" s="87" t="str">
        <f t="shared" si="2"/>
        <v>Débil</v>
      </c>
      <c r="BF30" s="67"/>
      <c r="BG30" s="69" t="s">
        <v>122</v>
      </c>
      <c r="BH30" s="87" t="str">
        <f t="shared" si="3"/>
        <v>Casilla formulada</v>
      </c>
      <c r="BI30" s="67"/>
      <c r="BJ30" s="87" t="str">
        <f t="shared" si="4"/>
        <v/>
      </c>
      <c r="BK30" s="87" t="str">
        <f t="shared" si="5"/>
        <v/>
      </c>
      <c r="BL30" s="87" t="str">
        <f t="shared" si="6"/>
        <v>SI</v>
      </c>
      <c r="BM30" s="238"/>
      <c r="BN30" s="241"/>
      <c r="BO30" s="244"/>
      <c r="BP30" s="218"/>
      <c r="BQ30" s="221"/>
      <c r="BR30" s="221"/>
      <c r="BS30" s="230"/>
    </row>
    <row r="31" spans="2:71" s="57" customFormat="1" ht="6"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239"/>
      <c r="BN31" s="242"/>
      <c r="BO31" s="245"/>
      <c r="BP31" s="219"/>
      <c r="BQ31" s="222"/>
      <c r="BR31" s="222"/>
      <c r="BS31" s="231"/>
    </row>
  </sheetData>
  <sheetProtection algorithmName="SHA-512" hashValue="pgjUcFYD5brEkeXXwEpLberJRtIRXMMaU1IjIOQM14HcqcvDiQPElGrv1vQSfW+Vmz6UoYYfM6215NKoVnVbHA==" saltValue="rgsvo9Y8t4LVYK9NB9a/5Q==" spinCount="100000" sheet="1" objects="1" scenarios="1"/>
  <mergeCells count="137">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R22:R31"/>
    <mergeCell ref="S22:S31"/>
    <mergeCell ref="T22:T31"/>
    <mergeCell ref="U22:U31"/>
    <mergeCell ref="V22:V31"/>
    <mergeCell ref="W22:W31"/>
    <mergeCell ref="J22:J31"/>
    <mergeCell ref="M22:M31"/>
    <mergeCell ref="N22:N31"/>
    <mergeCell ref="O22:O31"/>
    <mergeCell ref="P22:P31"/>
    <mergeCell ref="Q22:Q31"/>
    <mergeCell ref="AD22:AD31"/>
    <mergeCell ref="AE22:AE31"/>
    <mergeCell ref="AF22:AF31"/>
    <mergeCell ref="AG22:AG31"/>
    <mergeCell ref="AH22:AH31"/>
    <mergeCell ref="AI22:AI31"/>
    <mergeCell ref="X22:X31"/>
    <mergeCell ref="Y22:Y31"/>
    <mergeCell ref="Z22:Z31"/>
    <mergeCell ref="AA22:AA31"/>
    <mergeCell ref="AB22:AB31"/>
    <mergeCell ref="AC22:AC31"/>
    <mergeCell ref="BO22:BO31"/>
    <mergeCell ref="BP22:BP31"/>
    <mergeCell ref="BQ22:BQ31"/>
    <mergeCell ref="BR22:BR31"/>
    <mergeCell ref="BS22:BS31"/>
    <mergeCell ref="AJ22:AJ31"/>
    <mergeCell ref="AK22:AK31"/>
    <mergeCell ref="AL22:AL31"/>
    <mergeCell ref="AM22:AM31"/>
    <mergeCell ref="BM22:BM31"/>
    <mergeCell ref="BN22:BN31"/>
  </mergeCells>
  <conditionalFormatting sqref="J12:J31">
    <cfRule type="containsText" dxfId="371" priority="23" operator="containsText" text="Si es Riesgo de Corrupción">
      <formula>NOT(ISERROR(SEARCH("Si es Riesgo de Corrupción",J12)))</formula>
    </cfRule>
    <cfRule type="containsText" dxfId="370" priority="24" operator="containsText" text="No es Riesgo de Corrupción">
      <formula>NOT(ISERROR(SEARCH("No es Riesgo de Corrupción",J12)))</formula>
    </cfRule>
  </conditionalFormatting>
  <conditionalFormatting sqref="L12:M21">
    <cfRule type="containsText" dxfId="369" priority="22" operator="containsText" text="Espacio para describir ">
      <formula>NOT(ISERROR(SEARCH("Espacio para describir ",L12)))</formula>
    </cfRule>
  </conditionalFormatting>
  <conditionalFormatting sqref="Q12:AI31 AQ12:AQ31 AV12:BC31 BG12:BG31 BO12:BO31 N12:N31">
    <cfRule type="containsText" dxfId="368" priority="21" operator="containsText" text="Escoger un dato de la lista desplegable">
      <formula>NOT(ISERROR(SEARCH("Escoger un dato de la lista desplegable",N12)))</formula>
    </cfRule>
  </conditionalFormatting>
  <conditionalFormatting sqref="AO12:AO31">
    <cfRule type="containsText" dxfId="367" priority="20" operator="containsText" text="REDACTAR CONTROL">
      <formula>NOT(ISERROR(SEARCH("REDACTAR CONTROL",AO12)))</formula>
    </cfRule>
  </conditionalFormatting>
  <conditionalFormatting sqref="AL12 BR12">
    <cfRule type="containsText" dxfId="366" priority="17" operator="containsText" text="Extremo">
      <formula>NOT(ISERROR(SEARCH("Extremo",AL12)))</formula>
    </cfRule>
    <cfRule type="containsText" dxfId="365" priority="18" operator="containsText" text="Alto">
      <formula>NOT(ISERROR(SEARCH("Alto",AL12)))</formula>
    </cfRule>
    <cfRule type="containsText" dxfId="364" priority="19" operator="containsText" text="Moderado">
      <formula>NOT(ISERROR(SEARCH("Moderado",AL12)))</formula>
    </cfRule>
  </conditionalFormatting>
  <conditionalFormatting sqref="L22:M31">
    <cfRule type="containsText" dxfId="363" priority="16" operator="containsText" text="Espacio para describir ">
      <formula>NOT(ISERROR(SEARCH("Espacio para describir ",L22)))</formula>
    </cfRule>
  </conditionalFormatting>
  <conditionalFormatting sqref="AL22 BR22">
    <cfRule type="containsText" dxfId="362" priority="13" operator="containsText" text="Extremo">
      <formula>NOT(ISERROR(SEARCH("Extremo",AL22)))</formula>
    </cfRule>
    <cfRule type="containsText" dxfId="361" priority="14" operator="containsText" text="Alto">
      <formula>NOT(ISERROR(SEARCH("Alto",AL22)))</formula>
    </cfRule>
    <cfRule type="containsText" dxfId="360" priority="15" operator="containsText" text="Moderado">
      <formula>NOT(ISERROR(SEARCH("Moderado",AL22)))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31 BJ9:BK11" xr:uid="{FC935F77-7D36-474D-B348-82A3948F634D}"/>
    <dataValidation allowBlank="1" showInputMessage="1" showErrorMessage="1" prompt="¿Se deja evidencia o rastro de la ejecución del control, que permita a cualquier tercero con la evidencia, llegar a la misma conclusión?." sqref="BC11" xr:uid="{34C0A87D-E80C-4AF8-B2E1-7EC69C890644}"/>
    <dataValidation allowBlank="1" showInputMessage="1" showErrorMessage="1" prompt="¿Las observaciones, desviaciones o diferencias identificadas como resultados de la ejecución del control son investigadas y resueltas de manera oportuna?" sqref="BB11" xr:uid="{9EF4FF48-61ED-49DC-92D3-71608ABDBF82}"/>
    <dataValidation allowBlank="1" showInputMessage="1" showErrorMessage="1" prompt="¿La fuente de información que se utiliza en el desarrollo del control es información confiable que permita mitigar el riesgo?." sqref="BA11" xr:uid="{EE368FE6-A86D-4529-B3F8-41A558D5F0E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B55FCB45-5CF5-4D52-994F-4A4FCFD1D6A5}"/>
    <dataValidation allowBlank="1" showInputMessage="1" showErrorMessage="1" prompt="¿La oportunidad en que se ejecuta el control ayuda a prevenir la mitigación del riesgo o a detectar la materialización del riesgo de manera oportuna?" sqref="AY11" xr:uid="{26E77848-97C6-43D1-BA98-AA353D3FF2E3}"/>
    <dataValidation allowBlank="1" showInputMessage="1" showErrorMessage="1" prompt="El responsable tiene autoridad y adecuada segregación de funciones en la ejecución del control?" sqref="AX11" xr:uid="{DB37C6F8-D45C-4B0B-A286-E1F216DAEE23}"/>
    <dataValidation allowBlank="1" showInputMessage="1" showErrorMessage="1" prompt="¿Existen un responsable asignado a la ejecución del control?" sqref="AW11" xr:uid="{1B290A08-BBB8-4BD4-9C0D-9EE1ADE79661}"/>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31" xr:uid="{7B0B1933-367E-48BB-81FA-DC548E787099}"/>
    <dataValidation type="list" allowBlank="1" showInputMessage="1" showErrorMessage="1" prompt="¿Genera Impacto ambiental?" sqref="AI12:AI31" xr:uid="{FE45471A-F035-49A3-A579-9BEC09F6A4E2}">
      <formula1>"SI,NO,Escoger un dato de la lista desplegable"</formula1>
    </dataValidation>
    <dataValidation allowBlank="1" showInputMessage="1" showErrorMessage="1" prompt="¿Genera Impacto ambiental?" sqref="AI11" xr:uid="{555784D6-ACE5-4025-84D3-EE97A42853A9}"/>
    <dataValidation type="list" allowBlank="1" showInputMessage="1" showErrorMessage="1" prompt="¿Afectar la imagen nacional?" sqref="AH12:AH31" xr:uid="{A93C0982-C82E-4441-A027-989DB71CF6DE}">
      <formula1>"SI,NO,Escoger un dato de la lista desplegable"</formula1>
    </dataValidation>
    <dataValidation allowBlank="1" showInputMessage="1" showErrorMessage="1" prompt="¿Afectar la imagen nacional?" sqref="AH11" xr:uid="{3A656B5B-A1CE-439D-A599-F7C8634FA62D}"/>
    <dataValidation type="list" allowBlank="1" showInputMessage="1" showErrorMessage="1" prompt="¿Afectar la imagen regional?" sqref="AG12:AG31" xr:uid="{774704CE-E8A8-48BD-8EA9-13FA0AE398FC}">
      <formula1>"SI,NO,Escoger un dato de la lista desplegable"</formula1>
    </dataValidation>
    <dataValidation allowBlank="1" showInputMessage="1" showErrorMessage="1" prompt="¿Afectar la imagen regional?" sqref="AG11" xr:uid="{7D2DCC46-9E4E-4B28-8469-02CBE645D4B0}"/>
    <dataValidation type="list" allowBlank="1" showInputMessage="1" showErrorMessage="1" prompt="¿Ocasionar lesiones físicas o pérdida de vidas humanas?_x000a_NOTA: si esta respuesta es afirmativa, el impacto sera considerado como catastrófico." sqref="AF12:AF31" xr:uid="{FA91DA07-7D4F-47A3-9CB0-828FC705A1C6}">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0BCF2838-88A0-44A6-A160-3C10CCD7B329}"/>
    <dataValidation type="list" allowBlank="1" showInputMessage="1" showErrorMessage="1" prompt="¿Generar pérdida de credibilidad del sector?" sqref="AE12:AE31" xr:uid="{44897E9E-38C6-4821-A357-1EBE0A6029CF}">
      <formula1>"SI,NO,Escoger un dato de la lista desplegable"</formula1>
    </dataValidation>
    <dataValidation allowBlank="1" showInputMessage="1" showErrorMessage="1" prompt="¿Generar pérdida de credibilidad del sector?" sqref="AE11" xr:uid="{AB554AA2-E118-4B7A-8675-7F29F2A3DE04}"/>
    <dataValidation type="list" allowBlank="1" showInputMessage="1" showErrorMessage="1" prompt="¿Dar lugar a procesos penales?" sqref="AD12:AD31" xr:uid="{545D6B2F-45D2-4CF5-8674-21C5DF6EC204}">
      <formula1>"SI,NO,Escoger un dato de la lista desplegable"</formula1>
    </dataValidation>
    <dataValidation allowBlank="1" showInputMessage="1" showErrorMessage="1" prompt="¿Dar lugar a procesos penales?" sqref="AD11" xr:uid="{D93E25B3-37A4-4F89-9428-A076C32D9444}"/>
    <dataValidation type="list" allowBlank="1" showInputMessage="1" showErrorMessage="1" prompt="¿Dar lugar a procesos fiscales?" sqref="AC12:AC31" xr:uid="{1A1D633D-9B12-4EEE-9C48-DB4EE400BB80}">
      <formula1>"SI,NO,Escoger un dato de la lista desplegable"</formula1>
    </dataValidation>
    <dataValidation allowBlank="1" showInputMessage="1" showErrorMessage="1" prompt="¿Dar lugar a procesos fiscales?" sqref="AC11" xr:uid="{B6A43AC8-F9A5-4C46-96E0-0329FB8CA8DF}"/>
    <dataValidation type="list" allowBlank="1" showInputMessage="1" showErrorMessage="1" prompt="¿Dar lugar a procesos disciplinarios?" sqref="AB12:AB31" xr:uid="{2C07B56B-61B8-4AB5-9FF8-4F2E8D585AE4}">
      <formula1>"SI,NO,Escoger un dato de la lista desplegable"</formula1>
    </dataValidation>
    <dataValidation allowBlank="1" showInputMessage="1" showErrorMessage="1" prompt="¿Dar lugar a procesos disciplinarios?" sqref="AB11" xr:uid="{8EB7C028-3650-460E-8AFA-D69058738DB3}"/>
    <dataValidation type="list" allowBlank="1" showInputMessage="1" showErrorMessage="1" prompt="¿Dar lugar a procesos sancionatorios?" sqref="AA12:AA31" xr:uid="{A67342FD-AD7B-4528-8FC8-964C1CBCFAD8}">
      <formula1>"SI,NO,Escoger un dato de la lista desplegable"</formula1>
    </dataValidation>
    <dataValidation allowBlank="1" showInputMessage="1" showErrorMessage="1" prompt="¿Dar lugar a procesos sancionatorios?" sqref="AA11" xr:uid="{E73D52BC-9F30-459B-9142-151A739EDEBA}"/>
    <dataValidation type="list" allowBlank="1" showInputMessage="1" showErrorMessage="1" prompt="¿Generar intervención de los órganos de control, de la Fiscalía, u otro ente?" sqref="Z12:Z31" xr:uid="{5B376937-ADA8-4521-B5D7-08D577967D07}">
      <formula1>"SI,NO,Escoger un dato de la lista desplegable"</formula1>
    </dataValidation>
    <dataValidation allowBlank="1" showInputMessage="1" showErrorMessage="1" prompt="¿Generar intervención de los órganos de control, de la Fiscalía, u otro ente?" sqref="Z11" xr:uid="{ADDF17C7-E8EC-41FD-8705-3E2991F75271}"/>
    <dataValidation type="list" allowBlank="1" showInputMessage="1" showErrorMessage="1" prompt="¿Generar pérdida de información de la Entidad?" sqref="Y12:Y31" xr:uid="{A6E86E27-8C38-4DDD-B003-913D554E2CF8}">
      <formula1>"SI,NO,Escoger un dato de la lista desplegable"</formula1>
    </dataValidation>
    <dataValidation allowBlank="1" showInputMessage="1" showErrorMessage="1" prompt="¿Generar pérdida de información de la Entidad?" sqref="Y11" xr:uid="{609980A0-05AF-49A8-8E4D-B38B537944B2}"/>
    <dataValidation type="list" allowBlank="1" showInputMessage="1" showErrorMessage="1" prompt="¿Dar lugar al detrimento de calidad de vida de la comunidad por la pérdida del bien o servicios o los recursos públicos?" sqref="X12:X31" xr:uid="{6C030358-BDD1-4536-9FC5-9445E37C9E17}">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BB54F907-20C4-441B-92C2-8206293D5D29}"/>
    <dataValidation type="list" allowBlank="1" showInputMessage="1" showErrorMessage="1" prompt="¿Afectar la generación de los productos o la prestación de servicios?" sqref="W12:W31" xr:uid="{47EB9A96-9754-49DA-8F6E-93C31E6EDFBD}">
      <formula1>"SI,NO,Escoger un dato de la lista desplegable"</formula1>
    </dataValidation>
    <dataValidation allowBlank="1" showInputMessage="1" showErrorMessage="1" prompt="¿Afectar la generación de los productos o la prestación de servicios?" sqref="W11" xr:uid="{3D1B187A-D4F1-46EF-837B-234C79ED409F}"/>
    <dataValidation type="list" allowBlank="1" showInputMessage="1" showErrorMessage="1" prompt="¿Generar pérdida de recursos económicos?" sqref="V12:V31" xr:uid="{1A64EE45-85E6-4508-B1EE-7B41E6AA74B4}">
      <formula1>"SI,NO,Escoger un dato de la lista desplegable"</formula1>
    </dataValidation>
    <dataValidation allowBlank="1" showInputMessage="1" showErrorMessage="1" prompt="¿Generar pérdida de recursos económicos?" sqref="V11" xr:uid="{777EC2A8-894C-4430-B5B3-47198874B591}"/>
    <dataValidation type="list" allowBlank="1" showInputMessage="1" showErrorMessage="1" prompt="¿Generar pérdida de confianza de la Entidad, afectando su reputación?" sqref="U12:U31" xr:uid="{3D0BA8B3-A177-4D2D-9099-1A1AEAB14978}">
      <formula1>"SI,NO,Escoger un dato de la lista desplegable"</formula1>
    </dataValidation>
    <dataValidation allowBlank="1" showInputMessage="1" showErrorMessage="1" prompt="¿Generar pérdida de confianza de la Entidad, afectando su reputación?" sqref="U11" xr:uid="{2A902C57-D4BA-448F-A5D5-21C5A732FDB9}"/>
    <dataValidation type="list" allowBlank="1" showInputMessage="1" showErrorMessage="1" prompt="¿Afectar el cumplimiento de la misión del sector al que pertenece la Entidad?" sqref="T12:T31" xr:uid="{4EECFBCB-8CD4-4E6C-A6FE-2563A3949034}">
      <formula1>"SI,NO,Escoger un dato de la lista desplegable"</formula1>
    </dataValidation>
    <dataValidation allowBlank="1" showInputMessage="1" showErrorMessage="1" prompt="¿Afectar el cumplimiento de la misión del sector al que pertenece la Entidad?" sqref="T11" xr:uid="{15D188B5-2368-4F96-B342-A9FB5FC2A404}"/>
    <dataValidation type="list" allowBlank="1" showInputMessage="1" showErrorMessage="1" prompt="¿Afectar el cumplimiento de misión de la Entidad?" sqref="S12:S31" xr:uid="{B6105125-035B-44DE-9FEF-16309F25DC08}">
      <formula1>"SI,NO,Escoger un dato de la lista desplegable"</formula1>
    </dataValidation>
    <dataValidation allowBlank="1" showInputMessage="1" showErrorMessage="1" prompt="¿Afectar el cumplimiento de misión de la Entidad?" sqref="S11" xr:uid="{7C650B06-02E0-4DC7-9C4A-0DC3D50B0B16}"/>
    <dataValidation type="list" allowBlank="1" showInputMessage="1" showErrorMessage="1" prompt="¿Afectar el cumplimiento de metas y objetivos de la dependencia?" sqref="R12:R31" xr:uid="{CFE2989E-5DCE-4792-B26D-DDD67489F260}">
      <formula1>"SI,NO,Escoger un dato de la lista desplegable"</formula1>
    </dataValidation>
    <dataValidation allowBlank="1" showInputMessage="1" showErrorMessage="1" prompt="¿Afectar el cumplimiento de metas y objetivos de la dependencia?" sqref="R11" xr:uid="{6999FE5C-3D69-4A97-9B7E-041990E2BCCF}"/>
    <dataValidation type="list" allowBlank="1" showInputMessage="1" showErrorMessage="1" prompt="¿Afectar al grupo de funcionarios del proceso?" sqref="Q12:Q31" xr:uid="{800CE0F9-311B-4DDE-829E-4B2F0D623232}">
      <formula1>"SI,NO,Escoger un dato de la lista desplegable"</formula1>
    </dataValidation>
    <dataValidation allowBlank="1" showInputMessage="1" showErrorMessage="1" prompt="¿Afectar al grupo de funcionarios del proceso?" sqref="Q11" xr:uid="{D333DC6E-552E-4FE5-B3E2-8E670F2E0375}"/>
    <dataValidation allowBlank="1" showInputMessage="1" showErrorMessage="1" prompt="Son los efectos ocasionados por la ocurrencia de un riesgo que afecta los objetivos o procesos de la entidad. Pueden ser una pérdida, un daño, un perjuicio, un detrimento." sqref="M9:M11" xr:uid="{6570330B-53D1-45EB-89E0-33D8ECBB1462}"/>
    <dataValidation type="list" allowBlank="1" showInputMessage="1" showErrorMessage="1" sqref="BG12:BG31" xr:uid="{2F981E90-A572-4885-AB90-DBB804CC5DB0}">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31" xr:uid="{FAF7AC37-0A39-4DAC-AA2E-89E701BF758E}">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31" xr:uid="{203FCF42-B7C3-4AD1-8AF4-A2F626DE304F}">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31" xr:uid="{C948EF3B-1287-49B1-9ABF-1711BAD8A416}">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31" xr:uid="{1019986C-9100-4412-A46C-3D2A65825E7D}">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31" xr:uid="{F440EB76-0BBF-488C-8A47-0EBB789BBAFB}">
      <formula1>"Oportuna,Inoportuna,Escoger un dato de la lista desplegable"</formula1>
    </dataValidation>
    <dataValidation type="list" allowBlank="1" showInputMessage="1" showErrorMessage="1" prompt="El responsable tiene autoridad y adecuada segregación de funciones en la ejecución del control?" sqref="AX12:AX31" xr:uid="{85D59A25-6647-4999-BF76-E96691E7EB58}">
      <formula1>"Adecuado,Inadecuado,Escoger un dato de la lista desplegable"</formula1>
    </dataValidation>
    <dataValidation type="list" allowBlank="1" showInputMessage="1" showErrorMessage="1" prompt="¿Existen un responsable asignado a la ejecución del control?" sqref="AW12:AW31" xr:uid="{B7944581-CA55-4315-8584-27F3B9ACF1CC}">
      <formula1>"Asignado,No Asignado,Escoger un dato de la lista desplegable"</formula1>
    </dataValidation>
    <dataValidation type="list" allowBlank="1" showInputMessage="1" showErrorMessage="1" sqref="AV12:AV31" xr:uid="{B81303DF-B1FE-43B5-8781-C65F7362B05B}">
      <formula1>"Escoger un dato de la lista desplegable,Preventivo,Detectivo"</formula1>
    </dataValidation>
    <dataValidation type="list" allowBlank="1" showInputMessage="1" showErrorMessage="1" sqref="AQ12:AQ31" xr:uid="{42FD7095-0050-4129-95F2-41F3DC98726F}">
      <formula1>"Escoger un dato de la lista desplegable,Por Tramite, Diario, Semanal, Quincenal, Mensual, Bimestral, Trimestral, Semestral,Anual"</formula1>
    </dataValidation>
    <dataValidation type="list" allowBlank="1" showInputMessage="1" showErrorMessage="1" sqref="F12:I31" xr:uid="{A121A6CB-0058-4FF8-B868-42B5B3A095CA}">
      <formula1>"SI,NO,Escoger un dato de la lista desplegable"</formula1>
    </dataValidation>
    <dataValidation type="list" allowBlank="1" showInputMessage="1" showErrorMessage="1" sqref="N12:N31" xr:uid="{76E7C058-2E58-4AD5-A6D9-F415FDA1495B}">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ED89BEC8-0A25-4DCC-BAE5-6AAB18B07001}">
          <x14:formula1>
            <xm:f>DATOS!$J$15:$J$19</xm:f>
          </x14:formula1>
          <xm:sqref>AM12:AM31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C409C-47CA-4A5D-B790-B7F428CFFD82}">
  <sheetPr>
    <pageSetUpPr fitToPage="1"/>
  </sheetPr>
  <dimension ref="B2:BS75"/>
  <sheetViews>
    <sheetView zoomScale="60" zoomScaleNormal="60" workbookViewId="0">
      <selection activeCell="U12" sqref="U12:U21"/>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150.75" customHeight="1" x14ac:dyDescent="0.25">
      <c r="B12" s="197">
        <v>1</v>
      </c>
      <c r="C12" s="200" t="s">
        <v>269</v>
      </c>
      <c r="D12" s="203" t="s">
        <v>270</v>
      </c>
      <c r="E12" s="203" t="s">
        <v>284</v>
      </c>
      <c r="F12" s="203" t="s">
        <v>170</v>
      </c>
      <c r="G12" s="203" t="s">
        <v>170</v>
      </c>
      <c r="H12" s="203" t="s">
        <v>170</v>
      </c>
      <c r="I12" s="203" t="s">
        <v>170</v>
      </c>
      <c r="J12" s="203" t="str">
        <f>IF(AND((F12="SI"),(G12="SI"),(H12="SI"),(I12="SI")),"Si es Riesgo de Corrupción","No es Riesgo de Corrupción")</f>
        <v>Si es Riesgo de Corrupción</v>
      </c>
      <c r="K12" s="50">
        <v>1</v>
      </c>
      <c r="L12" s="51" t="s">
        <v>285</v>
      </c>
      <c r="M12" s="223" t="s">
        <v>271</v>
      </c>
      <c r="N12" s="225">
        <v>2</v>
      </c>
      <c r="O12" s="214" t="str">
        <f>IF(N12=1,"Rara vez",IF(N12=2,"Improbable",IF(N12=3,"Posible",IF(N12=4,"Probable",IF(N12=5,"Casi seguro","Definir el nivel de probabilidad")))))</f>
        <v>Improbable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220" t="s">
        <v>170</v>
      </c>
      <c r="R12" s="220" t="s">
        <v>170</v>
      </c>
      <c r="S12" s="220" t="s">
        <v>170</v>
      </c>
      <c r="T12" s="220" t="s">
        <v>170</v>
      </c>
      <c r="U12" s="220" t="s">
        <v>170</v>
      </c>
      <c r="V12" s="220" t="s">
        <v>170</v>
      </c>
      <c r="W12" s="220" t="s">
        <v>170</v>
      </c>
      <c r="X12" s="220" t="s">
        <v>170</v>
      </c>
      <c r="Y12" s="220" t="s">
        <v>173</v>
      </c>
      <c r="Z12" s="220" t="s">
        <v>170</v>
      </c>
      <c r="AA12" s="220" t="s">
        <v>170</v>
      </c>
      <c r="AB12" s="220" t="s">
        <v>170</v>
      </c>
      <c r="AC12" s="220" t="s">
        <v>170</v>
      </c>
      <c r="AD12" s="220" t="s">
        <v>170</v>
      </c>
      <c r="AE12" s="220" t="s">
        <v>170</v>
      </c>
      <c r="AF12" s="220" t="s">
        <v>170</v>
      </c>
      <c r="AG12" s="220" t="s">
        <v>170</v>
      </c>
      <c r="AH12" s="220" t="s">
        <v>170</v>
      </c>
      <c r="AI12" s="220" t="s">
        <v>173</v>
      </c>
      <c r="AJ12" s="220" t="str">
        <f>IF(AF12="SI","Impacto Catastrófico por lesoines o perdida de vidas humanas",(COUNTIF(Q12:AE21,"SI")+COUNTIF(AG12:AI21,"SI")))</f>
        <v>Impacto Catastrófico por lesoines o perdida de vidas humanas</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272</v>
      </c>
      <c r="AP12" s="53" t="s">
        <v>283</v>
      </c>
      <c r="AQ12" s="53" t="s">
        <v>227</v>
      </c>
      <c r="AR12" s="53" t="s">
        <v>273</v>
      </c>
      <c r="AS12" s="53" t="s">
        <v>274</v>
      </c>
      <c r="AT12" s="53" t="s">
        <v>275</v>
      </c>
      <c r="AU12" s="53" t="s">
        <v>276</v>
      </c>
      <c r="AV12" s="53" t="s">
        <v>178</v>
      </c>
      <c r="AW12" s="54" t="s">
        <v>179</v>
      </c>
      <c r="AX12" s="54" t="s">
        <v>180</v>
      </c>
      <c r="AY12" s="54" t="s">
        <v>181</v>
      </c>
      <c r="AZ12" s="54" t="s">
        <v>182</v>
      </c>
      <c r="BA12" s="54" t="s">
        <v>183</v>
      </c>
      <c r="BB12" s="54" t="s">
        <v>184</v>
      </c>
      <c r="BC12" s="54" t="s">
        <v>185</v>
      </c>
      <c r="BD12" s="54">
        <f t="shared" ref="BD12:BD61" si="0">IF(AW12="Asignado",15,0)+IF(AX12="Adecuado",15,0)+IF(AY12="Oportuna",15,0)+IF(AZ12="Prevenir",15,IF(AZ12="Detectar",10,0))+IF(BA12="Confiable",15,0)+IF(BB12="Se investigan y resuelven oportunamente",15,0)+IF(BC12="Completa",10,IF(BC12="Incompleta",5,0))</f>
        <v>95</v>
      </c>
      <c r="BE12" s="54" t="str">
        <f t="shared" ref="BE12:BE61" si="1">IF(BD12&lt;=85,"Débil",IF(AND(BD12&gt;=86,BD12&lt;=94),"Moderado","Fuerte"))</f>
        <v>Fuerte</v>
      </c>
      <c r="BF12" s="53"/>
      <c r="BG12" s="55" t="s">
        <v>282</v>
      </c>
      <c r="BH12" s="54" t="str">
        <f t="shared" ref="BH12:BH61" si="2">IF(BG12="Débil","No se ejecuta",IF(BG12="Moderado","Algunas veces se ejecuta",IF(BG12="FUERTE","Siempre se ejecuta","Casilla formulada")))</f>
        <v>Siempre se ejecuta</v>
      </c>
      <c r="BI12" s="53"/>
      <c r="BJ12" s="54"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4">
        <f t="shared" ref="BK12:BK61" si="4">IF(BJ12="DÉBIL",0,IF(BJ12="MODERADO",50,IF(BJ12="FUERTE",100,"")))</f>
        <v>100</v>
      </c>
      <c r="BL12" s="54" t="str">
        <f t="shared" ref="BL12:BL61" si="5">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57"/>
    </row>
    <row r="13" spans="2:71" s="57" customFormat="1" ht="150.75" customHeight="1" x14ac:dyDescent="0.25">
      <c r="B13" s="198"/>
      <c r="C13" s="201"/>
      <c r="D13" s="203"/>
      <c r="E13" s="203"/>
      <c r="F13" s="203"/>
      <c r="G13" s="203"/>
      <c r="H13" s="203"/>
      <c r="I13" s="203"/>
      <c r="J13" s="203"/>
      <c r="K13" s="58">
        <v>2</v>
      </c>
      <c r="L13" s="79" t="s">
        <v>123</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286</v>
      </c>
      <c r="AP13" s="61" t="s">
        <v>283</v>
      </c>
      <c r="AQ13" s="61" t="s">
        <v>277</v>
      </c>
      <c r="AR13" s="61" t="s">
        <v>278</v>
      </c>
      <c r="AS13" s="61" t="s">
        <v>279</v>
      </c>
      <c r="AT13" s="61" t="s">
        <v>280</v>
      </c>
      <c r="AU13" s="61" t="s">
        <v>281</v>
      </c>
      <c r="AV13" s="61" t="s">
        <v>178</v>
      </c>
      <c r="AW13" s="62" t="s">
        <v>179</v>
      </c>
      <c r="AX13" s="62" t="s">
        <v>180</v>
      </c>
      <c r="AY13" s="62" t="s">
        <v>181</v>
      </c>
      <c r="AZ13" s="62" t="s">
        <v>182</v>
      </c>
      <c r="BA13" s="62" t="s">
        <v>183</v>
      </c>
      <c r="BB13" s="62" t="s">
        <v>184</v>
      </c>
      <c r="BC13" s="62" t="s">
        <v>206</v>
      </c>
      <c r="BD13" s="62">
        <f t="shared" si="0"/>
        <v>100</v>
      </c>
      <c r="BE13" s="62" t="str">
        <f t="shared" si="1"/>
        <v>Fuerte</v>
      </c>
      <c r="BF13" s="61"/>
      <c r="BG13" s="63" t="s">
        <v>282</v>
      </c>
      <c r="BH13" s="62" t="str">
        <f t="shared" si="2"/>
        <v>Siempre se ejecuta</v>
      </c>
      <c r="BI13" s="61"/>
      <c r="BJ13" s="62" t="str">
        <f t="shared" si="3"/>
        <v>FUERTE</v>
      </c>
      <c r="BK13" s="62">
        <f t="shared" si="4"/>
        <v>100</v>
      </c>
      <c r="BL13" s="62" t="str">
        <f t="shared" si="5"/>
        <v>NO</v>
      </c>
      <c r="BM13" s="238"/>
      <c r="BN13" s="241"/>
      <c r="BO13" s="244"/>
      <c r="BP13" s="218"/>
      <c r="BQ13" s="221"/>
      <c r="BR13" s="221"/>
      <c r="BS13" s="258"/>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238"/>
      <c r="BN14" s="241"/>
      <c r="BO14" s="244"/>
      <c r="BP14" s="218"/>
      <c r="BQ14" s="221"/>
      <c r="BR14" s="221"/>
      <c r="BS14" s="258"/>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238"/>
      <c r="BN15" s="241"/>
      <c r="BO15" s="244"/>
      <c r="BP15" s="218"/>
      <c r="BQ15" s="221"/>
      <c r="BR15" s="221"/>
      <c r="BS15" s="258"/>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238"/>
      <c r="BN16" s="241"/>
      <c r="BO16" s="244"/>
      <c r="BP16" s="218"/>
      <c r="BQ16" s="221"/>
      <c r="BR16" s="221"/>
      <c r="BS16" s="258"/>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238"/>
      <c r="BN17" s="241"/>
      <c r="BO17" s="244"/>
      <c r="BP17" s="218"/>
      <c r="BQ17" s="221"/>
      <c r="BR17" s="221"/>
      <c r="BS17" s="258"/>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238"/>
      <c r="BN18" s="241"/>
      <c r="BO18" s="244"/>
      <c r="BP18" s="218"/>
      <c r="BQ18" s="221"/>
      <c r="BR18" s="221"/>
      <c r="BS18" s="258"/>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238"/>
      <c r="BN19" s="241"/>
      <c r="BO19" s="244"/>
      <c r="BP19" s="218"/>
      <c r="BQ19" s="221"/>
      <c r="BR19" s="221"/>
      <c r="BS19" s="258"/>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238"/>
      <c r="BN20" s="241"/>
      <c r="BO20" s="244"/>
      <c r="BP20" s="218"/>
      <c r="BQ20" s="221"/>
      <c r="BR20" s="221"/>
      <c r="BS20" s="258"/>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239"/>
      <c r="BN21" s="242"/>
      <c r="BO21" s="245"/>
      <c r="BP21" s="219"/>
      <c r="BQ21" s="222"/>
      <c r="BR21" s="222"/>
      <c r="BS21" s="259"/>
    </row>
    <row r="22" spans="2:71" s="57" customFormat="1" ht="96" hidden="1" customHeight="1" x14ac:dyDescent="0.25">
      <c r="B22" s="197">
        <v>2</v>
      </c>
      <c r="C22" s="200" t="s">
        <v>120</v>
      </c>
      <c r="D22" s="203" t="s">
        <v>121</v>
      </c>
      <c r="E22" s="203"/>
      <c r="F22" s="232" t="s">
        <v>122</v>
      </c>
      <c r="G22" s="232" t="s">
        <v>122</v>
      </c>
      <c r="H22" s="232" t="s">
        <v>122</v>
      </c>
      <c r="I22" s="232" t="s">
        <v>122</v>
      </c>
      <c r="J22" s="203" t="str">
        <f>IF(AND((F22="SI"),(G22="SI"),(H22="SI"),(I22="SI")),"Si es Riesgo de Corrupción","No es Riesgo de Corrupción")</f>
        <v>No es Riesgo de Corrupción</v>
      </c>
      <c r="K22" s="50">
        <v>1</v>
      </c>
      <c r="L22" s="51" t="s">
        <v>123</v>
      </c>
      <c r="M22" s="223" t="s">
        <v>191</v>
      </c>
      <c r="N22" s="250"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47" t="s">
        <v>122</v>
      </c>
      <c r="R22" s="247" t="s">
        <v>122</v>
      </c>
      <c r="S22" s="247" t="s">
        <v>122</v>
      </c>
      <c r="T22" s="247" t="s">
        <v>122</v>
      </c>
      <c r="U22" s="247" t="s">
        <v>122</v>
      </c>
      <c r="V22" s="247" t="s">
        <v>122</v>
      </c>
      <c r="W22" s="247" t="s">
        <v>122</v>
      </c>
      <c r="X22" s="247" t="s">
        <v>122</v>
      </c>
      <c r="Y22" s="247" t="s">
        <v>122</v>
      </c>
      <c r="Z22" s="247" t="s">
        <v>122</v>
      </c>
      <c r="AA22" s="247" t="s">
        <v>122</v>
      </c>
      <c r="AB22" s="247" t="s">
        <v>122</v>
      </c>
      <c r="AC22" s="247" t="s">
        <v>122</v>
      </c>
      <c r="AD22" s="247" t="s">
        <v>122</v>
      </c>
      <c r="AE22" s="247" t="s">
        <v>122</v>
      </c>
      <c r="AF22" s="247" t="s">
        <v>122</v>
      </c>
      <c r="AG22" s="247" t="s">
        <v>122</v>
      </c>
      <c r="AH22" s="247" t="s">
        <v>122</v>
      </c>
      <c r="AI22" s="247" t="s">
        <v>122</v>
      </c>
      <c r="AJ22" s="220">
        <f>IF(AF22="SI","Impacto Catastrófico por lesoines o perdida de vidas humanas",(COUNTIF(Q22:AE31,"SI")+COUNTIF(AG22:AI31,"SI")))</f>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54" t="s">
        <v>122</v>
      </c>
      <c r="AX22" s="54" t="s">
        <v>122</v>
      </c>
      <c r="AY22" s="54" t="s">
        <v>122</v>
      </c>
      <c r="AZ22" s="54" t="s">
        <v>122</v>
      </c>
      <c r="BA22" s="54" t="s">
        <v>122</v>
      </c>
      <c r="BB22" s="54" t="s">
        <v>122</v>
      </c>
      <c r="BC22" s="54" t="s">
        <v>122</v>
      </c>
      <c r="BD22" s="54">
        <f t="shared" si="0"/>
        <v>0</v>
      </c>
      <c r="BE22" s="54" t="str">
        <f t="shared" si="1"/>
        <v>Débil</v>
      </c>
      <c r="BF22" s="53"/>
      <c r="BG22" s="55" t="s">
        <v>122</v>
      </c>
      <c r="BH22" s="54" t="str">
        <f t="shared" si="2"/>
        <v>Casilla formulada</v>
      </c>
      <c r="BI22" s="53"/>
      <c r="BJ22" s="54" t="str">
        <f t="shared" si="3"/>
        <v/>
      </c>
      <c r="BK22" s="54" t="str">
        <f t="shared" si="4"/>
        <v/>
      </c>
      <c r="BL22" s="54" t="str">
        <f t="shared" si="5"/>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5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32"/>
      <c r="G23" s="232"/>
      <c r="H23" s="232"/>
      <c r="I23" s="232"/>
      <c r="J23" s="203"/>
      <c r="K23" s="58">
        <v>2</v>
      </c>
      <c r="L23" s="59" t="s">
        <v>123</v>
      </c>
      <c r="M23" s="223"/>
      <c r="N23" s="251"/>
      <c r="O23" s="215"/>
      <c r="P23" s="218"/>
      <c r="Q23" s="248"/>
      <c r="R23" s="248"/>
      <c r="S23" s="248"/>
      <c r="T23" s="248"/>
      <c r="U23" s="248"/>
      <c r="V23" s="248"/>
      <c r="W23" s="248"/>
      <c r="X23" s="248"/>
      <c r="Y23" s="248"/>
      <c r="Z23" s="248"/>
      <c r="AA23" s="248"/>
      <c r="AB23" s="248"/>
      <c r="AC23" s="248"/>
      <c r="AD23" s="248"/>
      <c r="AE23" s="248"/>
      <c r="AF23" s="248"/>
      <c r="AG23" s="248"/>
      <c r="AH23" s="248"/>
      <c r="AI23" s="248"/>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238"/>
      <c r="BN23" s="241"/>
      <c r="BO23" s="254"/>
      <c r="BP23" s="218"/>
      <c r="BQ23" s="221"/>
      <c r="BR23" s="221"/>
      <c r="BS23" s="230"/>
    </row>
    <row r="24" spans="2:71" s="57" customFormat="1" ht="96" hidden="1" customHeight="1" x14ac:dyDescent="0.25">
      <c r="B24" s="198"/>
      <c r="C24" s="201"/>
      <c r="D24" s="203"/>
      <c r="E24" s="203"/>
      <c r="F24" s="232"/>
      <c r="G24" s="232"/>
      <c r="H24" s="232"/>
      <c r="I24" s="232"/>
      <c r="J24" s="203"/>
      <c r="K24" s="64">
        <v>3</v>
      </c>
      <c r="L24" s="65" t="s">
        <v>123</v>
      </c>
      <c r="M24" s="223"/>
      <c r="N24" s="251"/>
      <c r="O24" s="215"/>
      <c r="P24" s="218"/>
      <c r="Q24" s="248"/>
      <c r="R24" s="248"/>
      <c r="S24" s="248"/>
      <c r="T24" s="248"/>
      <c r="U24" s="248"/>
      <c r="V24" s="248"/>
      <c r="W24" s="248"/>
      <c r="X24" s="248"/>
      <c r="Y24" s="248"/>
      <c r="Z24" s="248"/>
      <c r="AA24" s="248"/>
      <c r="AB24" s="248"/>
      <c r="AC24" s="248"/>
      <c r="AD24" s="248"/>
      <c r="AE24" s="248"/>
      <c r="AF24" s="248"/>
      <c r="AG24" s="248"/>
      <c r="AH24" s="248"/>
      <c r="AI24" s="248"/>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238"/>
      <c r="BN24" s="241"/>
      <c r="BO24" s="254"/>
      <c r="BP24" s="218"/>
      <c r="BQ24" s="221"/>
      <c r="BR24" s="221"/>
      <c r="BS24" s="230"/>
    </row>
    <row r="25" spans="2:71" s="57" customFormat="1" ht="96" hidden="1" customHeight="1" x14ac:dyDescent="0.25">
      <c r="B25" s="198"/>
      <c r="C25" s="201"/>
      <c r="D25" s="203"/>
      <c r="E25" s="203"/>
      <c r="F25" s="232"/>
      <c r="G25" s="232"/>
      <c r="H25" s="232"/>
      <c r="I25" s="232"/>
      <c r="J25" s="203"/>
      <c r="K25" s="58">
        <v>4</v>
      </c>
      <c r="L25" s="59" t="s">
        <v>123</v>
      </c>
      <c r="M25" s="223"/>
      <c r="N25" s="251"/>
      <c r="O25" s="215"/>
      <c r="P25" s="218"/>
      <c r="Q25" s="248"/>
      <c r="R25" s="248"/>
      <c r="S25" s="248"/>
      <c r="T25" s="248"/>
      <c r="U25" s="248"/>
      <c r="V25" s="248"/>
      <c r="W25" s="248"/>
      <c r="X25" s="248"/>
      <c r="Y25" s="248"/>
      <c r="Z25" s="248"/>
      <c r="AA25" s="248"/>
      <c r="AB25" s="248"/>
      <c r="AC25" s="248"/>
      <c r="AD25" s="248"/>
      <c r="AE25" s="248"/>
      <c r="AF25" s="248"/>
      <c r="AG25" s="248"/>
      <c r="AH25" s="248"/>
      <c r="AI25" s="248"/>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238"/>
      <c r="BN25" s="241"/>
      <c r="BO25" s="254"/>
      <c r="BP25" s="218"/>
      <c r="BQ25" s="221"/>
      <c r="BR25" s="221"/>
      <c r="BS25" s="230"/>
    </row>
    <row r="26" spans="2:71" s="57" customFormat="1" ht="96" hidden="1" customHeight="1" x14ac:dyDescent="0.25">
      <c r="B26" s="198"/>
      <c r="C26" s="201"/>
      <c r="D26" s="203"/>
      <c r="E26" s="203"/>
      <c r="F26" s="232"/>
      <c r="G26" s="232"/>
      <c r="H26" s="232"/>
      <c r="I26" s="232"/>
      <c r="J26" s="203"/>
      <c r="K26" s="64">
        <v>5</v>
      </c>
      <c r="L26" s="65" t="s">
        <v>123</v>
      </c>
      <c r="M26" s="223"/>
      <c r="N26" s="251"/>
      <c r="O26" s="215"/>
      <c r="P26" s="218"/>
      <c r="Q26" s="248"/>
      <c r="R26" s="248"/>
      <c r="S26" s="248"/>
      <c r="T26" s="248"/>
      <c r="U26" s="248"/>
      <c r="V26" s="248"/>
      <c r="W26" s="248"/>
      <c r="X26" s="248"/>
      <c r="Y26" s="248"/>
      <c r="Z26" s="248"/>
      <c r="AA26" s="248"/>
      <c r="AB26" s="248"/>
      <c r="AC26" s="248"/>
      <c r="AD26" s="248"/>
      <c r="AE26" s="248"/>
      <c r="AF26" s="248"/>
      <c r="AG26" s="248"/>
      <c r="AH26" s="248"/>
      <c r="AI26" s="248"/>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238"/>
      <c r="BN26" s="241"/>
      <c r="BO26" s="254"/>
      <c r="BP26" s="218"/>
      <c r="BQ26" s="221"/>
      <c r="BR26" s="221"/>
      <c r="BS26" s="230"/>
    </row>
    <row r="27" spans="2:71" s="57" customFormat="1" ht="96" hidden="1" customHeight="1" x14ac:dyDescent="0.25">
      <c r="B27" s="198"/>
      <c r="C27" s="201"/>
      <c r="D27" s="203"/>
      <c r="E27" s="203"/>
      <c r="F27" s="232"/>
      <c r="G27" s="232"/>
      <c r="H27" s="232"/>
      <c r="I27" s="232"/>
      <c r="J27" s="203"/>
      <c r="K27" s="58">
        <v>6</v>
      </c>
      <c r="L27" s="59" t="s">
        <v>123</v>
      </c>
      <c r="M27" s="223"/>
      <c r="N27" s="251"/>
      <c r="O27" s="215"/>
      <c r="P27" s="218"/>
      <c r="Q27" s="248"/>
      <c r="R27" s="248"/>
      <c r="S27" s="248"/>
      <c r="T27" s="248"/>
      <c r="U27" s="248"/>
      <c r="V27" s="248"/>
      <c r="W27" s="248"/>
      <c r="X27" s="248"/>
      <c r="Y27" s="248"/>
      <c r="Z27" s="248"/>
      <c r="AA27" s="248"/>
      <c r="AB27" s="248"/>
      <c r="AC27" s="248"/>
      <c r="AD27" s="248"/>
      <c r="AE27" s="248"/>
      <c r="AF27" s="248"/>
      <c r="AG27" s="248"/>
      <c r="AH27" s="248"/>
      <c r="AI27" s="248"/>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238"/>
      <c r="BN27" s="241"/>
      <c r="BO27" s="254"/>
      <c r="BP27" s="218"/>
      <c r="BQ27" s="221"/>
      <c r="BR27" s="221"/>
      <c r="BS27" s="230"/>
    </row>
    <row r="28" spans="2:71" s="57" customFormat="1" ht="96" hidden="1" customHeight="1" x14ac:dyDescent="0.25">
      <c r="B28" s="198"/>
      <c r="C28" s="201"/>
      <c r="D28" s="203"/>
      <c r="E28" s="203"/>
      <c r="F28" s="232"/>
      <c r="G28" s="232"/>
      <c r="H28" s="232"/>
      <c r="I28" s="232"/>
      <c r="J28" s="203"/>
      <c r="K28" s="64">
        <v>7</v>
      </c>
      <c r="L28" s="65" t="s">
        <v>123</v>
      </c>
      <c r="M28" s="223"/>
      <c r="N28" s="251"/>
      <c r="O28" s="215"/>
      <c r="P28" s="218"/>
      <c r="Q28" s="248"/>
      <c r="R28" s="248"/>
      <c r="S28" s="248"/>
      <c r="T28" s="248"/>
      <c r="U28" s="248"/>
      <c r="V28" s="248"/>
      <c r="W28" s="248"/>
      <c r="X28" s="248"/>
      <c r="Y28" s="248"/>
      <c r="Z28" s="248"/>
      <c r="AA28" s="248"/>
      <c r="AB28" s="248"/>
      <c r="AC28" s="248"/>
      <c r="AD28" s="248"/>
      <c r="AE28" s="248"/>
      <c r="AF28" s="248"/>
      <c r="AG28" s="248"/>
      <c r="AH28" s="248"/>
      <c r="AI28" s="248"/>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238"/>
      <c r="BN28" s="241"/>
      <c r="BO28" s="254"/>
      <c r="BP28" s="218"/>
      <c r="BQ28" s="221"/>
      <c r="BR28" s="221"/>
      <c r="BS28" s="230"/>
    </row>
    <row r="29" spans="2:71" s="57" customFormat="1" ht="96" hidden="1" customHeight="1" x14ac:dyDescent="0.25">
      <c r="B29" s="198"/>
      <c r="C29" s="201"/>
      <c r="D29" s="203"/>
      <c r="E29" s="203"/>
      <c r="F29" s="232"/>
      <c r="G29" s="232"/>
      <c r="H29" s="232"/>
      <c r="I29" s="232"/>
      <c r="J29" s="203"/>
      <c r="K29" s="58">
        <v>8</v>
      </c>
      <c r="L29" s="59" t="s">
        <v>123</v>
      </c>
      <c r="M29" s="223"/>
      <c r="N29" s="251"/>
      <c r="O29" s="215"/>
      <c r="P29" s="218"/>
      <c r="Q29" s="248"/>
      <c r="R29" s="248"/>
      <c r="S29" s="248"/>
      <c r="T29" s="248"/>
      <c r="U29" s="248"/>
      <c r="V29" s="248"/>
      <c r="W29" s="248"/>
      <c r="X29" s="248"/>
      <c r="Y29" s="248"/>
      <c r="Z29" s="248"/>
      <c r="AA29" s="248"/>
      <c r="AB29" s="248"/>
      <c r="AC29" s="248"/>
      <c r="AD29" s="248"/>
      <c r="AE29" s="248"/>
      <c r="AF29" s="248"/>
      <c r="AG29" s="248"/>
      <c r="AH29" s="248"/>
      <c r="AI29" s="248"/>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238"/>
      <c r="BN29" s="241"/>
      <c r="BO29" s="254"/>
      <c r="BP29" s="218"/>
      <c r="BQ29" s="221"/>
      <c r="BR29" s="221"/>
      <c r="BS29" s="230"/>
    </row>
    <row r="30" spans="2:71" s="57" customFormat="1" ht="96" hidden="1" customHeight="1" x14ac:dyDescent="0.25">
      <c r="B30" s="198"/>
      <c r="C30" s="201"/>
      <c r="D30" s="203"/>
      <c r="E30" s="203"/>
      <c r="F30" s="232"/>
      <c r="G30" s="232"/>
      <c r="H30" s="232"/>
      <c r="I30" s="232"/>
      <c r="J30" s="203"/>
      <c r="K30" s="64">
        <v>9</v>
      </c>
      <c r="L30" s="70" t="s">
        <v>123</v>
      </c>
      <c r="M30" s="223"/>
      <c r="N30" s="251"/>
      <c r="O30" s="215"/>
      <c r="P30" s="218"/>
      <c r="Q30" s="248"/>
      <c r="R30" s="248"/>
      <c r="S30" s="248"/>
      <c r="T30" s="248"/>
      <c r="U30" s="248"/>
      <c r="V30" s="248"/>
      <c r="W30" s="248"/>
      <c r="X30" s="248"/>
      <c r="Y30" s="248"/>
      <c r="Z30" s="248"/>
      <c r="AA30" s="248"/>
      <c r="AB30" s="248"/>
      <c r="AC30" s="248"/>
      <c r="AD30" s="248"/>
      <c r="AE30" s="248"/>
      <c r="AF30" s="248"/>
      <c r="AG30" s="248"/>
      <c r="AH30" s="248"/>
      <c r="AI30" s="248"/>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238"/>
      <c r="BN30" s="241"/>
      <c r="BO30" s="254"/>
      <c r="BP30" s="218"/>
      <c r="BQ30" s="221"/>
      <c r="BR30" s="221"/>
      <c r="BS30" s="230"/>
    </row>
    <row r="31" spans="2:71" s="57" customFormat="1" ht="96" hidden="1" customHeight="1" thickBot="1" x14ac:dyDescent="0.3">
      <c r="B31" s="199"/>
      <c r="C31" s="202"/>
      <c r="D31" s="204"/>
      <c r="E31" s="204"/>
      <c r="F31" s="233"/>
      <c r="G31" s="233"/>
      <c r="H31" s="233"/>
      <c r="I31" s="233"/>
      <c r="J31" s="204"/>
      <c r="K31" s="71">
        <v>10</v>
      </c>
      <c r="L31" s="72" t="s">
        <v>123</v>
      </c>
      <c r="M31" s="224"/>
      <c r="N31" s="252"/>
      <c r="O31" s="216"/>
      <c r="P31" s="219"/>
      <c r="Q31" s="249"/>
      <c r="R31" s="249"/>
      <c r="S31" s="249"/>
      <c r="T31" s="249"/>
      <c r="U31" s="249"/>
      <c r="V31" s="249"/>
      <c r="W31" s="249"/>
      <c r="X31" s="249"/>
      <c r="Y31" s="249"/>
      <c r="Z31" s="249"/>
      <c r="AA31" s="249"/>
      <c r="AB31" s="249"/>
      <c r="AC31" s="249"/>
      <c r="AD31" s="249"/>
      <c r="AE31" s="249"/>
      <c r="AF31" s="249"/>
      <c r="AG31" s="249"/>
      <c r="AH31" s="249"/>
      <c r="AI31" s="249"/>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239"/>
      <c r="BN31" s="242"/>
      <c r="BO31" s="25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0"/>
        <v>0</v>
      </c>
      <c r="BE32" s="54" t="str">
        <f t="shared" si="1"/>
        <v>Débil</v>
      </c>
      <c r="BF32" s="53"/>
      <c r="BG32" s="55" t="s">
        <v>122</v>
      </c>
      <c r="BH32" s="54" t="str">
        <f t="shared" si="2"/>
        <v>Casilla formulada</v>
      </c>
      <c r="BI32" s="53"/>
      <c r="BJ32" s="54" t="str">
        <f t="shared" si="3"/>
        <v/>
      </c>
      <c r="BK32" s="54" t="str">
        <f t="shared" si="4"/>
        <v/>
      </c>
      <c r="BL32" s="54" t="str">
        <f t="shared" si="5"/>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0"/>
        <v>0</v>
      </c>
      <c r="BE42" s="54" t="str">
        <f t="shared" si="1"/>
        <v>Débil</v>
      </c>
      <c r="BF42" s="53"/>
      <c r="BG42" s="55" t="s">
        <v>122</v>
      </c>
      <c r="BH42" s="54" t="str">
        <f t="shared" si="2"/>
        <v>Casilla formulada</v>
      </c>
      <c r="BI42" s="53"/>
      <c r="BJ42" s="54" t="str">
        <f t="shared" si="3"/>
        <v/>
      </c>
      <c r="BK42" s="54" t="str">
        <f t="shared" si="4"/>
        <v/>
      </c>
      <c r="BL42" s="54" t="str">
        <f t="shared" si="5"/>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0"/>
        <v>0</v>
      </c>
      <c r="BE52" s="54" t="str">
        <f t="shared" si="1"/>
        <v>Débil</v>
      </c>
      <c r="BF52" s="53"/>
      <c r="BG52" s="55" t="s">
        <v>122</v>
      </c>
      <c r="BH52" s="54" t="str">
        <f t="shared" si="2"/>
        <v>Casilla formulada</v>
      </c>
      <c r="BI52" s="53"/>
      <c r="BJ52" s="54" t="str">
        <f t="shared" si="3"/>
        <v/>
      </c>
      <c r="BK52" s="54" t="str">
        <f t="shared" si="4"/>
        <v/>
      </c>
      <c r="BL52" s="54" t="str">
        <f t="shared" si="5"/>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239"/>
      <c r="BN61" s="242"/>
      <c r="BO61" s="255"/>
      <c r="BP61" s="219"/>
      <c r="BQ61" s="222"/>
      <c r="BR61" s="222"/>
      <c r="BS61" s="231"/>
    </row>
    <row r="62" spans="2:71" hidden="1" x14ac:dyDescent="0.2"/>
    <row r="63" spans="2:71" hidden="1" x14ac:dyDescent="0.2"/>
    <row r="64" spans="2:71"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sheetData>
  <sheetProtection algorithmName="SHA-512" hashValue="gql2+ejUuvCkt6EFrQdf6LHAahJJq10xcCz5uNtP7XQ67yvl045tW7bY4AazaV0qiLqRw4MWyMrJno51W1kwTA==" saltValue="N//qhdH4Nu1rSOjgfJDu8Q=="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359" priority="23" operator="containsText" text="Si es Riesgo de Corrupción">
      <formula>NOT(ISERROR(SEARCH("Si es Riesgo de Corrupción",J12)))</formula>
    </cfRule>
    <cfRule type="containsText" dxfId="358" priority="24" operator="containsText" text="No es Riesgo de Corrupción">
      <formula>NOT(ISERROR(SEARCH("No es Riesgo de Corrupción",J12)))</formula>
    </cfRule>
  </conditionalFormatting>
  <conditionalFormatting sqref="L12:M21">
    <cfRule type="containsText" dxfId="357" priority="22" operator="containsText" text="Espacio para describir ">
      <formula>NOT(ISERROR(SEARCH("Espacio para describir ",L12)))</formula>
    </cfRule>
  </conditionalFormatting>
  <conditionalFormatting sqref="N12:N61 Q12:AI61 AQ12:AQ61 AV12:BC61 BG12:BG61 BO12:BO61">
    <cfRule type="containsText" dxfId="356" priority="21" operator="containsText" text="Escoger un dato de la lista desplegable">
      <formula>NOT(ISERROR(SEARCH("Escoger un dato de la lista desplegable",N12)))</formula>
    </cfRule>
  </conditionalFormatting>
  <conditionalFormatting sqref="AO12:AO61">
    <cfRule type="containsText" dxfId="355" priority="20" operator="containsText" text="REDACTAR CONTROL">
      <formula>NOT(ISERROR(SEARCH("REDACTAR CONTROL",AO12)))</formula>
    </cfRule>
  </conditionalFormatting>
  <conditionalFormatting sqref="AL12 BR12">
    <cfRule type="containsText" dxfId="354" priority="17" operator="containsText" text="Extremo">
      <formula>NOT(ISERROR(SEARCH("Extremo",AL12)))</formula>
    </cfRule>
    <cfRule type="containsText" dxfId="353" priority="18" operator="containsText" text="Alto">
      <formula>NOT(ISERROR(SEARCH("Alto",AL12)))</formula>
    </cfRule>
    <cfRule type="containsText" dxfId="352" priority="19" operator="containsText" text="Moderado">
      <formula>NOT(ISERROR(SEARCH("Moderado",AL12)))</formula>
    </cfRule>
  </conditionalFormatting>
  <conditionalFormatting sqref="L22:M31">
    <cfRule type="containsText" dxfId="351" priority="16" operator="containsText" text="Espacio para describir ">
      <formula>NOT(ISERROR(SEARCH("Espacio para describir ",L22)))</formula>
    </cfRule>
  </conditionalFormatting>
  <conditionalFormatting sqref="AL22 BR22">
    <cfRule type="containsText" dxfId="350" priority="13" operator="containsText" text="Extremo">
      <formula>NOT(ISERROR(SEARCH("Extremo",AL22)))</formula>
    </cfRule>
    <cfRule type="containsText" dxfId="349" priority="14" operator="containsText" text="Alto">
      <formula>NOT(ISERROR(SEARCH("Alto",AL22)))</formula>
    </cfRule>
    <cfRule type="containsText" dxfId="348" priority="15" operator="containsText" text="Moderado">
      <formula>NOT(ISERROR(SEARCH("Moderado",AL22)))</formula>
    </cfRule>
  </conditionalFormatting>
  <conditionalFormatting sqref="L32:M41">
    <cfRule type="containsText" dxfId="347" priority="12" operator="containsText" text="Espacio para describir ">
      <formula>NOT(ISERROR(SEARCH("Espacio para describir ",L32)))</formula>
    </cfRule>
  </conditionalFormatting>
  <conditionalFormatting sqref="AL32 BR32">
    <cfRule type="containsText" dxfId="346" priority="9" operator="containsText" text="Extremo">
      <formula>NOT(ISERROR(SEARCH("Extremo",AL32)))</formula>
    </cfRule>
    <cfRule type="containsText" dxfId="345" priority="10" operator="containsText" text="Alto">
      <formula>NOT(ISERROR(SEARCH("Alto",AL32)))</formula>
    </cfRule>
    <cfRule type="containsText" dxfId="344" priority="11" operator="containsText" text="Moderado">
      <formula>NOT(ISERROR(SEARCH("Moderado",AL32)))</formula>
    </cfRule>
  </conditionalFormatting>
  <conditionalFormatting sqref="L42:M51">
    <cfRule type="containsText" dxfId="343" priority="8" operator="containsText" text="Espacio para describir ">
      <formula>NOT(ISERROR(SEARCH("Espacio para describir ",L42)))</formula>
    </cfRule>
  </conditionalFormatting>
  <conditionalFormatting sqref="AL42 BR42">
    <cfRule type="containsText" dxfId="342" priority="5" operator="containsText" text="Extremo">
      <formula>NOT(ISERROR(SEARCH("Extremo",AL42)))</formula>
    </cfRule>
    <cfRule type="containsText" dxfId="341" priority="6" operator="containsText" text="Alto">
      <formula>NOT(ISERROR(SEARCH("Alto",AL42)))</formula>
    </cfRule>
    <cfRule type="containsText" dxfId="340" priority="7" operator="containsText" text="Moderado">
      <formula>NOT(ISERROR(SEARCH("Moderado",AL42)))</formula>
    </cfRule>
  </conditionalFormatting>
  <conditionalFormatting sqref="L52:M61">
    <cfRule type="containsText" dxfId="339" priority="4" operator="containsText" text="Espacio para describir ">
      <formula>NOT(ISERROR(SEARCH("Espacio para describir ",L52)))</formula>
    </cfRule>
  </conditionalFormatting>
  <conditionalFormatting sqref="AL52 BR52">
    <cfRule type="containsText" dxfId="338" priority="1" operator="containsText" text="Extremo">
      <formula>NOT(ISERROR(SEARCH("Extremo",AL52)))</formula>
    </cfRule>
    <cfRule type="containsText" dxfId="337" priority="2" operator="containsText" text="Alto">
      <formula>NOT(ISERROR(SEARCH("Alto",AL52)))</formula>
    </cfRule>
    <cfRule type="containsText" dxfId="336"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FA369D19-6868-4D9C-A514-679C9327D9C5}"/>
    <dataValidation allowBlank="1" showInputMessage="1" showErrorMessage="1" prompt="¿Se deja evidencia o rastro de la ejecución del control, que permita a cualquier tercero con la evidencia, llegar a la misma conclusión?." sqref="BC11" xr:uid="{5F1FEBDF-E3DE-426E-BAE3-CA2EE005F015}"/>
    <dataValidation allowBlank="1" showInputMessage="1" showErrorMessage="1" prompt="¿Las observaciones, desviaciones o diferencias identificadas como resultados de la ejecución del control son investigadas y resueltas de manera oportuna?" sqref="BB11" xr:uid="{97B5277C-E261-42E1-B6A4-5A850833987B}"/>
    <dataValidation allowBlank="1" showInputMessage="1" showErrorMessage="1" prompt="¿La fuente de información que se utiliza en el desarrollo del control es información confiable que permita mitigar el riesgo?." sqref="BA11" xr:uid="{BA3E2B13-A2FE-4726-834E-4A6DA6281D32}"/>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01916679-DF74-45BC-9FA5-36E2520370A0}"/>
    <dataValidation allowBlank="1" showInputMessage="1" showErrorMessage="1" prompt="¿La oportunidad en que se ejecuta el control ayuda a prevenir la mitigación del riesgo o a detectar la materialización del riesgo de manera oportuna?" sqref="AY11" xr:uid="{F507B667-4D8F-4A3B-870D-79D9506DDA94}"/>
    <dataValidation allowBlank="1" showInputMessage="1" showErrorMessage="1" prompt="El responsable tiene autoridad y adecuada segregación de funciones en la ejecución del control?" sqref="AX11" xr:uid="{467C8AD3-A041-4D98-B317-99878AA4D099}"/>
    <dataValidation allowBlank="1" showInputMessage="1" showErrorMessage="1" prompt="¿Existen un responsable asignado a la ejecución del control?" sqref="AW11" xr:uid="{6A488002-F5F6-4E34-9A65-2E921EC4CA32}"/>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1A3E8DA5-638C-49BA-AE31-38D5B7738EF8}"/>
    <dataValidation type="list" allowBlank="1" showInputMessage="1" showErrorMessage="1" prompt="¿Genera Impacto ambiental?" sqref="AI12:AI61" xr:uid="{5D68A26B-A312-4A3D-89C6-C90F2FACC6FE}">
      <formula1>"SI,NO,Escoger un dato de la lista desplegable"</formula1>
    </dataValidation>
    <dataValidation allowBlank="1" showInputMessage="1" showErrorMessage="1" prompt="¿Genera Impacto ambiental?" sqref="AI11" xr:uid="{528B9338-0620-4113-9801-4AA58AED9F77}"/>
    <dataValidation type="list" allowBlank="1" showInputMessage="1" showErrorMessage="1" prompt="¿Afectar la imagen nacional?" sqref="AH12:AH61" xr:uid="{7911B1A2-AFD6-45EB-BBA6-C938A937BC10}">
      <formula1>"SI,NO,Escoger un dato de la lista desplegable"</formula1>
    </dataValidation>
    <dataValidation allowBlank="1" showInputMessage="1" showErrorMessage="1" prompt="¿Afectar la imagen nacional?" sqref="AH11" xr:uid="{E3E56460-7D9C-4E44-81FA-FEA6CDD06F14}"/>
    <dataValidation type="list" allowBlank="1" showInputMessage="1" showErrorMessage="1" prompt="¿Afectar la imagen regional?" sqref="AG12:AG61" xr:uid="{8AA50BE5-8C0E-410B-B14C-94FFF78C5A0B}">
      <formula1>"SI,NO,Escoger un dato de la lista desplegable"</formula1>
    </dataValidation>
    <dataValidation allowBlank="1" showInputMessage="1" showErrorMessage="1" prompt="¿Afectar la imagen regional?" sqref="AG11" xr:uid="{780CA242-6E99-400C-AA77-2A22065756AD}"/>
    <dataValidation type="list" allowBlank="1" showInputMessage="1" showErrorMessage="1" prompt="¿Ocasionar lesiones físicas o pérdida de vidas humanas?_x000a_NOTA: si esta respuesta es afirmativa, el impacto sera considerado como catastrófico." sqref="AF12:AF61" xr:uid="{CE6A90ED-CD9D-4AE3-946A-5B6E4EC12C2E}">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2B1C6474-D030-4D79-93CF-6DFC4364EC58}"/>
    <dataValidation type="list" allowBlank="1" showInputMessage="1" showErrorMessage="1" prompt="¿Generar pérdida de credibilidad del sector?" sqref="AE12:AE61" xr:uid="{171FD21A-3C3C-457E-859C-084713409AE2}">
      <formula1>"SI,NO,Escoger un dato de la lista desplegable"</formula1>
    </dataValidation>
    <dataValidation allowBlank="1" showInputMessage="1" showErrorMessage="1" prompt="¿Generar pérdida de credibilidad del sector?" sqref="AE11" xr:uid="{9ECFDCB4-D3FC-4D75-A820-0F871999EBB5}"/>
    <dataValidation type="list" allowBlank="1" showInputMessage="1" showErrorMessage="1" prompt="¿Dar lugar a procesos penales?" sqref="AD12:AD61" xr:uid="{CD57E068-ECAF-42AE-846B-230DA78C4CAF}">
      <formula1>"SI,NO,Escoger un dato de la lista desplegable"</formula1>
    </dataValidation>
    <dataValidation allowBlank="1" showInputMessage="1" showErrorMessage="1" prompt="¿Dar lugar a procesos penales?" sqref="AD11" xr:uid="{AD9FBFFA-8CA3-4F26-B222-DB2C3D4F6661}"/>
    <dataValidation type="list" allowBlank="1" showInputMessage="1" showErrorMessage="1" prompt="¿Dar lugar a procesos fiscales?" sqref="AC12:AC61" xr:uid="{BE64228D-237F-45C1-8D8C-84353C5385E3}">
      <formula1>"SI,NO,Escoger un dato de la lista desplegable"</formula1>
    </dataValidation>
    <dataValidation allowBlank="1" showInputMessage="1" showErrorMessage="1" prompt="¿Dar lugar a procesos fiscales?" sqref="AC11" xr:uid="{DFC3BF7B-72CF-4F20-90B3-F0999E173A59}"/>
    <dataValidation type="list" allowBlank="1" showInputMessage="1" showErrorMessage="1" prompt="¿Dar lugar a procesos disciplinarios?" sqref="AB12:AB61" xr:uid="{88C73232-C219-444D-B45E-C14EEACF458F}">
      <formula1>"SI,NO,Escoger un dato de la lista desplegable"</formula1>
    </dataValidation>
    <dataValidation allowBlank="1" showInputMessage="1" showErrorMessage="1" prompt="¿Dar lugar a procesos disciplinarios?" sqref="AB11" xr:uid="{5239FC67-D44B-4F88-948A-B1CFDC20C2C6}"/>
    <dataValidation type="list" allowBlank="1" showInputMessage="1" showErrorMessage="1" prompt="¿Dar lugar a procesos sancionatorios?" sqref="AA12:AA61" xr:uid="{85615D0B-331B-4508-8813-16E1891209A7}">
      <formula1>"SI,NO,Escoger un dato de la lista desplegable"</formula1>
    </dataValidation>
    <dataValidation allowBlank="1" showInputMessage="1" showErrorMessage="1" prompt="¿Dar lugar a procesos sancionatorios?" sqref="AA11" xr:uid="{BFCC681A-5114-472E-AE15-80B296080501}"/>
    <dataValidation type="list" allowBlank="1" showInputMessage="1" showErrorMessage="1" prompt="¿Generar intervención de los órganos de control, de la Fiscalía, u otro ente?" sqref="Z12:Z61" xr:uid="{4D21B58E-771C-4FE4-9BB7-7A8AD78F0827}">
      <formula1>"SI,NO,Escoger un dato de la lista desplegable"</formula1>
    </dataValidation>
    <dataValidation allowBlank="1" showInputMessage="1" showErrorMessage="1" prompt="¿Generar intervención de los órganos de control, de la Fiscalía, u otro ente?" sqref="Z11" xr:uid="{79D04A3A-8323-4694-9CEC-49C8B4041926}"/>
    <dataValidation type="list" allowBlank="1" showInputMessage="1" showErrorMessage="1" prompt="¿Generar pérdida de información de la Entidad?" sqref="Y12:Y61" xr:uid="{7F82B291-3C53-4C9E-B567-A0250333D472}">
      <formula1>"SI,NO,Escoger un dato de la lista desplegable"</formula1>
    </dataValidation>
    <dataValidation allowBlank="1" showInputMessage="1" showErrorMessage="1" prompt="¿Generar pérdida de información de la Entidad?" sqref="Y11" xr:uid="{6AAC55C6-D978-4222-A049-8EA0CEF7774B}"/>
    <dataValidation type="list" allowBlank="1" showInputMessage="1" showErrorMessage="1" prompt="¿Dar lugar al detrimento de calidad de vida de la comunidad por la pérdida del bien o servicios o los recursos públicos?" sqref="X12:X61" xr:uid="{F9503B4A-46F6-4E65-8B5A-0383F60E0C8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1371A056-9C59-4B38-A06D-7F10048277C7}"/>
    <dataValidation type="list" allowBlank="1" showInputMessage="1" showErrorMessage="1" prompt="¿Afectar la generación de los productos o la prestación de servicios?" sqref="W12:W61" xr:uid="{90ABC56C-B3F0-41CB-A173-1E5AB17D7852}">
      <formula1>"SI,NO,Escoger un dato de la lista desplegable"</formula1>
    </dataValidation>
    <dataValidation allowBlank="1" showInputMessage="1" showErrorMessage="1" prompt="¿Afectar la generación de los productos o la prestación de servicios?" sqref="W11" xr:uid="{088540CE-9CAE-45F1-A576-FA2FEFFB443D}"/>
    <dataValidation type="list" allowBlank="1" showInputMessage="1" showErrorMessage="1" prompt="¿Generar pérdida de recursos económicos?" sqref="V12:V61" xr:uid="{D8CE3ED6-E628-4BEB-8BE3-83E2C4BFDCA9}">
      <formula1>"SI,NO,Escoger un dato de la lista desplegable"</formula1>
    </dataValidation>
    <dataValidation allowBlank="1" showInputMessage="1" showErrorMessage="1" prompt="¿Generar pérdida de recursos económicos?" sqref="V11" xr:uid="{C4272108-051D-4AB6-B4C6-A5AFA228F2FE}"/>
    <dataValidation type="list" allowBlank="1" showInputMessage="1" showErrorMessage="1" prompt="¿Generar pérdida de confianza de la Entidad, afectando su reputación?" sqref="U12:U61" xr:uid="{0503B64D-4B6A-4D24-B6D9-0C64F132DE84}">
      <formula1>"SI,NO,Escoger un dato de la lista desplegable"</formula1>
    </dataValidation>
    <dataValidation allowBlank="1" showInputMessage="1" showErrorMessage="1" prompt="¿Generar pérdida de confianza de la Entidad, afectando su reputación?" sqref="U11" xr:uid="{8E4E0F71-144F-4B59-9680-3FE5E7101A1B}"/>
    <dataValidation type="list" allowBlank="1" showInputMessage="1" showErrorMessage="1" prompt="¿Afectar el cumplimiento de la misión del sector al que pertenece la Entidad?" sqref="T12:T61" xr:uid="{18342D21-5825-4752-9ABB-1160D2447937}">
      <formula1>"SI,NO,Escoger un dato de la lista desplegable"</formula1>
    </dataValidation>
    <dataValidation allowBlank="1" showInputMessage="1" showErrorMessage="1" prompt="¿Afectar el cumplimiento de la misión del sector al que pertenece la Entidad?" sqref="T11" xr:uid="{7ACA7AD7-1470-464E-A89B-CA378142D1C6}"/>
    <dataValidation type="list" allowBlank="1" showInputMessage="1" showErrorMessage="1" prompt="¿Afectar el cumplimiento de misión de la Entidad?" sqref="S12:S61" xr:uid="{B8BCE390-2B29-4457-8C71-4DAFB4CD168B}">
      <formula1>"SI,NO,Escoger un dato de la lista desplegable"</formula1>
    </dataValidation>
    <dataValidation allowBlank="1" showInputMessage="1" showErrorMessage="1" prompt="¿Afectar el cumplimiento de misión de la Entidad?" sqref="S11" xr:uid="{96F8EEAA-3F23-4985-9D7E-9BAC0F5BD76D}"/>
    <dataValidation type="list" allowBlank="1" showInputMessage="1" showErrorMessage="1" prompt="¿Afectar el cumplimiento de metas y objetivos de la dependencia?" sqref="R12:R61" xr:uid="{AEBABE34-DAB4-4125-B7A7-E7F47BB1B2AC}">
      <formula1>"SI,NO,Escoger un dato de la lista desplegable"</formula1>
    </dataValidation>
    <dataValidation allowBlank="1" showInputMessage="1" showErrorMessage="1" prompt="¿Afectar el cumplimiento de metas y objetivos de la dependencia?" sqref="R11" xr:uid="{3A25A668-3C16-4EDC-9124-6EA819A51C2B}"/>
    <dataValidation type="list" allowBlank="1" showInputMessage="1" showErrorMessage="1" prompt="¿Afectar al grupo de funcionarios del proceso?" sqref="Q12:Q61" xr:uid="{8D73F739-C52A-47EF-822E-24544012FFE1}">
      <formula1>"SI,NO,Escoger un dato de la lista desplegable"</formula1>
    </dataValidation>
    <dataValidation allowBlank="1" showInputMessage="1" showErrorMessage="1" prompt="¿Afectar al grupo de funcionarios del proceso?" sqref="Q11" xr:uid="{62B80A82-836E-46AA-825D-5CE5E0C3045C}"/>
    <dataValidation allowBlank="1" showInputMessage="1" showErrorMessage="1" prompt="Son los efectos ocasionados por la ocurrencia de un riesgo que afecta los objetivos o procesos de la entidad. Pueden ser una pérdida, un daño, un perjuicio, un detrimento." sqref="M9:M11" xr:uid="{B183AB9F-2673-4387-AC11-AD3DF1B99B64}"/>
    <dataValidation type="list" allowBlank="1" showInputMessage="1" showErrorMessage="1" sqref="BG12:BG61" xr:uid="{D6ECA080-B123-4AAB-9104-4275C66F03CF}">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3B22B6F1-BACB-425D-BCFD-457D66A9C4DE}">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11DACF79-3375-4FFC-996C-C7D3F257F518}">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E1941E66-2EEA-45E8-B1C5-4128BA80D4B7}">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C49A4152-9D6C-4CF5-9D7F-C4442D198E26}">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D8ADE2E3-B840-4EF9-B0CC-D3416E2E3363}">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66C5D4B4-D1E8-469D-AF3D-EA794ED9CADC}">
      <formula1>"Adecuado,Inadecuado,Escoger un dato de la lista desplegable"</formula1>
    </dataValidation>
    <dataValidation type="list" allowBlank="1" showInputMessage="1" showErrorMessage="1" prompt="¿Existen un responsable asignado a la ejecución del control?" sqref="AW12:AW61" xr:uid="{6B2BD0A3-CE4F-4D03-8A7F-2F2181863514}">
      <formula1>"Asignado,No Asignado,Escoger un dato de la lista desplegable"</formula1>
    </dataValidation>
    <dataValidation type="list" allowBlank="1" showInputMessage="1" showErrorMessage="1" sqref="AV12:AV61" xr:uid="{788C95DD-481D-4C88-96B4-7DC4C0860F13}">
      <formula1>"Escoger un dato de la lista desplegable,Preventivo,Detectivo"</formula1>
    </dataValidation>
    <dataValidation type="list" allowBlank="1" showInputMessage="1" showErrorMessage="1" sqref="AQ12:AQ61" xr:uid="{D60EB8F3-39CD-4FA4-B87E-A97CD1867A61}">
      <formula1>"Escoger un dato de la lista desplegable,Por Tramite, Diario, Semanal, Quincenal, Mensual, Bimestral, Trimestral, Semestral,Anual"</formula1>
    </dataValidation>
    <dataValidation type="list" allowBlank="1" showInputMessage="1" showErrorMessage="1" sqref="F12:I61" xr:uid="{3FF65FAA-13F5-4B70-BC65-86FCFCF69213}">
      <formula1>"SI,NO,Escoger un dato de la lista desplegable"</formula1>
    </dataValidation>
    <dataValidation type="list" allowBlank="1" showInputMessage="1" showErrorMessage="1" sqref="N12:N61" xr:uid="{F59B0323-0C5B-4125-972B-B952C7B6581F}">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C3EDCCF-D16A-475B-B868-3C41513865B7}">
          <x14:formula1>
            <xm:f>DATOS!$J$15:$J$19</xm:f>
          </x14:formula1>
          <xm:sqref>AM12:AM61</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80A7D-78FB-4CBC-B5F3-58CDFAE0CC6C}">
  <sheetPr>
    <pageSetUpPr fitToPage="1"/>
  </sheetPr>
  <dimension ref="B2:BS61"/>
  <sheetViews>
    <sheetView zoomScale="60" zoomScaleNormal="60" workbookViewId="0">
      <selection activeCell="E12" sqref="E12:E21"/>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409.15" customHeight="1" x14ac:dyDescent="0.25">
      <c r="B12" s="197">
        <v>1</v>
      </c>
      <c r="C12" s="200" t="s">
        <v>37</v>
      </c>
      <c r="D12" s="203" t="s">
        <v>544</v>
      </c>
      <c r="E12" s="203" t="s">
        <v>550</v>
      </c>
      <c r="F12" s="203" t="s">
        <v>170</v>
      </c>
      <c r="G12" s="203" t="s">
        <v>170</v>
      </c>
      <c r="H12" s="203" t="s">
        <v>170</v>
      </c>
      <c r="I12" s="203" t="s">
        <v>170</v>
      </c>
      <c r="J12" s="203" t="str">
        <f>IF(AND((F12="SI"),(G12="SI"),(H12="SI"),(I12="SI")),"Si es Riesgo de Corrupción","No es Riesgo de Corrupción")</f>
        <v>Si es Riesgo de Corrupción</v>
      </c>
      <c r="K12" s="50">
        <v>1</v>
      </c>
      <c r="L12" s="51" t="s">
        <v>545</v>
      </c>
      <c r="M12" s="223" t="s">
        <v>546</v>
      </c>
      <c r="N12" s="225">
        <v>3</v>
      </c>
      <c r="O12" s="214" t="str">
        <f>IF(N12=1,"Rara vez",IF(N12=2,"Improbable",IF(N12=3,"Posible",IF(N12=4,"Probable",IF(N12=5,"Casi seguro","Definir el nivel de probabilidad")))))</f>
        <v>Posible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220" t="s">
        <v>170</v>
      </c>
      <c r="R12" s="220" t="s">
        <v>170</v>
      </c>
      <c r="S12" s="220" t="s">
        <v>170</v>
      </c>
      <c r="T12" s="220" t="s">
        <v>170</v>
      </c>
      <c r="U12" s="220" t="s">
        <v>170</v>
      </c>
      <c r="V12" s="220" t="s">
        <v>170</v>
      </c>
      <c r="W12" s="220" t="s">
        <v>170</v>
      </c>
      <c r="X12" s="220" t="s">
        <v>170</v>
      </c>
      <c r="Y12" s="220" t="s">
        <v>170</v>
      </c>
      <c r="Z12" s="220" t="s">
        <v>170</v>
      </c>
      <c r="AA12" s="220" t="s">
        <v>170</v>
      </c>
      <c r="AB12" s="220" t="s">
        <v>170</v>
      </c>
      <c r="AC12" s="220" t="s">
        <v>170</v>
      </c>
      <c r="AD12" s="220" t="s">
        <v>170</v>
      </c>
      <c r="AE12" s="220" t="s">
        <v>170</v>
      </c>
      <c r="AF12" s="220" t="s">
        <v>170</v>
      </c>
      <c r="AG12" s="220" t="s">
        <v>170</v>
      </c>
      <c r="AH12" s="220" t="s">
        <v>170</v>
      </c>
      <c r="AI12" s="220" t="s">
        <v>170</v>
      </c>
      <c r="AJ12" s="220" t="str">
        <f t="shared" ref="AJ12:AJ22" si="0">IF(AF12="SI","Impacto Catastrófico por lesoines o perdida de vidas humanas",(COUNTIF(Q12:AE21,"SI")+COUNTIF(AG12:AI21,"SI")))</f>
        <v>Impacto Catastrófico por lesoines o perdida de vidas humanas</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551</v>
      </c>
      <c r="AP12" s="53" t="s">
        <v>547</v>
      </c>
      <c r="AQ12" s="53" t="s">
        <v>219</v>
      </c>
      <c r="AR12" s="53" t="s">
        <v>552</v>
      </c>
      <c r="AS12" s="53" t="s">
        <v>553</v>
      </c>
      <c r="AT12" s="53" t="s">
        <v>548</v>
      </c>
      <c r="AU12" s="53" t="s">
        <v>549</v>
      </c>
      <c r="AV12" s="53" t="s">
        <v>178</v>
      </c>
      <c r="AW12" s="56" t="s">
        <v>179</v>
      </c>
      <c r="AX12" s="56" t="s">
        <v>180</v>
      </c>
      <c r="AY12" s="56" t="s">
        <v>181</v>
      </c>
      <c r="AZ12" s="56" t="s">
        <v>182</v>
      </c>
      <c r="BA12" s="56" t="s">
        <v>183</v>
      </c>
      <c r="BB12" s="56" t="s">
        <v>184</v>
      </c>
      <c r="BC12" s="56" t="s">
        <v>206</v>
      </c>
      <c r="BD12" s="56">
        <f t="shared" ref="BD12:BD61" si="1">IF(AW12="Asignado",15,0)+IF(AX12="Adecuado",15,0)+IF(AY12="Oportuna",15,0)+IF(AZ12="Prevenir",15,IF(AZ12="Detectar",10,0))+IF(BA12="Confiable",15,0)+IF(BB12="Se investigan y resuelven oportunamente",15,0)+IF(BC12="Completa",10,IF(BC12="Incompleta",5,0))</f>
        <v>100</v>
      </c>
      <c r="BE12" s="56" t="str">
        <f t="shared" ref="BE12:BE61" si="2">IF(BD12&lt;=85,"Débil",IF(AND(BD12&gt;=86,BD12&lt;=94),"Moderado","Fuerte"))</f>
        <v>Fuerte</v>
      </c>
      <c r="BF12" s="53"/>
      <c r="BG12" s="55" t="s">
        <v>186</v>
      </c>
      <c r="BH12" s="56" t="str">
        <f t="shared" ref="BH12:BH61" si="3">IF(BG12="Débil","No se ejecuta",IF(BG12="Moderado","Algunas veces se ejecuta",IF(BG12="FUERTE","Siempre se ejecuta","Casilla formulada")))</f>
        <v>Siempre se ejecuta</v>
      </c>
      <c r="BI12" s="53"/>
      <c r="BJ12" s="56"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5">IF(BJ12="DÉBIL",0,IF(BJ12="MODERADO",50,IF(BJ12="FUERTE",100,"")))</f>
        <v>100</v>
      </c>
      <c r="BL12" s="56" t="str">
        <f t="shared" ref="BL12:BL61" si="6">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29" t="s">
        <v>554</v>
      </c>
    </row>
    <row r="13" spans="2:71" s="57" customFormat="1" ht="6" customHeight="1" x14ac:dyDescent="0.25">
      <c r="B13" s="198"/>
      <c r="C13" s="201"/>
      <c r="D13" s="203"/>
      <c r="E13" s="203"/>
      <c r="F13" s="203"/>
      <c r="G13" s="203"/>
      <c r="H13" s="203"/>
      <c r="I13" s="203"/>
      <c r="J13" s="203"/>
      <c r="K13" s="58">
        <v>2</v>
      </c>
      <c r="L13" s="59" t="s">
        <v>123</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125</v>
      </c>
      <c r="AP13" s="61"/>
      <c r="AQ13" s="61" t="s">
        <v>122</v>
      </c>
      <c r="AR13" s="61"/>
      <c r="AS13" s="61"/>
      <c r="AT13" s="61"/>
      <c r="AU13" s="61"/>
      <c r="AV13" s="61" t="s">
        <v>122</v>
      </c>
      <c r="AW13" s="62" t="s">
        <v>122</v>
      </c>
      <c r="AX13" s="62" t="s">
        <v>122</v>
      </c>
      <c r="AY13" s="62" t="s">
        <v>122</v>
      </c>
      <c r="AZ13" s="62" t="s">
        <v>122</v>
      </c>
      <c r="BA13" s="62" t="s">
        <v>122</v>
      </c>
      <c r="BB13" s="62" t="s">
        <v>122</v>
      </c>
      <c r="BC13" s="62" t="s">
        <v>122</v>
      </c>
      <c r="BD13" s="62">
        <f t="shared" si="1"/>
        <v>0</v>
      </c>
      <c r="BE13" s="62" t="str">
        <f t="shared" si="2"/>
        <v>Débil</v>
      </c>
      <c r="BF13" s="61"/>
      <c r="BG13" s="63" t="s">
        <v>122</v>
      </c>
      <c r="BH13" s="62" t="str">
        <f t="shared" si="3"/>
        <v>Casilla formulada</v>
      </c>
      <c r="BI13" s="61"/>
      <c r="BJ13" s="62" t="str">
        <f t="shared" si="4"/>
        <v/>
      </c>
      <c r="BK13" s="62" t="str">
        <f t="shared" si="5"/>
        <v/>
      </c>
      <c r="BL13" s="62" t="str">
        <f t="shared" si="6"/>
        <v>SI</v>
      </c>
      <c r="BM13" s="238"/>
      <c r="BN13" s="241"/>
      <c r="BO13" s="244"/>
      <c r="BP13" s="218"/>
      <c r="BQ13" s="221"/>
      <c r="BR13" s="221"/>
      <c r="BS13" s="230"/>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1"/>
        <v>0</v>
      </c>
      <c r="BE14" s="68" t="str">
        <f t="shared" si="2"/>
        <v>Débil</v>
      </c>
      <c r="BF14" s="67"/>
      <c r="BG14" s="69" t="s">
        <v>122</v>
      </c>
      <c r="BH14" s="68" t="str">
        <f t="shared" si="3"/>
        <v>Casilla formulada</v>
      </c>
      <c r="BI14" s="67"/>
      <c r="BJ14" s="68" t="str">
        <f t="shared" si="4"/>
        <v/>
      </c>
      <c r="BK14" s="68" t="str">
        <f t="shared" si="5"/>
        <v/>
      </c>
      <c r="BL14" s="68" t="str">
        <f t="shared" si="6"/>
        <v>SI</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1"/>
        <v>0</v>
      </c>
      <c r="BE16" s="68" t="str">
        <f t="shared" si="2"/>
        <v>Débil</v>
      </c>
      <c r="BF16" s="67"/>
      <c r="BG16" s="69" t="s">
        <v>122</v>
      </c>
      <c r="BH16" s="68" t="str">
        <f t="shared" si="3"/>
        <v>Casilla formulada</v>
      </c>
      <c r="BI16" s="67"/>
      <c r="BJ16" s="68" t="str">
        <f t="shared" si="4"/>
        <v/>
      </c>
      <c r="BK16" s="68" t="str">
        <f t="shared" si="5"/>
        <v/>
      </c>
      <c r="BL16" s="68" t="str">
        <f t="shared" si="6"/>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1"/>
        <v>0</v>
      </c>
      <c r="BE18" s="68" t="str">
        <f t="shared" si="2"/>
        <v>Débil</v>
      </c>
      <c r="BF18" s="67"/>
      <c r="BG18" s="69" t="s">
        <v>122</v>
      </c>
      <c r="BH18" s="68" t="str">
        <f t="shared" si="3"/>
        <v>Casilla formulada</v>
      </c>
      <c r="BI18" s="67"/>
      <c r="BJ18" s="68" t="str">
        <f t="shared" si="4"/>
        <v/>
      </c>
      <c r="BK18" s="68" t="str">
        <f t="shared" si="5"/>
        <v/>
      </c>
      <c r="BL18" s="68" t="str">
        <f t="shared" si="6"/>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1"/>
        <v>0</v>
      </c>
      <c r="BE20" s="68" t="str">
        <f t="shared" si="2"/>
        <v>Débil</v>
      </c>
      <c r="BF20" s="67"/>
      <c r="BG20" s="69" t="s">
        <v>122</v>
      </c>
      <c r="BH20" s="68" t="str">
        <f t="shared" si="3"/>
        <v>Casilla formulada</v>
      </c>
      <c r="BI20" s="67"/>
      <c r="BJ20" s="68" t="str">
        <f t="shared" si="4"/>
        <v/>
      </c>
      <c r="BK20" s="68" t="str">
        <f t="shared" si="5"/>
        <v/>
      </c>
      <c r="BL20" s="68" t="str">
        <f t="shared" si="6"/>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31"/>
    </row>
    <row r="22" spans="2:71" s="57" customFormat="1" ht="96" hidden="1" customHeight="1" x14ac:dyDescent="0.25">
      <c r="B22" s="197">
        <v>2</v>
      </c>
      <c r="C22" s="200" t="s">
        <v>120</v>
      </c>
      <c r="D22" s="203" t="s">
        <v>121</v>
      </c>
      <c r="E22" s="203"/>
      <c r="F22" s="203" t="s">
        <v>122</v>
      </c>
      <c r="G22" s="203" t="s">
        <v>122</v>
      </c>
      <c r="H22" s="203" t="s">
        <v>122</v>
      </c>
      <c r="I22" s="203" t="s">
        <v>122</v>
      </c>
      <c r="J22" s="203" t="str">
        <f>IF(AND((F22="SI"),(G22="SI"),(H22="SI"),(I22="SI")),"Si es Riesgo de Corrupción","No es Riesgo de Corrupción")</f>
        <v>No es Riesgo de Corrupción</v>
      </c>
      <c r="K22" s="50">
        <v>1</v>
      </c>
      <c r="L22" s="51" t="s">
        <v>123</v>
      </c>
      <c r="M22" s="223" t="s">
        <v>191</v>
      </c>
      <c r="N22" s="225"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20" t="s">
        <v>122</v>
      </c>
      <c r="R22" s="220" t="s">
        <v>122</v>
      </c>
      <c r="S22" s="220" t="s">
        <v>122</v>
      </c>
      <c r="T22" s="220" t="s">
        <v>122</v>
      </c>
      <c r="U22" s="220" t="s">
        <v>122</v>
      </c>
      <c r="V22" s="220" t="s">
        <v>122</v>
      </c>
      <c r="W22" s="220" t="s">
        <v>122</v>
      </c>
      <c r="X22" s="220" t="s">
        <v>122</v>
      </c>
      <c r="Y22" s="220" t="s">
        <v>122</v>
      </c>
      <c r="Z22" s="220" t="s">
        <v>122</v>
      </c>
      <c r="AA22" s="220" t="s">
        <v>122</v>
      </c>
      <c r="AB22" s="220" t="s">
        <v>122</v>
      </c>
      <c r="AC22" s="220" t="s">
        <v>122</v>
      </c>
      <c r="AD22" s="220" t="s">
        <v>122</v>
      </c>
      <c r="AE22" s="220" t="s">
        <v>122</v>
      </c>
      <c r="AF22" s="220" t="s">
        <v>122</v>
      </c>
      <c r="AG22" s="220" t="s">
        <v>122</v>
      </c>
      <c r="AH22" s="220" t="s">
        <v>122</v>
      </c>
      <c r="AI22" s="220" t="s">
        <v>122</v>
      </c>
      <c r="AJ22" s="220">
        <f t="shared" si="0"/>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1"/>
        <v>0</v>
      </c>
      <c r="BE22" s="56" t="str">
        <f t="shared" si="2"/>
        <v>Débil</v>
      </c>
      <c r="BF22" s="53"/>
      <c r="BG22" s="55" t="s">
        <v>122</v>
      </c>
      <c r="BH22" s="56" t="str">
        <f t="shared" si="3"/>
        <v>Casilla formulada</v>
      </c>
      <c r="BI22" s="53"/>
      <c r="BJ22" s="56" t="str">
        <f t="shared" si="4"/>
        <v/>
      </c>
      <c r="BK22" s="56" t="str">
        <f t="shared" si="5"/>
        <v/>
      </c>
      <c r="BL22" s="56" t="str">
        <f t="shared" si="6"/>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4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03"/>
      <c r="G23" s="203"/>
      <c r="H23" s="203"/>
      <c r="I23" s="203"/>
      <c r="J23" s="203"/>
      <c r="K23" s="58">
        <v>2</v>
      </c>
      <c r="L23" s="59" t="s">
        <v>123</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1"/>
        <v>0</v>
      </c>
      <c r="BE23" s="62" t="str">
        <f t="shared" si="2"/>
        <v>Débil</v>
      </c>
      <c r="BF23" s="61"/>
      <c r="BG23" s="63" t="s">
        <v>122</v>
      </c>
      <c r="BH23" s="62" t="str">
        <f t="shared" si="3"/>
        <v>Casilla formulada</v>
      </c>
      <c r="BI23" s="61"/>
      <c r="BJ23" s="62" t="str">
        <f t="shared" si="4"/>
        <v/>
      </c>
      <c r="BK23" s="62" t="str">
        <f t="shared" si="5"/>
        <v/>
      </c>
      <c r="BL23" s="62" t="str">
        <f t="shared" si="6"/>
        <v>SI</v>
      </c>
      <c r="BM23" s="238"/>
      <c r="BN23" s="241"/>
      <c r="BO23" s="244"/>
      <c r="BP23" s="218"/>
      <c r="BQ23" s="221"/>
      <c r="BR23" s="221"/>
      <c r="BS23" s="230"/>
    </row>
    <row r="24" spans="2:71" s="57" customFormat="1" ht="96" hidden="1"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1"/>
        <v>0</v>
      </c>
      <c r="BE24" s="68" t="str">
        <f t="shared" si="2"/>
        <v>Débil</v>
      </c>
      <c r="BF24" s="67"/>
      <c r="BG24" s="69" t="s">
        <v>122</v>
      </c>
      <c r="BH24" s="68" t="str">
        <f t="shared" si="3"/>
        <v>Casilla formulada</v>
      </c>
      <c r="BI24" s="67"/>
      <c r="BJ24" s="68" t="str">
        <f t="shared" si="4"/>
        <v/>
      </c>
      <c r="BK24" s="68" t="str">
        <f t="shared" si="5"/>
        <v/>
      </c>
      <c r="BL24" s="68" t="str">
        <f t="shared" si="6"/>
        <v>SI</v>
      </c>
      <c r="BM24" s="238"/>
      <c r="BN24" s="241"/>
      <c r="BO24" s="244"/>
      <c r="BP24" s="218"/>
      <c r="BQ24" s="221"/>
      <c r="BR24" s="221"/>
      <c r="BS24" s="230"/>
    </row>
    <row r="25" spans="2:71" s="57" customFormat="1" ht="96" hidden="1"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238"/>
      <c r="BN25" s="241"/>
      <c r="BO25" s="244"/>
      <c r="BP25" s="218"/>
      <c r="BQ25" s="221"/>
      <c r="BR25" s="221"/>
      <c r="BS25" s="230"/>
    </row>
    <row r="26" spans="2:71" s="57" customFormat="1" ht="96" hidden="1"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1"/>
        <v>0</v>
      </c>
      <c r="BE26" s="68" t="str">
        <f t="shared" si="2"/>
        <v>Débil</v>
      </c>
      <c r="BF26" s="67"/>
      <c r="BG26" s="69" t="s">
        <v>122</v>
      </c>
      <c r="BH26" s="68" t="str">
        <f t="shared" si="3"/>
        <v>Casilla formulada</v>
      </c>
      <c r="BI26" s="67"/>
      <c r="BJ26" s="68" t="str">
        <f t="shared" si="4"/>
        <v/>
      </c>
      <c r="BK26" s="68" t="str">
        <f t="shared" si="5"/>
        <v/>
      </c>
      <c r="BL26" s="68" t="str">
        <f t="shared" si="6"/>
        <v>SI</v>
      </c>
      <c r="BM26" s="238"/>
      <c r="BN26" s="241"/>
      <c r="BO26" s="244"/>
      <c r="BP26" s="218"/>
      <c r="BQ26" s="221"/>
      <c r="BR26" s="221"/>
      <c r="BS26" s="230"/>
    </row>
    <row r="27" spans="2:71" s="57" customFormat="1" ht="96" hidden="1"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238"/>
      <c r="BN27" s="241"/>
      <c r="BO27" s="244"/>
      <c r="BP27" s="218"/>
      <c r="BQ27" s="221"/>
      <c r="BR27" s="221"/>
      <c r="BS27" s="230"/>
    </row>
    <row r="28" spans="2:71" s="57" customFormat="1" ht="96" hidden="1"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1"/>
        <v>0</v>
      </c>
      <c r="BE28" s="68" t="str">
        <f t="shared" si="2"/>
        <v>Débil</v>
      </c>
      <c r="BF28" s="67"/>
      <c r="BG28" s="69" t="s">
        <v>122</v>
      </c>
      <c r="BH28" s="68" t="str">
        <f t="shared" si="3"/>
        <v>Casilla formulada</v>
      </c>
      <c r="BI28" s="67"/>
      <c r="BJ28" s="68" t="str">
        <f t="shared" si="4"/>
        <v/>
      </c>
      <c r="BK28" s="68" t="str">
        <f t="shared" si="5"/>
        <v/>
      </c>
      <c r="BL28" s="68" t="str">
        <f t="shared" si="6"/>
        <v>SI</v>
      </c>
      <c r="BM28" s="238"/>
      <c r="BN28" s="241"/>
      <c r="BO28" s="244"/>
      <c r="BP28" s="218"/>
      <c r="BQ28" s="221"/>
      <c r="BR28" s="221"/>
      <c r="BS28" s="230"/>
    </row>
    <row r="29" spans="2:71" s="57" customFormat="1" ht="96" hidden="1"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238"/>
      <c r="BN29" s="241"/>
      <c r="BO29" s="244"/>
      <c r="BP29" s="218"/>
      <c r="BQ29" s="221"/>
      <c r="BR29" s="221"/>
      <c r="BS29" s="230"/>
    </row>
    <row r="30" spans="2:71" s="57" customFormat="1" ht="96" hidden="1"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1"/>
        <v>0</v>
      </c>
      <c r="BE30" s="68" t="str">
        <f t="shared" si="2"/>
        <v>Débil</v>
      </c>
      <c r="BF30" s="67"/>
      <c r="BG30" s="69" t="s">
        <v>122</v>
      </c>
      <c r="BH30" s="68" t="str">
        <f t="shared" si="3"/>
        <v>Casilla formulada</v>
      </c>
      <c r="BI30" s="67"/>
      <c r="BJ30" s="68" t="str">
        <f t="shared" si="4"/>
        <v/>
      </c>
      <c r="BK30" s="68" t="str">
        <f t="shared" si="5"/>
        <v/>
      </c>
      <c r="BL30" s="68" t="str">
        <f t="shared" si="6"/>
        <v>SI</v>
      </c>
      <c r="BM30" s="238"/>
      <c r="BN30" s="241"/>
      <c r="BO30" s="244"/>
      <c r="BP30" s="218"/>
      <c r="BQ30" s="221"/>
      <c r="BR30" s="221"/>
      <c r="BS30" s="230"/>
    </row>
    <row r="31" spans="2:71" s="57" customFormat="1" ht="96" hidden="1"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239"/>
      <c r="BN31" s="242"/>
      <c r="BO31" s="24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1"/>
        <v>0</v>
      </c>
      <c r="BE32" s="56" t="str">
        <f t="shared" si="2"/>
        <v>Débil</v>
      </c>
      <c r="BF32" s="53"/>
      <c r="BG32" s="55" t="s">
        <v>122</v>
      </c>
      <c r="BH32" s="56" t="str">
        <f t="shared" si="3"/>
        <v>Casilla formulada</v>
      </c>
      <c r="BI32" s="53"/>
      <c r="BJ32" s="56" t="str">
        <f t="shared" si="4"/>
        <v/>
      </c>
      <c r="BK32" s="56" t="str">
        <f t="shared" si="5"/>
        <v/>
      </c>
      <c r="BL32" s="56" t="str">
        <f t="shared" si="6"/>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1"/>
        <v>0</v>
      </c>
      <c r="BE34" s="68" t="str">
        <f t="shared" si="2"/>
        <v>Débil</v>
      </c>
      <c r="BF34" s="67"/>
      <c r="BG34" s="69" t="s">
        <v>122</v>
      </c>
      <c r="BH34" s="68" t="str">
        <f t="shared" si="3"/>
        <v>Casilla formulada</v>
      </c>
      <c r="BI34" s="67"/>
      <c r="BJ34" s="68" t="str">
        <f t="shared" si="4"/>
        <v/>
      </c>
      <c r="BK34" s="68" t="str">
        <f t="shared" si="5"/>
        <v/>
      </c>
      <c r="BL34" s="68" t="str">
        <f t="shared" si="6"/>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1"/>
        <v>0</v>
      </c>
      <c r="BE36" s="68" t="str">
        <f t="shared" si="2"/>
        <v>Débil</v>
      </c>
      <c r="BF36" s="67"/>
      <c r="BG36" s="69" t="s">
        <v>122</v>
      </c>
      <c r="BH36" s="68" t="str">
        <f t="shared" si="3"/>
        <v>Casilla formulada</v>
      </c>
      <c r="BI36" s="67"/>
      <c r="BJ36" s="68" t="str">
        <f t="shared" si="4"/>
        <v/>
      </c>
      <c r="BK36" s="68" t="str">
        <f t="shared" si="5"/>
        <v/>
      </c>
      <c r="BL36" s="68" t="str">
        <f t="shared" si="6"/>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1"/>
        <v>0</v>
      </c>
      <c r="BE38" s="68" t="str">
        <f t="shared" si="2"/>
        <v>Débil</v>
      </c>
      <c r="BF38" s="67"/>
      <c r="BG38" s="69" t="s">
        <v>122</v>
      </c>
      <c r="BH38" s="68" t="str">
        <f t="shared" si="3"/>
        <v>Casilla formulada</v>
      </c>
      <c r="BI38" s="67"/>
      <c r="BJ38" s="68" t="str">
        <f t="shared" si="4"/>
        <v/>
      </c>
      <c r="BK38" s="68" t="str">
        <f t="shared" si="5"/>
        <v/>
      </c>
      <c r="BL38" s="68" t="str">
        <f t="shared" si="6"/>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1"/>
        <v>0</v>
      </c>
      <c r="BE40" s="68" t="str">
        <f t="shared" si="2"/>
        <v>Débil</v>
      </c>
      <c r="BF40" s="67"/>
      <c r="BG40" s="69" t="s">
        <v>122</v>
      </c>
      <c r="BH40" s="68" t="str">
        <f t="shared" si="3"/>
        <v>Casilla formulada</v>
      </c>
      <c r="BI40" s="67"/>
      <c r="BJ40" s="68" t="str">
        <f t="shared" si="4"/>
        <v/>
      </c>
      <c r="BK40" s="68" t="str">
        <f t="shared" si="5"/>
        <v/>
      </c>
      <c r="BL40" s="68" t="str">
        <f t="shared" si="6"/>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1"/>
        <v>0</v>
      </c>
      <c r="BE42" s="56" t="str">
        <f t="shared" si="2"/>
        <v>Débil</v>
      </c>
      <c r="BF42" s="53"/>
      <c r="BG42" s="55" t="s">
        <v>122</v>
      </c>
      <c r="BH42" s="56" t="str">
        <f t="shared" si="3"/>
        <v>Casilla formulada</v>
      </c>
      <c r="BI42" s="53"/>
      <c r="BJ42" s="56" t="str">
        <f t="shared" si="4"/>
        <v/>
      </c>
      <c r="BK42" s="56" t="str">
        <f t="shared" si="5"/>
        <v/>
      </c>
      <c r="BL42" s="56" t="str">
        <f t="shared" si="6"/>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1"/>
        <v>0</v>
      </c>
      <c r="BE43" s="62" t="str">
        <f t="shared" si="2"/>
        <v>Débil</v>
      </c>
      <c r="BF43" s="61"/>
      <c r="BG43" s="63" t="s">
        <v>122</v>
      </c>
      <c r="BH43" s="62" t="str">
        <f t="shared" si="3"/>
        <v>Casilla formulada</v>
      </c>
      <c r="BI43" s="61"/>
      <c r="BJ43" s="62" t="str">
        <f t="shared" si="4"/>
        <v/>
      </c>
      <c r="BK43" s="62" t="str">
        <f t="shared" si="5"/>
        <v/>
      </c>
      <c r="BL43" s="62" t="str">
        <f t="shared" si="6"/>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1"/>
        <v>0</v>
      </c>
      <c r="BE44" s="68" t="str">
        <f t="shared" si="2"/>
        <v>Débil</v>
      </c>
      <c r="BF44" s="67"/>
      <c r="BG44" s="69" t="s">
        <v>122</v>
      </c>
      <c r="BH44" s="68" t="str">
        <f t="shared" si="3"/>
        <v>Casilla formulada</v>
      </c>
      <c r="BI44" s="67"/>
      <c r="BJ44" s="68" t="str">
        <f t="shared" si="4"/>
        <v/>
      </c>
      <c r="BK44" s="68" t="str">
        <f t="shared" si="5"/>
        <v/>
      </c>
      <c r="BL44" s="68" t="str">
        <f t="shared" si="6"/>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1"/>
        <v>0</v>
      </c>
      <c r="BE45" s="62" t="str">
        <f t="shared" si="2"/>
        <v>Débil</v>
      </c>
      <c r="BF45" s="61"/>
      <c r="BG45" s="63" t="s">
        <v>122</v>
      </c>
      <c r="BH45" s="62" t="str">
        <f t="shared" si="3"/>
        <v>Casilla formulada</v>
      </c>
      <c r="BI45" s="61"/>
      <c r="BJ45" s="62" t="str">
        <f t="shared" si="4"/>
        <v/>
      </c>
      <c r="BK45" s="62" t="str">
        <f t="shared" si="5"/>
        <v/>
      </c>
      <c r="BL45" s="62" t="str">
        <f t="shared" si="6"/>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1"/>
        <v>0</v>
      </c>
      <c r="BE46" s="68" t="str">
        <f t="shared" si="2"/>
        <v>Débil</v>
      </c>
      <c r="BF46" s="67"/>
      <c r="BG46" s="69" t="s">
        <v>122</v>
      </c>
      <c r="BH46" s="68" t="str">
        <f t="shared" si="3"/>
        <v>Casilla formulada</v>
      </c>
      <c r="BI46" s="67"/>
      <c r="BJ46" s="68" t="str">
        <f t="shared" si="4"/>
        <v/>
      </c>
      <c r="BK46" s="68" t="str">
        <f t="shared" si="5"/>
        <v/>
      </c>
      <c r="BL46" s="68" t="str">
        <f t="shared" si="6"/>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1"/>
        <v>0</v>
      </c>
      <c r="BE47" s="62" t="str">
        <f t="shared" si="2"/>
        <v>Débil</v>
      </c>
      <c r="BF47" s="61"/>
      <c r="BG47" s="63" t="s">
        <v>122</v>
      </c>
      <c r="BH47" s="62" t="str">
        <f t="shared" si="3"/>
        <v>Casilla formulada</v>
      </c>
      <c r="BI47" s="61"/>
      <c r="BJ47" s="62" t="str">
        <f t="shared" si="4"/>
        <v/>
      </c>
      <c r="BK47" s="62" t="str">
        <f t="shared" si="5"/>
        <v/>
      </c>
      <c r="BL47" s="62" t="str">
        <f t="shared" si="6"/>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1"/>
        <v>0</v>
      </c>
      <c r="BE48" s="68" t="str">
        <f t="shared" si="2"/>
        <v>Débil</v>
      </c>
      <c r="BF48" s="67"/>
      <c r="BG48" s="69" t="s">
        <v>122</v>
      </c>
      <c r="BH48" s="68" t="str">
        <f t="shared" si="3"/>
        <v>Casilla formulada</v>
      </c>
      <c r="BI48" s="67"/>
      <c r="BJ48" s="68" t="str">
        <f t="shared" si="4"/>
        <v/>
      </c>
      <c r="BK48" s="68" t="str">
        <f t="shared" si="5"/>
        <v/>
      </c>
      <c r="BL48" s="68" t="str">
        <f t="shared" si="6"/>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1"/>
        <v>0</v>
      </c>
      <c r="BE49" s="62" t="str">
        <f t="shared" si="2"/>
        <v>Débil</v>
      </c>
      <c r="BF49" s="61"/>
      <c r="BG49" s="63" t="s">
        <v>122</v>
      </c>
      <c r="BH49" s="62" t="str">
        <f t="shared" si="3"/>
        <v>Casilla formulada</v>
      </c>
      <c r="BI49" s="61"/>
      <c r="BJ49" s="62" t="str">
        <f t="shared" si="4"/>
        <v/>
      </c>
      <c r="BK49" s="62" t="str">
        <f t="shared" si="5"/>
        <v/>
      </c>
      <c r="BL49" s="62" t="str">
        <f t="shared" si="6"/>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1"/>
        <v>0</v>
      </c>
      <c r="BE50" s="68" t="str">
        <f t="shared" si="2"/>
        <v>Débil</v>
      </c>
      <c r="BF50" s="67"/>
      <c r="BG50" s="69" t="s">
        <v>122</v>
      </c>
      <c r="BH50" s="68" t="str">
        <f t="shared" si="3"/>
        <v>Casilla formulada</v>
      </c>
      <c r="BI50" s="67"/>
      <c r="BJ50" s="68" t="str">
        <f t="shared" si="4"/>
        <v/>
      </c>
      <c r="BK50" s="68" t="str">
        <f t="shared" si="5"/>
        <v/>
      </c>
      <c r="BL50" s="68" t="str">
        <f t="shared" si="6"/>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1"/>
        <v>0</v>
      </c>
      <c r="BE51" s="75" t="str">
        <f t="shared" si="2"/>
        <v>Débil</v>
      </c>
      <c r="BF51" s="74"/>
      <c r="BG51" s="76" t="s">
        <v>122</v>
      </c>
      <c r="BH51" s="75" t="str">
        <f t="shared" si="3"/>
        <v>Casilla formulada</v>
      </c>
      <c r="BI51" s="74"/>
      <c r="BJ51" s="75" t="str">
        <f t="shared" si="4"/>
        <v/>
      </c>
      <c r="BK51" s="75" t="str">
        <f t="shared" si="5"/>
        <v/>
      </c>
      <c r="BL51" s="75" t="str">
        <f t="shared" si="6"/>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1"/>
        <v>0</v>
      </c>
      <c r="BE52" s="56" t="str">
        <f t="shared" si="2"/>
        <v>Débil</v>
      </c>
      <c r="BF52" s="53"/>
      <c r="BG52" s="55" t="s">
        <v>122</v>
      </c>
      <c r="BH52" s="56" t="str">
        <f t="shared" si="3"/>
        <v>Casilla formulada</v>
      </c>
      <c r="BI52" s="53"/>
      <c r="BJ52" s="56" t="str">
        <f t="shared" si="4"/>
        <v/>
      </c>
      <c r="BK52" s="56" t="str">
        <f t="shared" si="5"/>
        <v/>
      </c>
      <c r="BL52" s="56" t="str">
        <f t="shared" si="6"/>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1"/>
        <v>0</v>
      </c>
      <c r="BE53" s="62" t="str">
        <f t="shared" si="2"/>
        <v>Débil</v>
      </c>
      <c r="BF53" s="61"/>
      <c r="BG53" s="63" t="s">
        <v>122</v>
      </c>
      <c r="BH53" s="62" t="str">
        <f t="shared" si="3"/>
        <v>Casilla formulada</v>
      </c>
      <c r="BI53" s="61"/>
      <c r="BJ53" s="62" t="str">
        <f t="shared" si="4"/>
        <v/>
      </c>
      <c r="BK53" s="62" t="str">
        <f t="shared" si="5"/>
        <v/>
      </c>
      <c r="BL53" s="62" t="str">
        <f t="shared" si="6"/>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1"/>
        <v>0</v>
      </c>
      <c r="BE54" s="68" t="str">
        <f t="shared" si="2"/>
        <v>Débil</v>
      </c>
      <c r="BF54" s="67"/>
      <c r="BG54" s="69" t="s">
        <v>122</v>
      </c>
      <c r="BH54" s="68" t="str">
        <f t="shared" si="3"/>
        <v>Casilla formulada</v>
      </c>
      <c r="BI54" s="67"/>
      <c r="BJ54" s="68" t="str">
        <f t="shared" si="4"/>
        <v/>
      </c>
      <c r="BK54" s="68" t="str">
        <f t="shared" si="5"/>
        <v/>
      </c>
      <c r="BL54" s="68" t="str">
        <f t="shared" si="6"/>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1"/>
        <v>0</v>
      </c>
      <c r="BE55" s="62" t="str">
        <f t="shared" si="2"/>
        <v>Débil</v>
      </c>
      <c r="BF55" s="61"/>
      <c r="BG55" s="63" t="s">
        <v>122</v>
      </c>
      <c r="BH55" s="62" t="str">
        <f t="shared" si="3"/>
        <v>Casilla formulada</v>
      </c>
      <c r="BI55" s="61"/>
      <c r="BJ55" s="62" t="str">
        <f t="shared" si="4"/>
        <v/>
      </c>
      <c r="BK55" s="62" t="str">
        <f t="shared" si="5"/>
        <v/>
      </c>
      <c r="BL55" s="62" t="str">
        <f t="shared" si="6"/>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1"/>
        <v>0</v>
      </c>
      <c r="BE56" s="68" t="str">
        <f t="shared" si="2"/>
        <v>Débil</v>
      </c>
      <c r="BF56" s="67"/>
      <c r="BG56" s="69" t="s">
        <v>122</v>
      </c>
      <c r="BH56" s="68" t="str">
        <f t="shared" si="3"/>
        <v>Casilla formulada</v>
      </c>
      <c r="BI56" s="67"/>
      <c r="BJ56" s="68" t="str">
        <f t="shared" si="4"/>
        <v/>
      </c>
      <c r="BK56" s="68" t="str">
        <f t="shared" si="5"/>
        <v/>
      </c>
      <c r="BL56" s="68" t="str">
        <f t="shared" si="6"/>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1"/>
        <v>0</v>
      </c>
      <c r="BE57" s="62" t="str">
        <f t="shared" si="2"/>
        <v>Débil</v>
      </c>
      <c r="BF57" s="61"/>
      <c r="BG57" s="63" t="s">
        <v>122</v>
      </c>
      <c r="BH57" s="62" t="str">
        <f t="shared" si="3"/>
        <v>Casilla formulada</v>
      </c>
      <c r="BI57" s="61"/>
      <c r="BJ57" s="62" t="str">
        <f t="shared" si="4"/>
        <v/>
      </c>
      <c r="BK57" s="62" t="str">
        <f t="shared" si="5"/>
        <v/>
      </c>
      <c r="BL57" s="62" t="str">
        <f t="shared" si="6"/>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1"/>
        <v>0</v>
      </c>
      <c r="BE58" s="68" t="str">
        <f t="shared" si="2"/>
        <v>Débil</v>
      </c>
      <c r="BF58" s="67"/>
      <c r="BG58" s="69" t="s">
        <v>122</v>
      </c>
      <c r="BH58" s="68" t="str">
        <f t="shared" si="3"/>
        <v>Casilla formulada</v>
      </c>
      <c r="BI58" s="67"/>
      <c r="BJ58" s="68" t="str">
        <f t="shared" si="4"/>
        <v/>
      </c>
      <c r="BK58" s="68" t="str">
        <f t="shared" si="5"/>
        <v/>
      </c>
      <c r="BL58" s="68" t="str">
        <f t="shared" si="6"/>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1"/>
        <v>0</v>
      </c>
      <c r="BE59" s="62" t="str">
        <f t="shared" si="2"/>
        <v>Débil</v>
      </c>
      <c r="BF59" s="61"/>
      <c r="BG59" s="63" t="s">
        <v>122</v>
      </c>
      <c r="BH59" s="62" t="str">
        <f t="shared" si="3"/>
        <v>Casilla formulada</v>
      </c>
      <c r="BI59" s="61"/>
      <c r="BJ59" s="62" t="str">
        <f t="shared" si="4"/>
        <v/>
      </c>
      <c r="BK59" s="62" t="str">
        <f t="shared" si="5"/>
        <v/>
      </c>
      <c r="BL59" s="62" t="str">
        <f t="shared" si="6"/>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1"/>
        <v>0</v>
      </c>
      <c r="BE60" s="68" t="str">
        <f t="shared" si="2"/>
        <v>Débil</v>
      </c>
      <c r="BF60" s="67"/>
      <c r="BG60" s="69" t="s">
        <v>122</v>
      </c>
      <c r="BH60" s="68" t="str">
        <f t="shared" si="3"/>
        <v>Casilla formulada</v>
      </c>
      <c r="BI60" s="67"/>
      <c r="BJ60" s="68" t="str">
        <f t="shared" si="4"/>
        <v/>
      </c>
      <c r="BK60" s="68" t="str">
        <f t="shared" si="5"/>
        <v/>
      </c>
      <c r="BL60" s="68" t="str">
        <f t="shared" si="6"/>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1"/>
        <v>0</v>
      </c>
      <c r="BE61" s="75" t="str">
        <f t="shared" si="2"/>
        <v>Débil</v>
      </c>
      <c r="BF61" s="74"/>
      <c r="BG61" s="76" t="s">
        <v>122</v>
      </c>
      <c r="BH61" s="75" t="str">
        <f t="shared" si="3"/>
        <v>Casilla formulada</v>
      </c>
      <c r="BI61" s="74"/>
      <c r="BJ61" s="75" t="str">
        <f t="shared" si="4"/>
        <v/>
      </c>
      <c r="BK61" s="75" t="str">
        <f t="shared" si="5"/>
        <v/>
      </c>
      <c r="BL61" s="75" t="str">
        <f t="shared" si="6"/>
        <v>SI</v>
      </c>
      <c r="BM61" s="239"/>
      <c r="BN61" s="242"/>
      <c r="BO61" s="255"/>
      <c r="BP61" s="219"/>
      <c r="BQ61" s="222"/>
      <c r="BR61" s="222"/>
      <c r="BS61" s="231"/>
    </row>
  </sheetData>
  <sheetProtection algorithmName="SHA-512" hashValue="6OO6dFhPfataX0GaPUBH1Dg1KX0i5iFt8q2lLAIEq8m5RLsHQ//S3IHdsq1dqVrgN+pW6tqQBs2QNJ9KppnfpA==" saltValue="OfAe+N9CcMRSSc5WLy3WzQ=="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335" priority="23" operator="containsText" text="Si es Riesgo de Corrupción">
      <formula>NOT(ISERROR(SEARCH("Si es Riesgo de Corrupción",J12)))</formula>
    </cfRule>
    <cfRule type="containsText" dxfId="334" priority="24" operator="containsText" text="No es Riesgo de Corrupción">
      <formula>NOT(ISERROR(SEARCH("No es Riesgo de Corrupción",J12)))</formula>
    </cfRule>
  </conditionalFormatting>
  <conditionalFormatting sqref="L12:M21">
    <cfRule type="containsText" dxfId="333" priority="22" operator="containsText" text="Espacio para describir ">
      <formula>NOT(ISERROR(SEARCH("Espacio para describir ",L12)))</formula>
    </cfRule>
  </conditionalFormatting>
  <conditionalFormatting sqref="Q12:AI61 AQ12:AQ61 AV12:BC61 BG12:BG61 BO12:BO61 N12:N61">
    <cfRule type="containsText" dxfId="332" priority="21" operator="containsText" text="Escoger un dato de la lista desplegable">
      <formula>NOT(ISERROR(SEARCH("Escoger un dato de la lista desplegable",N12)))</formula>
    </cfRule>
  </conditionalFormatting>
  <conditionalFormatting sqref="AO12:AO61">
    <cfRule type="containsText" dxfId="331" priority="20" operator="containsText" text="REDACTAR CONTROL">
      <formula>NOT(ISERROR(SEARCH("REDACTAR CONTROL",AO12)))</formula>
    </cfRule>
  </conditionalFormatting>
  <conditionalFormatting sqref="AL12 BR12">
    <cfRule type="containsText" dxfId="330" priority="17" operator="containsText" text="Extremo">
      <formula>NOT(ISERROR(SEARCH("Extremo",AL12)))</formula>
    </cfRule>
    <cfRule type="containsText" dxfId="329" priority="18" operator="containsText" text="Alto">
      <formula>NOT(ISERROR(SEARCH("Alto",AL12)))</formula>
    </cfRule>
    <cfRule type="containsText" dxfId="328" priority="19" operator="containsText" text="Moderado">
      <formula>NOT(ISERROR(SEARCH("Moderado",AL12)))</formula>
    </cfRule>
  </conditionalFormatting>
  <conditionalFormatting sqref="L22:M31">
    <cfRule type="containsText" dxfId="327" priority="16" operator="containsText" text="Espacio para describir ">
      <formula>NOT(ISERROR(SEARCH("Espacio para describir ",L22)))</formula>
    </cfRule>
  </conditionalFormatting>
  <conditionalFormatting sqref="AL22 BR22">
    <cfRule type="containsText" dxfId="326" priority="13" operator="containsText" text="Extremo">
      <formula>NOT(ISERROR(SEARCH("Extremo",AL22)))</formula>
    </cfRule>
    <cfRule type="containsText" dxfId="325" priority="14" operator="containsText" text="Alto">
      <formula>NOT(ISERROR(SEARCH("Alto",AL22)))</formula>
    </cfRule>
    <cfRule type="containsText" dxfId="324" priority="15" operator="containsText" text="Moderado">
      <formula>NOT(ISERROR(SEARCH("Moderado",AL22)))</formula>
    </cfRule>
  </conditionalFormatting>
  <conditionalFormatting sqref="L32:M41">
    <cfRule type="containsText" dxfId="323" priority="12" operator="containsText" text="Espacio para describir ">
      <formula>NOT(ISERROR(SEARCH("Espacio para describir ",L32)))</formula>
    </cfRule>
  </conditionalFormatting>
  <conditionalFormatting sqref="AL32 BR32">
    <cfRule type="containsText" dxfId="322" priority="9" operator="containsText" text="Extremo">
      <formula>NOT(ISERROR(SEARCH("Extremo",AL32)))</formula>
    </cfRule>
    <cfRule type="containsText" dxfId="321" priority="10" operator="containsText" text="Alto">
      <formula>NOT(ISERROR(SEARCH("Alto",AL32)))</formula>
    </cfRule>
    <cfRule type="containsText" dxfId="320" priority="11" operator="containsText" text="Moderado">
      <formula>NOT(ISERROR(SEARCH("Moderado",AL32)))</formula>
    </cfRule>
  </conditionalFormatting>
  <conditionalFormatting sqref="L42:M51">
    <cfRule type="containsText" dxfId="319" priority="8" operator="containsText" text="Espacio para describir ">
      <formula>NOT(ISERROR(SEARCH("Espacio para describir ",L42)))</formula>
    </cfRule>
  </conditionalFormatting>
  <conditionalFormatting sqref="AL42 BR42">
    <cfRule type="containsText" dxfId="318" priority="5" operator="containsText" text="Extremo">
      <formula>NOT(ISERROR(SEARCH("Extremo",AL42)))</formula>
    </cfRule>
    <cfRule type="containsText" dxfId="317" priority="6" operator="containsText" text="Alto">
      <formula>NOT(ISERROR(SEARCH("Alto",AL42)))</formula>
    </cfRule>
    <cfRule type="containsText" dxfId="316" priority="7" operator="containsText" text="Moderado">
      <formula>NOT(ISERROR(SEARCH("Moderado",AL42)))</formula>
    </cfRule>
  </conditionalFormatting>
  <conditionalFormatting sqref="L52:M61">
    <cfRule type="containsText" dxfId="315" priority="4" operator="containsText" text="Espacio para describir ">
      <formula>NOT(ISERROR(SEARCH("Espacio para describir ",L52)))</formula>
    </cfRule>
  </conditionalFormatting>
  <conditionalFormatting sqref="AL52 BR52">
    <cfRule type="containsText" dxfId="314" priority="1" operator="containsText" text="Extremo">
      <formula>NOT(ISERROR(SEARCH("Extremo",AL52)))</formula>
    </cfRule>
    <cfRule type="containsText" dxfId="313" priority="2" operator="containsText" text="Alto">
      <formula>NOT(ISERROR(SEARCH("Alto",AL52)))</formula>
    </cfRule>
    <cfRule type="containsText" dxfId="312"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527A2803-E9DA-48E4-A18E-50D1D35E0E50}"/>
    <dataValidation allowBlank="1" showInputMessage="1" showErrorMessage="1" prompt="¿Se deja evidencia o rastro de la ejecución del control, que permita a cualquier tercero con la evidencia, llegar a la misma conclusión?." sqref="BC11" xr:uid="{025E532B-E5DD-4B6D-9613-7FCE02C5B0A0}"/>
    <dataValidation allowBlank="1" showInputMessage="1" showErrorMessage="1" prompt="¿Las observaciones, desviaciones o diferencias identificadas como resultados de la ejecución del control son investigadas y resueltas de manera oportuna?" sqref="BB11" xr:uid="{27184383-3546-423F-ADE1-E5C76E850BAA}"/>
    <dataValidation allowBlank="1" showInputMessage="1" showErrorMessage="1" prompt="¿La fuente de información que se utiliza en el desarrollo del control es información confiable que permita mitigar el riesgo?." sqref="BA11" xr:uid="{FD7DD101-EF7C-474F-BA77-C06B7630EA3B}"/>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54037BD8-5683-4A83-8752-73B98B60FB63}"/>
    <dataValidation allowBlank="1" showInputMessage="1" showErrorMessage="1" prompt="¿La oportunidad en que se ejecuta el control ayuda a prevenir la mitigación del riesgo o a detectar la materialización del riesgo de manera oportuna?" sqref="AY11" xr:uid="{1BF6652F-7C2E-47F2-B502-A11CE15833A0}"/>
    <dataValidation allowBlank="1" showInputMessage="1" showErrorMessage="1" prompt="El responsable tiene autoridad y adecuada segregación de funciones en la ejecución del control?" sqref="AX11" xr:uid="{CB0295A9-60F2-4B25-9F9F-36AC40E2DC36}"/>
    <dataValidation allowBlank="1" showInputMessage="1" showErrorMessage="1" prompt="¿Existen un responsable asignado a la ejecución del control?" sqref="AW11" xr:uid="{91925F46-99FD-4347-AECB-EA5693504E1B}"/>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952472C6-DDB7-482D-8A5A-3792DC888F76}"/>
    <dataValidation type="list" allowBlank="1" showInputMessage="1" showErrorMessage="1" prompt="¿Genera Impacto ambiental?" sqref="AI12:AI61" xr:uid="{4F746BE8-DA72-4AF1-BE21-DF9ABEE36EC1}">
      <formula1>"SI,NO,Escoger un dato de la lista desplegable"</formula1>
    </dataValidation>
    <dataValidation allowBlank="1" showInputMessage="1" showErrorMessage="1" prompt="¿Genera Impacto ambiental?" sqref="AI11" xr:uid="{45660B1C-4F4E-4027-A19D-B6839E7B576A}"/>
    <dataValidation type="list" allowBlank="1" showInputMessage="1" showErrorMessage="1" prompt="¿Afectar la imagen nacional?" sqref="AH12:AH61" xr:uid="{C61B3130-90E8-4BE2-82FE-373F903C1C46}">
      <formula1>"SI,NO,Escoger un dato de la lista desplegable"</formula1>
    </dataValidation>
    <dataValidation allowBlank="1" showInputMessage="1" showErrorMessage="1" prompt="¿Afectar la imagen nacional?" sqref="AH11" xr:uid="{09F90317-4596-4754-B10C-17223AB12246}"/>
    <dataValidation type="list" allowBlank="1" showInputMessage="1" showErrorMessage="1" prompt="¿Afectar la imagen regional?" sqref="AG12:AG61" xr:uid="{757F826C-DCB7-47A6-99BB-4E0C7061C090}">
      <formula1>"SI,NO,Escoger un dato de la lista desplegable"</formula1>
    </dataValidation>
    <dataValidation allowBlank="1" showInputMessage="1" showErrorMessage="1" prompt="¿Afectar la imagen regional?" sqref="AG11" xr:uid="{43A87DF1-E348-4594-AC0C-DD36C0520DA9}"/>
    <dataValidation type="list" allowBlank="1" showInputMessage="1" showErrorMessage="1" prompt="¿Ocasionar lesiones físicas o pérdida de vidas humanas?_x000a_NOTA: si esta respuesta es afirmativa, el impacto sera considerado como catastrófico." sqref="AF12:AF61" xr:uid="{E0EDA0D0-C10E-4A7F-9988-D285CD89BFD8}">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9A6ED5A2-0BCE-44AA-A2F0-2A372FB22ED2}"/>
    <dataValidation type="list" allowBlank="1" showInputMessage="1" showErrorMessage="1" prompt="¿Generar pérdida de credibilidad del sector?" sqref="AE12:AE61" xr:uid="{1DCB4F4B-660A-4E6B-90EB-ECC8D6CAD71C}">
      <formula1>"SI,NO,Escoger un dato de la lista desplegable"</formula1>
    </dataValidation>
    <dataValidation allowBlank="1" showInputMessage="1" showErrorMessage="1" prompt="¿Generar pérdida de credibilidad del sector?" sqref="AE11" xr:uid="{2788CA47-1D6F-4CF4-9D23-E6C18D05717B}"/>
    <dataValidation type="list" allowBlank="1" showInputMessage="1" showErrorMessage="1" prompt="¿Dar lugar a procesos penales?" sqref="AD12:AD61" xr:uid="{9C65FBA6-7110-450F-81AC-5619BF932B5C}">
      <formula1>"SI,NO,Escoger un dato de la lista desplegable"</formula1>
    </dataValidation>
    <dataValidation allowBlank="1" showInputMessage="1" showErrorMessage="1" prompt="¿Dar lugar a procesos penales?" sqref="AD11" xr:uid="{A75BC903-508D-4BCE-817F-6A64FF4C5763}"/>
    <dataValidation type="list" allowBlank="1" showInputMessage="1" showErrorMessage="1" prompt="¿Dar lugar a procesos fiscales?" sqref="AC12:AC61" xr:uid="{A023ECB6-EDD5-473C-A951-3AF03086DA7C}">
      <formula1>"SI,NO,Escoger un dato de la lista desplegable"</formula1>
    </dataValidation>
    <dataValidation allowBlank="1" showInputMessage="1" showErrorMessage="1" prompt="¿Dar lugar a procesos fiscales?" sqref="AC11" xr:uid="{0B965BD1-2E3D-4EA4-9C58-2266E3C628F3}"/>
    <dataValidation type="list" allowBlank="1" showInputMessage="1" showErrorMessage="1" prompt="¿Dar lugar a procesos disciplinarios?" sqref="AB12:AB61" xr:uid="{F8538594-6804-4E89-B913-9BD2E8684A83}">
      <formula1>"SI,NO,Escoger un dato de la lista desplegable"</formula1>
    </dataValidation>
    <dataValidation allowBlank="1" showInputMessage="1" showErrorMessage="1" prompt="¿Dar lugar a procesos disciplinarios?" sqref="AB11" xr:uid="{7466789C-83BA-4C2B-AD4F-D9B8646DB9BD}"/>
    <dataValidation type="list" allowBlank="1" showInputMessage="1" showErrorMessage="1" prompt="¿Dar lugar a procesos sancionatorios?" sqref="AA12:AA61" xr:uid="{5B1BA8E9-616D-4DF5-A63A-B78CD6A1BCA7}">
      <formula1>"SI,NO,Escoger un dato de la lista desplegable"</formula1>
    </dataValidation>
    <dataValidation allowBlank="1" showInputMessage="1" showErrorMessage="1" prompt="¿Dar lugar a procesos sancionatorios?" sqref="AA11" xr:uid="{D30584B4-313D-4EBB-88FF-E759DB492621}"/>
    <dataValidation type="list" allowBlank="1" showInputMessage="1" showErrorMessage="1" prompt="¿Generar intervención de los órganos de control, de la Fiscalía, u otro ente?" sqref="Z12:Z61" xr:uid="{F40A34E9-23F2-4A8E-8037-F2F8D88A20D7}">
      <formula1>"SI,NO,Escoger un dato de la lista desplegable"</formula1>
    </dataValidation>
    <dataValidation allowBlank="1" showInputMessage="1" showErrorMessage="1" prompt="¿Generar intervención de los órganos de control, de la Fiscalía, u otro ente?" sqref="Z11" xr:uid="{F2662AC8-CE54-4752-ABFC-E8D717566EE7}"/>
    <dataValidation type="list" allowBlank="1" showInputMessage="1" showErrorMessage="1" prompt="¿Generar pérdida de información de la Entidad?" sqref="Y12:Y61" xr:uid="{77ED908D-7501-477B-B25F-0785B3916ABA}">
      <formula1>"SI,NO,Escoger un dato de la lista desplegable"</formula1>
    </dataValidation>
    <dataValidation allowBlank="1" showInputMessage="1" showErrorMessage="1" prompt="¿Generar pérdida de información de la Entidad?" sqref="Y11" xr:uid="{9DD0B453-6547-4A64-9D98-A16A85BAC5AF}"/>
    <dataValidation type="list" allowBlank="1" showInputMessage="1" showErrorMessage="1" prompt="¿Dar lugar al detrimento de calidad de vida de la comunidad por la pérdida del bien o servicios o los recursos públicos?" sqref="X12:X61" xr:uid="{CC43BDFC-9750-4D9E-B279-8648124D967C}">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73FA6138-45F3-42E7-89CB-ADA610F48A11}"/>
    <dataValidation type="list" allowBlank="1" showInputMessage="1" showErrorMessage="1" prompt="¿Afectar la generación de los productos o la prestación de servicios?" sqref="W12:W61" xr:uid="{D46B7241-E50A-40C4-B297-D27E7B5311FC}">
      <formula1>"SI,NO,Escoger un dato de la lista desplegable"</formula1>
    </dataValidation>
    <dataValidation allowBlank="1" showInputMessage="1" showErrorMessage="1" prompt="¿Afectar la generación de los productos o la prestación de servicios?" sqref="W11" xr:uid="{0A35813F-6DE7-49B2-92B0-AB6F93C977F6}"/>
    <dataValidation type="list" allowBlank="1" showInputMessage="1" showErrorMessage="1" prompt="¿Generar pérdida de recursos económicos?" sqref="V12:V61" xr:uid="{B6081E6A-202E-4722-A389-FBF20FF542E0}">
      <formula1>"SI,NO,Escoger un dato de la lista desplegable"</formula1>
    </dataValidation>
    <dataValidation allowBlank="1" showInputMessage="1" showErrorMessage="1" prompt="¿Generar pérdida de recursos económicos?" sqref="V11" xr:uid="{7D023076-1F0D-42CF-B9D9-0661B844009B}"/>
    <dataValidation type="list" allowBlank="1" showInputMessage="1" showErrorMessage="1" prompt="¿Generar pérdida de confianza de la Entidad, afectando su reputación?" sqref="U12:U61" xr:uid="{BDD257C3-52C2-4A94-AECC-60E99D449FC3}">
      <formula1>"SI,NO,Escoger un dato de la lista desplegable"</formula1>
    </dataValidation>
    <dataValidation allowBlank="1" showInputMessage="1" showErrorMessage="1" prompt="¿Generar pérdida de confianza de la Entidad, afectando su reputación?" sqref="U11" xr:uid="{FD53825E-EB25-4C88-8849-0ECF722C4A53}"/>
    <dataValidation type="list" allowBlank="1" showInputMessage="1" showErrorMessage="1" prompt="¿Afectar el cumplimiento de la misión del sector al que pertenece la Entidad?" sqref="T12:T61" xr:uid="{70EB01F2-8943-4308-91EE-B546306D3BDB}">
      <formula1>"SI,NO,Escoger un dato de la lista desplegable"</formula1>
    </dataValidation>
    <dataValidation allowBlank="1" showInputMessage="1" showErrorMessage="1" prompt="¿Afectar el cumplimiento de la misión del sector al que pertenece la Entidad?" sqref="T11" xr:uid="{5629E904-4D37-48B5-BB52-3FE26D8E102A}"/>
    <dataValidation type="list" allowBlank="1" showInputMessage="1" showErrorMessage="1" prompt="¿Afectar el cumplimiento de misión de la Entidad?" sqref="S12:S61" xr:uid="{C3E28B42-9D9D-4DC9-89DB-506E8FBF5B64}">
      <formula1>"SI,NO,Escoger un dato de la lista desplegable"</formula1>
    </dataValidation>
    <dataValidation allowBlank="1" showInputMessage="1" showErrorMessage="1" prompt="¿Afectar el cumplimiento de misión de la Entidad?" sqref="S11" xr:uid="{C96F010A-B529-4137-8B18-4AD944B94787}"/>
    <dataValidation type="list" allowBlank="1" showInputMessage="1" showErrorMessage="1" prompt="¿Afectar el cumplimiento de metas y objetivos de la dependencia?" sqref="R12:R61" xr:uid="{19640B68-131B-450C-882F-BFEA82E45730}">
      <formula1>"SI,NO,Escoger un dato de la lista desplegable"</formula1>
    </dataValidation>
    <dataValidation allowBlank="1" showInputMessage="1" showErrorMessage="1" prompt="¿Afectar el cumplimiento de metas y objetivos de la dependencia?" sqref="R11" xr:uid="{FCE7CC86-4D51-4F75-9231-0AF1C1F0726B}"/>
    <dataValidation type="list" allowBlank="1" showInputMessage="1" showErrorMessage="1" prompt="¿Afectar al grupo de funcionarios del proceso?" sqref="Q12:Q61" xr:uid="{80022DF7-CAB9-4BFB-A62F-04390592DC50}">
      <formula1>"SI,NO,Escoger un dato de la lista desplegable"</formula1>
    </dataValidation>
    <dataValidation allowBlank="1" showInputMessage="1" showErrorMessage="1" prompt="¿Afectar al grupo de funcionarios del proceso?" sqref="Q11" xr:uid="{1C4006D0-AA77-48A4-BF4D-9C18E2DDECE9}"/>
    <dataValidation allowBlank="1" showInputMessage="1" showErrorMessage="1" prompt="Son los efectos ocasionados por la ocurrencia de un riesgo que afecta los objetivos o procesos de la entidad. Pueden ser una pérdida, un daño, un perjuicio, un detrimento." sqref="M9:M11" xr:uid="{55AA4BE6-DF45-4AEA-9E08-E49A9EBC494B}"/>
    <dataValidation type="list" allowBlank="1" showInputMessage="1" showErrorMessage="1" sqref="BG12:BG61" xr:uid="{53E737C0-BA1F-4D46-8458-A90D2C9BCDBE}">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005544B8-7BE3-4887-A833-AA09C2B50D23}">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BA0E84F0-69DA-41BC-9B82-4E9A240AC66E}">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545DD89E-4F74-40D5-851E-2EABF3E32F7A}">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24B8808-1A5A-4416-BD82-D23B302FF2A7}">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AC387ECC-FAF1-4C57-B46F-F797E2C99233}">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56BCF548-9703-41B4-9B96-50088F7D2751}">
      <formula1>"Adecuado,Inadecuado,Escoger un dato de la lista desplegable"</formula1>
    </dataValidation>
    <dataValidation type="list" allowBlank="1" showInputMessage="1" showErrorMessage="1" prompt="¿Existen un responsable asignado a la ejecución del control?" sqref="AW12:AW61" xr:uid="{1DD94DAA-CFB5-4E60-8F1E-615777AA3670}">
      <formula1>"Asignado,No Asignado,Escoger un dato de la lista desplegable"</formula1>
    </dataValidation>
    <dataValidation type="list" allowBlank="1" showInputMessage="1" showErrorMessage="1" sqref="AV12:AV61" xr:uid="{E0C55D12-A0FF-4652-AE37-1ED2CEDB7069}">
      <formula1>"Escoger un dato de la lista desplegable,Preventivo,Detectivo"</formula1>
    </dataValidation>
    <dataValidation type="list" allowBlank="1" showInputMessage="1" showErrorMessage="1" sqref="AQ12:AQ61" xr:uid="{1F98249F-D519-4791-A6A3-D23F20C3FBDD}">
      <formula1>"Escoger un dato de la lista desplegable,Por Tramite, Diario, Semanal, Quincenal, Mensual, Bimestral, Trimestral, Semestral,Anual"</formula1>
    </dataValidation>
    <dataValidation type="list" allowBlank="1" showInputMessage="1" showErrorMessage="1" sqref="F12:I61" xr:uid="{A2EA4243-CF55-42FC-8FDF-06A29C1D0213}">
      <formula1>"SI,NO,Escoger un dato de la lista desplegable"</formula1>
    </dataValidation>
    <dataValidation type="list" allowBlank="1" showInputMessage="1" showErrorMessage="1" sqref="N12:N61" xr:uid="{7D1424C5-001E-431A-A971-9E59BACC92D1}">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4DC9355-9B0D-403B-85C7-004F3ACF2577}">
          <x14:formula1>
            <xm:f>DATOS!$J$15:$J$19</xm:f>
          </x14:formula1>
          <xm:sqref>AM12:AM61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E2F8B-DE0F-45AB-93FC-A3450E32DD69}">
  <sheetPr>
    <pageSetUpPr fitToPage="1"/>
  </sheetPr>
  <dimension ref="B2:BS96"/>
  <sheetViews>
    <sheetView zoomScale="60" zoomScaleNormal="60" workbookViewId="0">
      <selection activeCell="E6" sqref="E6:I6"/>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209.45" customHeight="1" x14ac:dyDescent="0.25">
      <c r="B12" s="197">
        <v>1</v>
      </c>
      <c r="C12" s="200" t="s">
        <v>425</v>
      </c>
      <c r="D12" s="203" t="s">
        <v>426</v>
      </c>
      <c r="E12" s="203" t="s">
        <v>427</v>
      </c>
      <c r="F12" s="203" t="s">
        <v>170</v>
      </c>
      <c r="G12" s="203" t="s">
        <v>170</v>
      </c>
      <c r="H12" s="203" t="s">
        <v>170</v>
      </c>
      <c r="I12" s="203" t="s">
        <v>170</v>
      </c>
      <c r="J12" s="203" t="str">
        <f>IF(AND((F12="SI"),(G12="SI"),(H12="SI"),(I12="SI")),"Si es Riesgo de Corrupción","No es Riesgo de Corrupción")</f>
        <v>Si es Riesgo de Corrupción</v>
      </c>
      <c r="K12" s="50">
        <v>1</v>
      </c>
      <c r="L12" s="51" t="s">
        <v>428</v>
      </c>
      <c r="M12" s="223" t="s">
        <v>437</v>
      </c>
      <c r="N12" s="225">
        <v>1</v>
      </c>
      <c r="O12" s="214" t="str">
        <f>IF(N12=1,"Rara vez",IF(N12=2,"Improbable",IF(N12=3,"Posible",IF(N12=4,"Probable",IF(N12=5,"Casi seguro","Definir el nivel de probabilidad")))))</f>
        <v>Rara vez</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20" t="s">
        <v>170</v>
      </c>
      <c r="R12" s="220" t="s">
        <v>170</v>
      </c>
      <c r="S12" s="220" t="s">
        <v>170</v>
      </c>
      <c r="T12" s="220" t="s">
        <v>170</v>
      </c>
      <c r="U12" s="220" t="s">
        <v>170</v>
      </c>
      <c r="V12" s="220" t="s">
        <v>170</v>
      </c>
      <c r="W12" s="220" t="s">
        <v>170</v>
      </c>
      <c r="X12" s="220" t="s">
        <v>170</v>
      </c>
      <c r="Y12" s="220" t="s">
        <v>173</v>
      </c>
      <c r="Z12" s="220" t="s">
        <v>170</v>
      </c>
      <c r="AA12" s="220" t="s">
        <v>170</v>
      </c>
      <c r="AB12" s="220" t="s">
        <v>170</v>
      </c>
      <c r="AC12" s="220" t="s">
        <v>170</v>
      </c>
      <c r="AD12" s="220" t="s">
        <v>170</v>
      </c>
      <c r="AE12" s="220" t="s">
        <v>170</v>
      </c>
      <c r="AF12" s="220" t="s">
        <v>173</v>
      </c>
      <c r="AG12" s="220" t="s">
        <v>170</v>
      </c>
      <c r="AH12" s="220" t="s">
        <v>170</v>
      </c>
      <c r="AI12" s="220" t="s">
        <v>173</v>
      </c>
      <c r="AJ12" s="220">
        <f>IF(AF12="SI","Impacto Catastrófico por lesoines o perdida de vidas humanas",(COUNTIF(Q12:AE21,"SI")+COUNTIF(AG12:AI21,"SI")))</f>
        <v>16</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429</v>
      </c>
      <c r="AP12" s="53" t="s">
        <v>438</v>
      </c>
      <c r="AQ12" s="53" t="s">
        <v>201</v>
      </c>
      <c r="AR12" s="53" t="s">
        <v>439</v>
      </c>
      <c r="AS12" s="53" t="s">
        <v>430</v>
      </c>
      <c r="AT12" s="53" t="s">
        <v>440</v>
      </c>
      <c r="AU12" s="53" t="s">
        <v>431</v>
      </c>
      <c r="AV12" s="53" t="s">
        <v>178</v>
      </c>
      <c r="AW12" s="56" t="s">
        <v>179</v>
      </c>
      <c r="AX12" s="56" t="s">
        <v>180</v>
      </c>
      <c r="AY12" s="56" t="s">
        <v>181</v>
      </c>
      <c r="AZ12" s="56" t="s">
        <v>182</v>
      </c>
      <c r="BA12" s="56" t="s">
        <v>183</v>
      </c>
      <c r="BB12" s="56" t="s">
        <v>184</v>
      </c>
      <c r="BC12" s="56" t="s">
        <v>206</v>
      </c>
      <c r="BD12" s="56">
        <f t="shared" ref="BD12:BD61" si="0">IF(AW12="Asignado",15,0)+IF(AX12="Adecuado",15,0)+IF(AY12="Oportuna",15,0)+IF(AZ12="Prevenir",15,IF(AZ12="Detectar",10,0))+IF(BA12="Confiable",15,0)+IF(BB12="Se investigan y resuelven oportunamente",15,0)+IF(BC12="Completa",10,IF(BC12="Incompleta",5,0))</f>
        <v>100</v>
      </c>
      <c r="BE12" s="56" t="str">
        <f t="shared" ref="BE12:BE61" si="1">IF(BD12&lt;=85,"Débil",IF(AND(BD12&gt;=86,BD12&lt;=94),"Moderado","Fuerte"))</f>
        <v>Fuerte</v>
      </c>
      <c r="BF12" s="53"/>
      <c r="BG12" s="55" t="s">
        <v>186</v>
      </c>
      <c r="BH12" s="56" t="str">
        <f t="shared" ref="BH12:BH61" si="2">IF(BG12="Débil","No se ejecuta",IF(BG12="Moderado","Algunas veces se ejecuta",IF(BG12="FUERTE","Siempre se ejecuta","Casilla formulada")))</f>
        <v>Siempre se ejecuta</v>
      </c>
      <c r="BI12" s="53"/>
      <c r="BJ12" s="5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4">IF(BJ12="DÉBIL",0,IF(BJ12="MODERADO",50,IF(BJ12="FUERTE",100,"")))</f>
        <v>100</v>
      </c>
      <c r="BL12" s="56" t="str">
        <f t="shared" ref="BL12:BL61" si="5">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29" t="s">
        <v>436</v>
      </c>
    </row>
    <row r="13" spans="2:71" s="57" customFormat="1" ht="258" customHeight="1" x14ac:dyDescent="0.25">
      <c r="B13" s="198"/>
      <c r="C13" s="201"/>
      <c r="D13" s="203"/>
      <c r="E13" s="203"/>
      <c r="F13" s="203"/>
      <c r="G13" s="203"/>
      <c r="H13" s="203"/>
      <c r="I13" s="203"/>
      <c r="J13" s="203"/>
      <c r="K13" s="58">
        <v>2</v>
      </c>
      <c r="L13" s="59" t="s">
        <v>441</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432</v>
      </c>
      <c r="AP13" s="61" t="s">
        <v>442</v>
      </c>
      <c r="AQ13" s="61" t="s">
        <v>201</v>
      </c>
      <c r="AR13" s="61" t="s">
        <v>433</v>
      </c>
      <c r="AS13" s="61" t="s">
        <v>434</v>
      </c>
      <c r="AT13" s="61" t="s">
        <v>443</v>
      </c>
      <c r="AU13" s="61" t="s">
        <v>435</v>
      </c>
      <c r="AV13" s="61" t="s">
        <v>178</v>
      </c>
      <c r="AW13" s="62" t="s">
        <v>179</v>
      </c>
      <c r="AX13" s="62" t="s">
        <v>180</v>
      </c>
      <c r="AY13" s="62" t="s">
        <v>181</v>
      </c>
      <c r="AZ13" s="62" t="s">
        <v>182</v>
      </c>
      <c r="BA13" s="62" t="s">
        <v>183</v>
      </c>
      <c r="BB13" s="62" t="s">
        <v>184</v>
      </c>
      <c r="BC13" s="62" t="s">
        <v>206</v>
      </c>
      <c r="BD13" s="62">
        <f t="shared" si="0"/>
        <v>100</v>
      </c>
      <c r="BE13" s="62" t="str">
        <f t="shared" si="1"/>
        <v>Fuerte</v>
      </c>
      <c r="BF13" s="61"/>
      <c r="BG13" s="63" t="s">
        <v>186</v>
      </c>
      <c r="BH13" s="62" t="str">
        <f t="shared" si="2"/>
        <v>Siempre se ejecuta</v>
      </c>
      <c r="BI13" s="61"/>
      <c r="BJ13" s="62" t="str">
        <f t="shared" si="3"/>
        <v>FUERTE</v>
      </c>
      <c r="BK13" s="62">
        <f t="shared" si="4"/>
        <v>100</v>
      </c>
      <c r="BL13" s="62" t="str">
        <f t="shared" si="5"/>
        <v>NO</v>
      </c>
      <c r="BM13" s="238"/>
      <c r="BN13" s="241"/>
      <c r="BO13" s="244"/>
      <c r="BP13" s="218"/>
      <c r="BQ13" s="221"/>
      <c r="BR13" s="221"/>
      <c r="BS13" s="230"/>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239"/>
      <c r="BN21" s="242"/>
      <c r="BO21" s="245"/>
      <c r="BP21" s="219"/>
      <c r="BQ21" s="222"/>
      <c r="BR21" s="222"/>
      <c r="BS21" s="231"/>
    </row>
    <row r="22" spans="2:71" s="57" customFormat="1" ht="96" hidden="1" customHeight="1" x14ac:dyDescent="0.25">
      <c r="B22" s="197">
        <v>2</v>
      </c>
      <c r="C22" s="200" t="s">
        <v>120</v>
      </c>
      <c r="D22" s="203" t="s">
        <v>121</v>
      </c>
      <c r="E22" s="203"/>
      <c r="F22" s="203" t="s">
        <v>122</v>
      </c>
      <c r="G22" s="203" t="s">
        <v>122</v>
      </c>
      <c r="H22" s="203" t="s">
        <v>122</v>
      </c>
      <c r="I22" s="203" t="s">
        <v>122</v>
      </c>
      <c r="J22" s="203" t="str">
        <f>IF(AND((F22="SI"),(G22="SI"),(H22="SI"),(I22="SI")),"Si es Riesgo de Corrupción","No es Riesgo de Corrupción")</f>
        <v>No es Riesgo de Corrupción</v>
      </c>
      <c r="K22" s="50">
        <v>1</v>
      </c>
      <c r="L22" s="51" t="s">
        <v>123</v>
      </c>
      <c r="M22" s="223" t="s">
        <v>191</v>
      </c>
      <c r="N22" s="225"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20" t="s">
        <v>122</v>
      </c>
      <c r="R22" s="220" t="s">
        <v>122</v>
      </c>
      <c r="S22" s="220" t="s">
        <v>122</v>
      </c>
      <c r="T22" s="220" t="s">
        <v>122</v>
      </c>
      <c r="U22" s="220" t="s">
        <v>122</v>
      </c>
      <c r="V22" s="220" t="s">
        <v>122</v>
      </c>
      <c r="W22" s="220" t="s">
        <v>122</v>
      </c>
      <c r="X22" s="220" t="s">
        <v>122</v>
      </c>
      <c r="Y22" s="220" t="s">
        <v>122</v>
      </c>
      <c r="Z22" s="220" t="s">
        <v>122</v>
      </c>
      <c r="AA22" s="220" t="s">
        <v>122</v>
      </c>
      <c r="AB22" s="220" t="s">
        <v>122</v>
      </c>
      <c r="AC22" s="220" t="s">
        <v>122</v>
      </c>
      <c r="AD22" s="220" t="s">
        <v>122</v>
      </c>
      <c r="AE22" s="220" t="s">
        <v>122</v>
      </c>
      <c r="AF22" s="220" t="s">
        <v>122</v>
      </c>
      <c r="AG22" s="220" t="s">
        <v>122</v>
      </c>
      <c r="AH22" s="220" t="s">
        <v>122</v>
      </c>
      <c r="AI22" s="220" t="s">
        <v>122</v>
      </c>
      <c r="AJ22" s="220">
        <f>IF(AF22="SI","Impacto Catastrófico por lesoines o perdida de vidas humanas",(COUNTIF(Q22:AE31,"SI")+COUNTIF(AG22:AI31,"SI")))</f>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0"/>
        <v>0</v>
      </c>
      <c r="BE22" s="56" t="str">
        <f t="shared" si="1"/>
        <v>Débil</v>
      </c>
      <c r="BF22" s="53"/>
      <c r="BG22" s="55" t="s">
        <v>122</v>
      </c>
      <c r="BH22" s="56" t="str">
        <f t="shared" si="2"/>
        <v>Casilla formulada</v>
      </c>
      <c r="BI22" s="53"/>
      <c r="BJ22" s="56" t="str">
        <f t="shared" si="3"/>
        <v/>
      </c>
      <c r="BK22" s="56" t="str">
        <f t="shared" si="4"/>
        <v/>
      </c>
      <c r="BL22" s="56" t="str">
        <f t="shared" si="5"/>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4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03"/>
      <c r="G23" s="203"/>
      <c r="H23" s="203"/>
      <c r="I23" s="203"/>
      <c r="J23" s="203"/>
      <c r="K23" s="58">
        <v>2</v>
      </c>
      <c r="L23" s="59" t="s">
        <v>123</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238"/>
      <c r="BN23" s="241"/>
      <c r="BO23" s="244"/>
      <c r="BP23" s="218"/>
      <c r="BQ23" s="221"/>
      <c r="BR23" s="221"/>
      <c r="BS23" s="230"/>
    </row>
    <row r="24" spans="2:71" s="57" customFormat="1" ht="96" hidden="1"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238"/>
      <c r="BN24" s="241"/>
      <c r="BO24" s="244"/>
      <c r="BP24" s="218"/>
      <c r="BQ24" s="221"/>
      <c r="BR24" s="221"/>
      <c r="BS24" s="230"/>
    </row>
    <row r="25" spans="2:71" s="57" customFormat="1" ht="96" hidden="1"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238"/>
      <c r="BN25" s="241"/>
      <c r="BO25" s="244"/>
      <c r="BP25" s="218"/>
      <c r="BQ25" s="221"/>
      <c r="BR25" s="221"/>
      <c r="BS25" s="230"/>
    </row>
    <row r="26" spans="2:71" s="57" customFormat="1" ht="96" hidden="1"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238"/>
      <c r="BN26" s="241"/>
      <c r="BO26" s="244"/>
      <c r="BP26" s="218"/>
      <c r="BQ26" s="221"/>
      <c r="BR26" s="221"/>
      <c r="BS26" s="230"/>
    </row>
    <row r="27" spans="2:71" s="57" customFormat="1" ht="96" hidden="1"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238"/>
      <c r="BN27" s="241"/>
      <c r="BO27" s="244"/>
      <c r="BP27" s="218"/>
      <c r="BQ27" s="221"/>
      <c r="BR27" s="221"/>
      <c r="BS27" s="230"/>
    </row>
    <row r="28" spans="2:71" s="57" customFormat="1" ht="96" hidden="1"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238"/>
      <c r="BN28" s="241"/>
      <c r="BO28" s="244"/>
      <c r="BP28" s="218"/>
      <c r="BQ28" s="221"/>
      <c r="BR28" s="221"/>
      <c r="BS28" s="230"/>
    </row>
    <row r="29" spans="2:71" s="57" customFormat="1" ht="96" hidden="1"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238"/>
      <c r="BN29" s="241"/>
      <c r="BO29" s="244"/>
      <c r="BP29" s="218"/>
      <c r="BQ29" s="221"/>
      <c r="BR29" s="221"/>
      <c r="BS29" s="230"/>
    </row>
    <row r="30" spans="2:71" s="57" customFormat="1" ht="96" hidden="1"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238"/>
      <c r="BN30" s="241"/>
      <c r="BO30" s="244"/>
      <c r="BP30" s="218"/>
      <c r="BQ30" s="221"/>
      <c r="BR30" s="221"/>
      <c r="BS30" s="230"/>
    </row>
    <row r="31" spans="2:71" s="57" customFormat="1" ht="96" hidden="1"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239"/>
      <c r="BN31" s="242"/>
      <c r="BO31" s="24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0"/>
        <v>0</v>
      </c>
      <c r="BE32" s="56" t="str">
        <f t="shared" si="1"/>
        <v>Débil</v>
      </c>
      <c r="BF32" s="53"/>
      <c r="BG32" s="55" t="s">
        <v>122</v>
      </c>
      <c r="BH32" s="56" t="str">
        <f t="shared" si="2"/>
        <v>Casilla formulada</v>
      </c>
      <c r="BI32" s="53"/>
      <c r="BJ32" s="56" t="str">
        <f t="shared" si="3"/>
        <v/>
      </c>
      <c r="BK32" s="56" t="str">
        <f t="shared" si="4"/>
        <v/>
      </c>
      <c r="BL32" s="56" t="str">
        <f t="shared" si="5"/>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0"/>
        <v>0</v>
      </c>
      <c r="BE42" s="56" t="str">
        <f t="shared" si="1"/>
        <v>Débil</v>
      </c>
      <c r="BF42" s="53"/>
      <c r="BG42" s="55" t="s">
        <v>122</v>
      </c>
      <c r="BH42" s="56" t="str">
        <f t="shared" si="2"/>
        <v>Casilla formulada</v>
      </c>
      <c r="BI42" s="53"/>
      <c r="BJ42" s="56" t="str">
        <f t="shared" si="3"/>
        <v/>
      </c>
      <c r="BK42" s="56" t="str">
        <f t="shared" si="4"/>
        <v/>
      </c>
      <c r="BL42" s="56" t="str">
        <f t="shared" si="5"/>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0"/>
        <v>0</v>
      </c>
      <c r="BE52" s="56" t="str">
        <f t="shared" si="1"/>
        <v>Débil</v>
      </c>
      <c r="BF52" s="53"/>
      <c r="BG52" s="55" t="s">
        <v>122</v>
      </c>
      <c r="BH52" s="56" t="str">
        <f t="shared" si="2"/>
        <v>Casilla formulada</v>
      </c>
      <c r="BI52" s="53"/>
      <c r="BJ52" s="56" t="str">
        <f t="shared" si="3"/>
        <v/>
      </c>
      <c r="BK52" s="56" t="str">
        <f t="shared" si="4"/>
        <v/>
      </c>
      <c r="BL52" s="56" t="str">
        <f t="shared" si="5"/>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239"/>
      <c r="BN61" s="242"/>
      <c r="BO61" s="255"/>
      <c r="BP61" s="219"/>
      <c r="BQ61" s="222"/>
      <c r="BR61" s="222"/>
      <c r="BS61" s="231"/>
    </row>
    <row r="62" spans="2:71" hidden="1" x14ac:dyDescent="0.2"/>
    <row r="63" spans="2:71" hidden="1" x14ac:dyDescent="0.2"/>
    <row r="64" spans="2:71"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sheetData>
  <sheetProtection algorithmName="SHA-512" hashValue="RMYl861WQpwhZCUdUnotBkki5QRjzJjfTYBZTtG9aJqEpEZjVm92dX4bxGdnrsLk14rtsiPscCQLFJlU1hgcgg==" saltValue="4Z16nEB/a0e6rmx5WGyIUw=="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311" priority="23" operator="containsText" text="Si es Riesgo de Corrupción">
      <formula>NOT(ISERROR(SEARCH("Si es Riesgo de Corrupción",J12)))</formula>
    </cfRule>
    <cfRule type="containsText" dxfId="310" priority="24" operator="containsText" text="No es Riesgo de Corrupción">
      <formula>NOT(ISERROR(SEARCH("No es Riesgo de Corrupción",J12)))</formula>
    </cfRule>
  </conditionalFormatting>
  <conditionalFormatting sqref="L12:M21">
    <cfRule type="containsText" dxfId="309" priority="22" operator="containsText" text="Espacio para describir ">
      <formula>NOT(ISERROR(SEARCH("Espacio para describir ",L12)))</formula>
    </cfRule>
  </conditionalFormatting>
  <conditionalFormatting sqref="Q12:AI61 AQ12:AQ61 AV12:BC61 BG12:BG61 BO12:BO61 N12:N61">
    <cfRule type="containsText" dxfId="308" priority="21" operator="containsText" text="Escoger un dato de la lista desplegable">
      <formula>NOT(ISERROR(SEARCH("Escoger un dato de la lista desplegable",N12)))</formula>
    </cfRule>
  </conditionalFormatting>
  <conditionalFormatting sqref="AO12:AO61">
    <cfRule type="containsText" dxfId="307" priority="20" operator="containsText" text="REDACTAR CONTROL">
      <formula>NOT(ISERROR(SEARCH("REDACTAR CONTROL",AO12)))</formula>
    </cfRule>
  </conditionalFormatting>
  <conditionalFormatting sqref="AL12 BR12">
    <cfRule type="containsText" dxfId="306" priority="17" operator="containsText" text="Extremo">
      <formula>NOT(ISERROR(SEARCH("Extremo",AL12)))</formula>
    </cfRule>
    <cfRule type="containsText" dxfId="305" priority="18" operator="containsText" text="Alto">
      <formula>NOT(ISERROR(SEARCH("Alto",AL12)))</formula>
    </cfRule>
    <cfRule type="containsText" dxfId="304" priority="19" operator="containsText" text="Moderado">
      <formula>NOT(ISERROR(SEARCH("Moderado",AL12)))</formula>
    </cfRule>
  </conditionalFormatting>
  <conditionalFormatting sqref="L22:M31">
    <cfRule type="containsText" dxfId="303" priority="16" operator="containsText" text="Espacio para describir ">
      <formula>NOT(ISERROR(SEARCH("Espacio para describir ",L22)))</formula>
    </cfRule>
  </conditionalFormatting>
  <conditionalFormatting sqref="AL22 BR22">
    <cfRule type="containsText" dxfId="302" priority="13" operator="containsText" text="Extremo">
      <formula>NOT(ISERROR(SEARCH("Extremo",AL22)))</formula>
    </cfRule>
    <cfRule type="containsText" dxfId="301" priority="14" operator="containsText" text="Alto">
      <formula>NOT(ISERROR(SEARCH("Alto",AL22)))</formula>
    </cfRule>
    <cfRule type="containsText" dxfId="300" priority="15" operator="containsText" text="Moderado">
      <formula>NOT(ISERROR(SEARCH("Moderado",AL22)))</formula>
    </cfRule>
  </conditionalFormatting>
  <conditionalFormatting sqref="L32:M41">
    <cfRule type="containsText" dxfId="299" priority="12" operator="containsText" text="Espacio para describir ">
      <formula>NOT(ISERROR(SEARCH("Espacio para describir ",L32)))</formula>
    </cfRule>
  </conditionalFormatting>
  <conditionalFormatting sqref="AL32 BR32">
    <cfRule type="containsText" dxfId="298" priority="9" operator="containsText" text="Extremo">
      <formula>NOT(ISERROR(SEARCH("Extremo",AL32)))</formula>
    </cfRule>
    <cfRule type="containsText" dxfId="297" priority="10" operator="containsText" text="Alto">
      <formula>NOT(ISERROR(SEARCH("Alto",AL32)))</formula>
    </cfRule>
    <cfRule type="containsText" dxfId="296" priority="11" operator="containsText" text="Moderado">
      <formula>NOT(ISERROR(SEARCH("Moderado",AL32)))</formula>
    </cfRule>
  </conditionalFormatting>
  <conditionalFormatting sqref="L42:M51">
    <cfRule type="containsText" dxfId="295" priority="8" operator="containsText" text="Espacio para describir ">
      <formula>NOT(ISERROR(SEARCH("Espacio para describir ",L42)))</formula>
    </cfRule>
  </conditionalFormatting>
  <conditionalFormatting sqref="AL42 BR42">
    <cfRule type="containsText" dxfId="294" priority="5" operator="containsText" text="Extremo">
      <formula>NOT(ISERROR(SEARCH("Extremo",AL42)))</formula>
    </cfRule>
    <cfRule type="containsText" dxfId="293" priority="6" operator="containsText" text="Alto">
      <formula>NOT(ISERROR(SEARCH("Alto",AL42)))</formula>
    </cfRule>
    <cfRule type="containsText" dxfId="292" priority="7" operator="containsText" text="Moderado">
      <formula>NOT(ISERROR(SEARCH("Moderado",AL42)))</formula>
    </cfRule>
  </conditionalFormatting>
  <conditionalFormatting sqref="L52:M61">
    <cfRule type="containsText" dxfId="291" priority="4" operator="containsText" text="Espacio para describir ">
      <formula>NOT(ISERROR(SEARCH("Espacio para describir ",L52)))</formula>
    </cfRule>
  </conditionalFormatting>
  <conditionalFormatting sqref="AL52 BR52">
    <cfRule type="containsText" dxfId="290" priority="1" operator="containsText" text="Extremo">
      <formula>NOT(ISERROR(SEARCH("Extremo",AL52)))</formula>
    </cfRule>
    <cfRule type="containsText" dxfId="289" priority="2" operator="containsText" text="Alto">
      <formula>NOT(ISERROR(SEARCH("Alto",AL52)))</formula>
    </cfRule>
    <cfRule type="containsText" dxfId="288"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4166C8CC-6D29-491C-9110-F91E73BE8F09}"/>
    <dataValidation allowBlank="1" showInputMessage="1" showErrorMessage="1" prompt="¿Se deja evidencia o rastro de la ejecución del control, que permita a cualquier tercero con la evidencia, llegar a la misma conclusión?." sqref="BC11" xr:uid="{3D63EE51-8DBA-4058-9A94-C109DEDABB25}"/>
    <dataValidation allowBlank="1" showInputMessage="1" showErrorMessage="1" prompt="¿Las observaciones, desviaciones o diferencias identificadas como resultados de la ejecución del control son investigadas y resueltas de manera oportuna?" sqref="BB11" xr:uid="{B6CDBFC9-B480-4369-AF25-9642B351FB9C}"/>
    <dataValidation allowBlank="1" showInputMessage="1" showErrorMessage="1" prompt="¿La fuente de información que se utiliza en el desarrollo del control es información confiable que permita mitigar el riesgo?." sqref="BA11" xr:uid="{09356A3E-57D9-4509-83AF-5A7F8D35B7C5}"/>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DA7185B3-D994-4F94-B024-06D928ABE631}"/>
    <dataValidation allowBlank="1" showInputMessage="1" showErrorMessage="1" prompt="¿La oportunidad en que se ejecuta el control ayuda a prevenir la mitigación del riesgo o a detectar la materialización del riesgo de manera oportuna?" sqref="AY11" xr:uid="{0FFF0463-869C-4B8D-9195-BDA1DC325431}"/>
    <dataValidation allowBlank="1" showInputMessage="1" showErrorMessage="1" prompt="El responsable tiene autoridad y adecuada segregación de funciones en la ejecución del control?" sqref="AX11" xr:uid="{3A8448DE-BA6A-47DA-878B-2EDCC4AA7F9F}"/>
    <dataValidation allowBlank="1" showInputMessage="1" showErrorMessage="1" prompt="¿Existen un responsable asignado a la ejecución del control?" sqref="AW11" xr:uid="{FD03F17D-FB7F-4086-A4EE-A8140E34F6B8}"/>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B57E39D7-2728-4DB6-BEFC-283F6D935F9F}"/>
    <dataValidation type="list" allowBlank="1" showInputMessage="1" showErrorMessage="1" prompt="¿Genera Impacto ambiental?" sqref="AI12:AI61" xr:uid="{48C40355-235F-4D20-A706-FFB945437D41}">
      <formula1>"SI,NO,Escoger un dato de la lista desplegable"</formula1>
    </dataValidation>
    <dataValidation allowBlank="1" showInputMessage="1" showErrorMessage="1" prompt="¿Genera Impacto ambiental?" sqref="AI11" xr:uid="{8DA21FA9-7D9F-4078-B063-B3740D72C210}"/>
    <dataValidation type="list" allowBlank="1" showInputMessage="1" showErrorMessage="1" prompt="¿Afectar la imagen nacional?" sqref="AH12:AH61" xr:uid="{6B470DF9-63BF-46E4-B89C-9C16D48CE32C}">
      <formula1>"SI,NO,Escoger un dato de la lista desplegable"</formula1>
    </dataValidation>
    <dataValidation allowBlank="1" showInputMessage="1" showErrorMessage="1" prompt="¿Afectar la imagen nacional?" sqref="AH11" xr:uid="{CF1B4C23-5A18-4527-AC4B-05886F2148DD}"/>
    <dataValidation type="list" allowBlank="1" showInputMessage="1" showErrorMessage="1" prompt="¿Afectar la imagen regional?" sqref="AG12:AG61" xr:uid="{D5998D22-9F81-45A8-867C-93B30BC99171}">
      <formula1>"SI,NO,Escoger un dato de la lista desplegable"</formula1>
    </dataValidation>
    <dataValidation allowBlank="1" showInputMessage="1" showErrorMessage="1" prompt="¿Afectar la imagen regional?" sqref="AG11" xr:uid="{A11B7063-D46E-4FE9-B508-20ECE425B142}"/>
    <dataValidation type="list" allowBlank="1" showInputMessage="1" showErrorMessage="1" prompt="¿Ocasionar lesiones físicas o pérdida de vidas humanas?_x000a_NOTA: si esta respuesta es afirmativa, el impacto sera considerado como catastrófico." sqref="AF12:AF61" xr:uid="{C780C553-E384-4418-B2AA-8BECED51F0ED}">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2A6EE7D9-28A9-4370-8D88-EE4A84768523}"/>
    <dataValidation type="list" allowBlank="1" showInputMessage="1" showErrorMessage="1" prompt="¿Generar pérdida de credibilidad del sector?" sqref="AE12:AE61" xr:uid="{60CDE13C-D9CD-4C1E-A68D-478C453F2AC4}">
      <formula1>"SI,NO,Escoger un dato de la lista desplegable"</formula1>
    </dataValidation>
    <dataValidation allowBlank="1" showInputMessage="1" showErrorMessage="1" prompt="¿Generar pérdida de credibilidad del sector?" sqref="AE11" xr:uid="{CB569F4A-EC08-4EF4-8505-E2AACBA0C82E}"/>
    <dataValidation type="list" allowBlank="1" showInputMessage="1" showErrorMessage="1" prompt="¿Dar lugar a procesos penales?" sqref="AD12:AD61" xr:uid="{7EFA65F1-1029-4F11-970B-8AAC964D38B7}">
      <formula1>"SI,NO,Escoger un dato de la lista desplegable"</formula1>
    </dataValidation>
    <dataValidation allowBlank="1" showInputMessage="1" showErrorMessage="1" prompt="¿Dar lugar a procesos penales?" sqref="AD11" xr:uid="{8F0AF11B-E9E2-42B3-88F0-279B53D2CA3A}"/>
    <dataValidation type="list" allowBlank="1" showInputMessage="1" showErrorMessage="1" prompt="¿Dar lugar a procesos fiscales?" sqref="AC12:AC61" xr:uid="{07E49709-A0A4-44FB-A024-4917E21FE5FD}">
      <formula1>"SI,NO,Escoger un dato de la lista desplegable"</formula1>
    </dataValidation>
    <dataValidation allowBlank="1" showInputMessage="1" showErrorMessage="1" prompt="¿Dar lugar a procesos fiscales?" sqref="AC11" xr:uid="{9665F452-0CC4-4E12-9859-B81347B080F2}"/>
    <dataValidation type="list" allowBlank="1" showInputMessage="1" showErrorMessage="1" prompt="¿Dar lugar a procesos disciplinarios?" sqref="AB12:AB61" xr:uid="{6563999F-CE21-41A0-B4CF-6C6D1F4E8C31}">
      <formula1>"SI,NO,Escoger un dato de la lista desplegable"</formula1>
    </dataValidation>
    <dataValidation allowBlank="1" showInputMessage="1" showErrorMessage="1" prompt="¿Dar lugar a procesos disciplinarios?" sqref="AB11" xr:uid="{8C713904-230D-47A5-B847-068A0F741326}"/>
    <dataValidation type="list" allowBlank="1" showInputMessage="1" showErrorMessage="1" prompt="¿Dar lugar a procesos sancionatorios?" sqref="AA12:AA61" xr:uid="{5FC4F316-3D51-40F4-B02A-1B13C37F4020}">
      <formula1>"SI,NO,Escoger un dato de la lista desplegable"</formula1>
    </dataValidation>
    <dataValidation allowBlank="1" showInputMessage="1" showErrorMessage="1" prompt="¿Dar lugar a procesos sancionatorios?" sqref="AA11" xr:uid="{3A32E84F-2CE4-4CD7-8B5C-ED00F5328400}"/>
    <dataValidation type="list" allowBlank="1" showInputMessage="1" showErrorMessage="1" prompt="¿Generar intervención de los órganos de control, de la Fiscalía, u otro ente?" sqref="Z12:Z61" xr:uid="{85BA057D-9315-49CF-9A6A-4F24E0E2E545}">
      <formula1>"SI,NO,Escoger un dato de la lista desplegable"</formula1>
    </dataValidation>
    <dataValidation allowBlank="1" showInputMessage="1" showErrorMessage="1" prompt="¿Generar intervención de los órganos de control, de la Fiscalía, u otro ente?" sqref="Z11" xr:uid="{6AAACB67-B6A8-44DC-B195-E78D3E6EE086}"/>
    <dataValidation type="list" allowBlank="1" showInputMessage="1" showErrorMessage="1" prompt="¿Generar pérdida de información de la Entidad?" sqref="Y12:Y61" xr:uid="{A10B1C57-CC76-42B3-A09D-DB777C3B2F2C}">
      <formula1>"SI,NO,Escoger un dato de la lista desplegable"</formula1>
    </dataValidation>
    <dataValidation allowBlank="1" showInputMessage="1" showErrorMessage="1" prompt="¿Generar pérdida de información de la Entidad?" sqref="Y11" xr:uid="{2919B8C5-C280-4023-A05A-4ECCAE927F70}"/>
    <dataValidation type="list" allowBlank="1" showInputMessage="1" showErrorMessage="1" prompt="¿Dar lugar al detrimento de calidad de vida de la comunidad por la pérdida del bien o servicios o los recursos públicos?" sqref="X12:X61" xr:uid="{AA44469C-9EA2-46E4-A7E0-49FE584E88A1}">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FEDE6943-292F-430A-996B-6FB665A1D460}"/>
    <dataValidation type="list" allowBlank="1" showInputMessage="1" showErrorMessage="1" prompt="¿Afectar la generación de los productos o la prestación de servicios?" sqref="W12:W61" xr:uid="{FA916A63-19C8-4596-A962-85A65578911C}">
      <formula1>"SI,NO,Escoger un dato de la lista desplegable"</formula1>
    </dataValidation>
    <dataValidation allowBlank="1" showInputMessage="1" showErrorMessage="1" prompt="¿Afectar la generación de los productos o la prestación de servicios?" sqref="W11" xr:uid="{4FF5B8A3-E448-450E-A69A-89685FCD5533}"/>
    <dataValidation type="list" allowBlank="1" showInputMessage="1" showErrorMessage="1" prompt="¿Generar pérdida de recursos económicos?" sqref="V12:V61" xr:uid="{5491B2F2-B0E4-46A2-8867-DE66F380925D}">
      <formula1>"SI,NO,Escoger un dato de la lista desplegable"</formula1>
    </dataValidation>
    <dataValidation allowBlank="1" showInputMessage="1" showErrorMessage="1" prompt="¿Generar pérdida de recursos económicos?" sqref="V11" xr:uid="{D0694837-7481-4FF5-AC55-913731A42CFB}"/>
    <dataValidation type="list" allowBlank="1" showInputMessage="1" showErrorMessage="1" prompt="¿Generar pérdida de confianza de la Entidad, afectando su reputación?" sqref="U12:U61" xr:uid="{29E55687-67A5-40EC-830A-F09F98F64D4E}">
      <formula1>"SI,NO,Escoger un dato de la lista desplegable"</formula1>
    </dataValidation>
    <dataValidation allowBlank="1" showInputMessage="1" showErrorMessage="1" prompt="¿Generar pérdida de confianza de la Entidad, afectando su reputación?" sqref="U11" xr:uid="{2008B78E-1E3D-4CCF-ABD7-355A5DAC73A4}"/>
    <dataValidation type="list" allowBlank="1" showInputMessage="1" showErrorMessage="1" prompt="¿Afectar el cumplimiento de la misión del sector al que pertenece la Entidad?" sqref="T12:T61" xr:uid="{BD960928-0F5E-45BF-9BE9-F8348433B7C8}">
      <formula1>"SI,NO,Escoger un dato de la lista desplegable"</formula1>
    </dataValidation>
    <dataValidation allowBlank="1" showInputMessage="1" showErrorMessage="1" prompt="¿Afectar el cumplimiento de la misión del sector al que pertenece la Entidad?" sqref="T11" xr:uid="{B382EA17-8D69-4959-89CD-2EACC2718CD3}"/>
    <dataValidation type="list" allowBlank="1" showInputMessage="1" showErrorMessage="1" prompt="¿Afectar el cumplimiento de misión de la Entidad?" sqref="S12:S61" xr:uid="{F8AFED0D-B01D-4982-8678-59BC3D698D3B}">
      <formula1>"SI,NO,Escoger un dato de la lista desplegable"</formula1>
    </dataValidation>
    <dataValidation allowBlank="1" showInputMessage="1" showErrorMessage="1" prompt="¿Afectar el cumplimiento de misión de la Entidad?" sqref="S11" xr:uid="{937D7432-9B07-4C0C-80F8-4047F9DF4DBD}"/>
    <dataValidation type="list" allowBlank="1" showInputMessage="1" showErrorMessage="1" prompt="¿Afectar el cumplimiento de metas y objetivos de la dependencia?" sqref="R12:R61" xr:uid="{197567C4-0A11-4C3A-8DE0-3D87BFBFC8C3}">
      <formula1>"SI,NO,Escoger un dato de la lista desplegable"</formula1>
    </dataValidation>
    <dataValidation allowBlank="1" showInputMessage="1" showErrorMessage="1" prompt="¿Afectar el cumplimiento de metas y objetivos de la dependencia?" sqref="R11" xr:uid="{E779099B-93B3-448A-BBCD-60DB2C6814B7}"/>
    <dataValidation type="list" allowBlank="1" showInputMessage="1" showErrorMessage="1" prompt="¿Afectar al grupo de funcionarios del proceso?" sqref="Q12:Q61" xr:uid="{BA43A83A-77F7-4F87-A48E-BF1C0FB28FEA}">
      <formula1>"SI,NO,Escoger un dato de la lista desplegable"</formula1>
    </dataValidation>
    <dataValidation allowBlank="1" showInputMessage="1" showErrorMessage="1" prompt="¿Afectar al grupo de funcionarios del proceso?" sqref="Q11" xr:uid="{611F71E1-BF76-4A19-B9BA-646C8BDE7FED}"/>
    <dataValidation allowBlank="1" showInputMessage="1" showErrorMessage="1" prompt="Son los efectos ocasionados por la ocurrencia de un riesgo que afecta los objetivos o procesos de la entidad. Pueden ser una pérdida, un daño, un perjuicio, un detrimento." sqref="M9:M11" xr:uid="{61AC4D96-57E2-4BCF-ABB9-0FEC29D17EC8}"/>
    <dataValidation type="list" allowBlank="1" showInputMessage="1" showErrorMessage="1" sqref="BG12:BG61" xr:uid="{70B74A63-7284-43B2-9324-2E9DDC1B456B}">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8558E4F7-015F-408A-8A62-8F2F744E1035}">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3026C28A-C4C5-49A1-99F3-453CAA87D584}">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D010EA03-5D02-462D-8462-06719B249637}">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93C51675-C836-4964-B8EF-68F14E41A6DC}">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6DCD8A31-CE0C-4CAC-AFA8-ECB89E204434}">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935B8220-3DEB-43A2-8A6B-D81EB29CC5DF}">
      <formula1>"Adecuado,Inadecuado,Escoger un dato de la lista desplegable"</formula1>
    </dataValidation>
    <dataValidation type="list" allowBlank="1" showInputMessage="1" showErrorMessage="1" prompt="¿Existen un responsable asignado a la ejecución del control?" sqref="AW12:AW61" xr:uid="{1EA07277-3FDA-48A0-874A-56EEBFFB15CA}">
      <formula1>"Asignado,No Asignado,Escoger un dato de la lista desplegable"</formula1>
    </dataValidation>
    <dataValidation type="list" allowBlank="1" showInputMessage="1" showErrorMessage="1" sqref="AV12:AV61" xr:uid="{EA555454-2FEB-48D0-AD67-17EFEF322908}">
      <formula1>"Escoger un dato de la lista desplegable,Preventivo,Detectivo"</formula1>
    </dataValidation>
    <dataValidation type="list" allowBlank="1" showInputMessage="1" showErrorMessage="1" sqref="AQ12:AQ61" xr:uid="{7AE59E22-524A-4633-978C-AF62F453DB22}">
      <formula1>"Escoger un dato de la lista desplegable,Por Tramite, Diario, Semanal, Quincenal, Mensual, Bimestral, Trimestral, Semestral,Anual"</formula1>
    </dataValidation>
    <dataValidation type="list" allowBlank="1" showInputMessage="1" showErrorMessage="1" sqref="F12:I61" xr:uid="{6A51A190-A3A4-4AA3-A8F6-A7F8695F146B}">
      <formula1>"SI,NO,Escoger un dato de la lista desplegable"</formula1>
    </dataValidation>
    <dataValidation type="list" allowBlank="1" showInputMessage="1" showErrorMessage="1" sqref="N12:N61" xr:uid="{DDA7A918-4D69-42EE-874F-5B6C185D7056}">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D680340-494E-407D-8521-01A1DC525E3C}">
          <x14:formula1>
            <xm:f>DATOS!$J$15:$J$19</xm:f>
          </x14:formula1>
          <xm:sqref>AM12:AM61</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BD189-4BA5-4FCE-8C95-80AA3C44F5A4}">
  <sheetPr>
    <pageSetUpPr fitToPage="1"/>
  </sheetPr>
  <dimension ref="B2:BS21"/>
  <sheetViews>
    <sheetView zoomScale="60" zoomScaleNormal="60" workbookViewId="0">
      <selection activeCell="S12" sqref="S12:S21"/>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84" t="s">
        <v>117</v>
      </c>
      <c r="AX11" s="84" t="s">
        <v>118</v>
      </c>
      <c r="AY11" s="84">
        <v>2</v>
      </c>
      <c r="AZ11" s="84">
        <v>3</v>
      </c>
      <c r="BA11" s="84">
        <v>4</v>
      </c>
      <c r="BB11" s="84">
        <v>5</v>
      </c>
      <c r="BC11" s="84">
        <v>6</v>
      </c>
      <c r="BD11" s="185"/>
      <c r="BE11" s="186"/>
      <c r="BF11" s="188"/>
      <c r="BG11" s="185"/>
      <c r="BH11" s="186"/>
      <c r="BI11" s="188"/>
      <c r="BJ11" s="185"/>
      <c r="BK11" s="186"/>
      <c r="BL11" s="210"/>
      <c r="BM11" s="211"/>
      <c r="BN11" s="213"/>
      <c r="BO11" s="195" t="s">
        <v>112</v>
      </c>
      <c r="BP11" s="196"/>
      <c r="BQ11" s="85" t="s">
        <v>114</v>
      </c>
      <c r="BR11" s="85" t="s">
        <v>119</v>
      </c>
      <c r="BS11" s="159"/>
    </row>
    <row r="12" spans="2:71" s="57" customFormat="1" ht="178.5" x14ac:dyDescent="0.25">
      <c r="B12" s="197">
        <v>1</v>
      </c>
      <c r="C12" s="200" t="s">
        <v>13</v>
      </c>
      <c r="D12" s="203" t="s">
        <v>591</v>
      </c>
      <c r="E12" s="203" t="s">
        <v>592</v>
      </c>
      <c r="F12" s="203" t="s">
        <v>170</v>
      </c>
      <c r="G12" s="203" t="s">
        <v>170</v>
      </c>
      <c r="H12" s="203" t="s">
        <v>170</v>
      </c>
      <c r="I12" s="203" t="s">
        <v>170</v>
      </c>
      <c r="J12" s="203" t="str">
        <f>IF(AND((F12="SI"),(G12="SI"),(H12="SI"),(I12="SI")),"Si es Riesgo de Corrupción","No es Riesgo de Corrupción")</f>
        <v>Si es Riesgo de Corrupción</v>
      </c>
      <c r="K12" s="50">
        <v>1</v>
      </c>
      <c r="L12" s="51" t="s">
        <v>593</v>
      </c>
      <c r="M12" s="223" t="s">
        <v>595</v>
      </c>
      <c r="N12" s="225">
        <v>2</v>
      </c>
      <c r="O12" s="214" t="str">
        <f>IF(N12=1,"Rara vez",IF(N12=2,"Improbable",IF(N12=3,"Posible",IF(N12=4,"Probable",IF(N12=5,"Casi seguro","Definir el nivel de probabilidad")))))</f>
        <v>Improbable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220" t="s">
        <v>170</v>
      </c>
      <c r="R12" s="220" t="s">
        <v>170</v>
      </c>
      <c r="S12" s="220" t="s">
        <v>173</v>
      </c>
      <c r="T12" s="220" t="s">
        <v>173</v>
      </c>
      <c r="U12" s="220" t="s">
        <v>170</v>
      </c>
      <c r="V12" s="220" t="s">
        <v>170</v>
      </c>
      <c r="W12" s="220" t="s">
        <v>170</v>
      </c>
      <c r="X12" s="220" t="s">
        <v>170</v>
      </c>
      <c r="Y12" s="220" t="s">
        <v>173</v>
      </c>
      <c r="Z12" s="220" t="s">
        <v>170</v>
      </c>
      <c r="AA12" s="220" t="s">
        <v>170</v>
      </c>
      <c r="AB12" s="220" t="s">
        <v>170</v>
      </c>
      <c r="AC12" s="220" t="s">
        <v>170</v>
      </c>
      <c r="AD12" s="220" t="s">
        <v>170</v>
      </c>
      <c r="AE12" s="220" t="s">
        <v>170</v>
      </c>
      <c r="AF12" s="220" t="s">
        <v>173</v>
      </c>
      <c r="AG12" s="220" t="s">
        <v>170</v>
      </c>
      <c r="AH12" s="220" t="s">
        <v>170</v>
      </c>
      <c r="AI12" s="220" t="s">
        <v>173</v>
      </c>
      <c r="AJ12" s="220">
        <f t="shared" ref="AJ12" si="0">IF(AF12="SI","Impacto Catastrófico por lesoines o perdida de vidas humanas",(COUNTIF(Q12:AE21,"SI")+COUNTIF(AG12:AI21,"SI")))</f>
        <v>14</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596</v>
      </c>
      <c r="AP12" s="53" t="s">
        <v>597</v>
      </c>
      <c r="AQ12" s="53" t="s">
        <v>382</v>
      </c>
      <c r="AR12" s="53" t="s">
        <v>598</v>
      </c>
      <c r="AS12" s="53" t="s">
        <v>599</v>
      </c>
      <c r="AT12" s="53" t="s">
        <v>600</v>
      </c>
      <c r="AU12" s="53" t="s">
        <v>601</v>
      </c>
      <c r="AV12" s="53" t="s">
        <v>178</v>
      </c>
      <c r="AW12" s="86" t="s">
        <v>179</v>
      </c>
      <c r="AX12" s="86" t="s">
        <v>180</v>
      </c>
      <c r="AY12" s="86" t="s">
        <v>181</v>
      </c>
      <c r="AZ12" s="86" t="s">
        <v>182</v>
      </c>
      <c r="BA12" s="86" t="s">
        <v>183</v>
      </c>
      <c r="BB12" s="86" t="s">
        <v>184</v>
      </c>
      <c r="BC12" s="86" t="s">
        <v>206</v>
      </c>
      <c r="BD12" s="86">
        <f t="shared" ref="BD12:BD21" si="1">IF(AW12="Asignado",15,0)+IF(AX12="Adecuado",15,0)+IF(AY12="Oportuna",15,0)+IF(AZ12="Prevenir",15,IF(AZ12="Detectar",10,0))+IF(BA12="Confiable",15,0)+IF(BB12="Se investigan y resuelven oportunamente",15,0)+IF(BC12="Completa",10,IF(BC12="Incompleta",5,0))</f>
        <v>100</v>
      </c>
      <c r="BE12" s="86" t="str">
        <f t="shared" ref="BE12:BE21" si="2">IF(BD12&lt;=85,"Débil",IF(AND(BD12&gt;=86,BD12&lt;=94),"Moderado","Fuerte"))</f>
        <v>Fuerte</v>
      </c>
      <c r="BF12" s="53"/>
      <c r="BG12" s="55" t="s">
        <v>186</v>
      </c>
      <c r="BH12" s="86" t="str">
        <f t="shared" ref="BH12:BH21" si="3">IF(BG12="Débil","No se ejecuta",IF(BG12="Moderado","Algunas veces se ejecuta",IF(BG12="FUERTE","Siempre se ejecuta","Casilla formulada")))</f>
        <v>Siempre se ejecuta</v>
      </c>
      <c r="BI12" s="53"/>
      <c r="BJ12" s="86"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6">
        <f t="shared" ref="BK12:BK21" si="5">IF(BJ12="DÉBIL",0,IF(BJ12="MODERADO",50,IF(BJ12="FUERTE",100,"")))</f>
        <v>100</v>
      </c>
      <c r="BL12" s="86" t="str">
        <f t="shared" ref="BL12:BL21" si="6">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29" t="s">
        <v>920</v>
      </c>
    </row>
    <row r="13" spans="2:71" s="57" customFormat="1" ht="204" x14ac:dyDescent="0.25">
      <c r="B13" s="198"/>
      <c r="C13" s="201"/>
      <c r="D13" s="203"/>
      <c r="E13" s="203"/>
      <c r="F13" s="203"/>
      <c r="G13" s="203"/>
      <c r="H13" s="203"/>
      <c r="I13" s="203"/>
      <c r="J13" s="203"/>
      <c r="K13" s="58">
        <v>2</v>
      </c>
      <c r="L13" s="59" t="s">
        <v>593</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602</v>
      </c>
      <c r="AP13" s="61" t="s">
        <v>603</v>
      </c>
      <c r="AQ13" s="61" t="s">
        <v>201</v>
      </c>
      <c r="AR13" s="61" t="s">
        <v>604</v>
      </c>
      <c r="AS13" s="61" t="s">
        <v>605</v>
      </c>
      <c r="AT13" s="61" t="s">
        <v>606</v>
      </c>
      <c r="AU13" s="61" t="s">
        <v>607</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238"/>
      <c r="BN13" s="241"/>
      <c r="BO13" s="244"/>
      <c r="BP13" s="218"/>
      <c r="BQ13" s="221"/>
      <c r="BR13" s="221"/>
      <c r="BS13" s="230"/>
    </row>
    <row r="14" spans="2:71" s="57" customFormat="1" ht="204" x14ac:dyDescent="0.25">
      <c r="B14" s="198"/>
      <c r="C14" s="201"/>
      <c r="D14" s="203"/>
      <c r="E14" s="203"/>
      <c r="F14" s="203"/>
      <c r="G14" s="203"/>
      <c r="H14" s="203"/>
      <c r="I14" s="203"/>
      <c r="J14" s="203"/>
      <c r="K14" s="64">
        <v>3</v>
      </c>
      <c r="L14" s="65" t="s">
        <v>594</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608</v>
      </c>
      <c r="AP14" s="67" t="s">
        <v>609</v>
      </c>
      <c r="AQ14" s="67" t="s">
        <v>201</v>
      </c>
      <c r="AR14" s="67" t="s">
        <v>610</v>
      </c>
      <c r="AS14" s="67" t="s">
        <v>611</v>
      </c>
      <c r="AT14" s="67" t="s">
        <v>612</v>
      </c>
      <c r="AU14" s="67" t="s">
        <v>613</v>
      </c>
      <c r="AV14" s="67" t="s">
        <v>224</v>
      </c>
      <c r="AW14" s="87" t="s">
        <v>179</v>
      </c>
      <c r="AX14" s="87" t="s">
        <v>180</v>
      </c>
      <c r="AY14" s="87" t="s">
        <v>181</v>
      </c>
      <c r="AZ14" s="87" t="s">
        <v>225</v>
      </c>
      <c r="BA14" s="87" t="s">
        <v>183</v>
      </c>
      <c r="BB14" s="87" t="s">
        <v>184</v>
      </c>
      <c r="BC14" s="87" t="s">
        <v>206</v>
      </c>
      <c r="BD14" s="87">
        <f t="shared" si="1"/>
        <v>95</v>
      </c>
      <c r="BE14" s="87" t="str">
        <f t="shared" si="2"/>
        <v>Fuerte</v>
      </c>
      <c r="BF14" s="67"/>
      <c r="BG14" s="69" t="s">
        <v>186</v>
      </c>
      <c r="BH14" s="87" t="str">
        <f t="shared" si="3"/>
        <v>Siempre se ejecuta</v>
      </c>
      <c r="BI14" s="67"/>
      <c r="BJ14" s="87" t="str">
        <f t="shared" si="4"/>
        <v>FUERTE</v>
      </c>
      <c r="BK14" s="87">
        <f t="shared" si="5"/>
        <v>100</v>
      </c>
      <c r="BL14" s="87" t="str">
        <f t="shared" si="6"/>
        <v>NO</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87" t="s">
        <v>122</v>
      </c>
      <c r="AX16" s="87" t="s">
        <v>122</v>
      </c>
      <c r="AY16" s="87" t="s">
        <v>122</v>
      </c>
      <c r="AZ16" s="87" t="s">
        <v>122</v>
      </c>
      <c r="BA16" s="87" t="s">
        <v>122</v>
      </c>
      <c r="BB16" s="87" t="s">
        <v>122</v>
      </c>
      <c r="BC16" s="87" t="s">
        <v>122</v>
      </c>
      <c r="BD16" s="87">
        <f t="shared" si="1"/>
        <v>0</v>
      </c>
      <c r="BE16" s="87" t="str">
        <f t="shared" si="2"/>
        <v>Débil</v>
      </c>
      <c r="BF16" s="67"/>
      <c r="BG16" s="69" t="s">
        <v>122</v>
      </c>
      <c r="BH16" s="87" t="str">
        <f t="shared" si="3"/>
        <v>Casilla formulada</v>
      </c>
      <c r="BI16" s="67"/>
      <c r="BJ16" s="87" t="str">
        <f t="shared" si="4"/>
        <v/>
      </c>
      <c r="BK16" s="87" t="str">
        <f t="shared" si="5"/>
        <v/>
      </c>
      <c r="BL16" s="87" t="str">
        <f t="shared" si="6"/>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87" t="s">
        <v>122</v>
      </c>
      <c r="AX18" s="87" t="s">
        <v>122</v>
      </c>
      <c r="AY18" s="87" t="s">
        <v>122</v>
      </c>
      <c r="AZ18" s="87" t="s">
        <v>122</v>
      </c>
      <c r="BA18" s="87" t="s">
        <v>122</v>
      </c>
      <c r="BB18" s="87" t="s">
        <v>122</v>
      </c>
      <c r="BC18" s="87" t="s">
        <v>122</v>
      </c>
      <c r="BD18" s="87">
        <f t="shared" si="1"/>
        <v>0</v>
      </c>
      <c r="BE18" s="87" t="str">
        <f t="shared" si="2"/>
        <v>Débil</v>
      </c>
      <c r="BF18" s="67"/>
      <c r="BG18" s="69" t="s">
        <v>122</v>
      </c>
      <c r="BH18" s="87" t="str">
        <f t="shared" si="3"/>
        <v>Casilla formulada</v>
      </c>
      <c r="BI18" s="67"/>
      <c r="BJ18" s="87" t="str">
        <f t="shared" si="4"/>
        <v/>
      </c>
      <c r="BK18" s="87" t="str">
        <f t="shared" si="5"/>
        <v/>
      </c>
      <c r="BL18" s="87" t="str">
        <f t="shared" si="6"/>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87" t="s">
        <v>122</v>
      </c>
      <c r="AX20" s="87" t="s">
        <v>122</v>
      </c>
      <c r="AY20" s="87" t="s">
        <v>122</v>
      </c>
      <c r="AZ20" s="87" t="s">
        <v>122</v>
      </c>
      <c r="BA20" s="87" t="s">
        <v>122</v>
      </c>
      <c r="BB20" s="87" t="s">
        <v>122</v>
      </c>
      <c r="BC20" s="87" t="s">
        <v>122</v>
      </c>
      <c r="BD20" s="87">
        <f t="shared" si="1"/>
        <v>0</v>
      </c>
      <c r="BE20" s="87" t="str">
        <f t="shared" si="2"/>
        <v>Débil</v>
      </c>
      <c r="BF20" s="67"/>
      <c r="BG20" s="69" t="s">
        <v>122</v>
      </c>
      <c r="BH20" s="87" t="str">
        <f t="shared" si="3"/>
        <v>Casilla formulada</v>
      </c>
      <c r="BI20" s="67"/>
      <c r="BJ20" s="87" t="str">
        <f t="shared" si="4"/>
        <v/>
      </c>
      <c r="BK20" s="87" t="str">
        <f t="shared" si="5"/>
        <v/>
      </c>
      <c r="BL20" s="87" t="str">
        <f t="shared" si="6"/>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31"/>
    </row>
  </sheetData>
  <sheetProtection algorithmName="SHA-512" hashValue="lTHbB/EdDRMAvNjO77IBrErUFrmCH5+eqa3c5Fe0M8TmwxxaioQVO2KpderX1xgVpnqcH1JpPuf8Fi0WGb2F5A==" saltValue="8P2+44+jtiBQB6dywJ95gw==" spinCount="100000" sheet="1" objects="1" scenarios="1"/>
  <mergeCells count="94">
    <mergeCell ref="B2:D4"/>
    <mergeCell ref="E2:BS2"/>
    <mergeCell ref="E3:BS3"/>
    <mergeCell ref="E4:R4"/>
    <mergeCell ref="S4:AT4"/>
    <mergeCell ref="AU4:BS4"/>
    <mergeCell ref="C6:D6"/>
    <mergeCell ref="E6:I6"/>
    <mergeCell ref="B8:M8"/>
    <mergeCell ref="N8:AM8"/>
    <mergeCell ref="AN8:AV8"/>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AR9:AR11"/>
    <mergeCell ref="BM9:BM11"/>
    <mergeCell ref="BN9:BN11"/>
    <mergeCell ref="AT9:AT11"/>
    <mergeCell ref="AU9:AU11"/>
    <mergeCell ref="AV9:AV11"/>
    <mergeCell ref="AW9:BC10"/>
    <mergeCell ref="BD9:BE11"/>
    <mergeCell ref="BF9:BF11"/>
    <mergeCell ref="BL9:BL11"/>
    <mergeCell ref="AS9:AS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G12:G21"/>
    <mergeCell ref="H12:H21"/>
    <mergeCell ref="I12:I21"/>
    <mergeCell ref="J12:J21"/>
    <mergeCell ref="M12:M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S12:BS21"/>
    <mergeCell ref="AM12:AM21"/>
    <mergeCell ref="BM12:BM21"/>
    <mergeCell ref="BN12:BN21"/>
    <mergeCell ref="BO12:BO21"/>
    <mergeCell ref="BP12:BP21"/>
    <mergeCell ref="BQ12:BQ21"/>
  </mergeCells>
  <conditionalFormatting sqref="J12:J21">
    <cfRule type="containsText" dxfId="287" priority="23" operator="containsText" text="Si es Riesgo de Corrupción">
      <formula>NOT(ISERROR(SEARCH("Si es Riesgo de Corrupción",J12)))</formula>
    </cfRule>
    <cfRule type="containsText" dxfId="286" priority="24" operator="containsText" text="No es Riesgo de Corrupción">
      <formula>NOT(ISERROR(SEARCH("No es Riesgo de Corrupción",J12)))</formula>
    </cfRule>
  </conditionalFormatting>
  <conditionalFormatting sqref="L12:M21">
    <cfRule type="containsText" dxfId="285" priority="22" operator="containsText" text="Espacio para describir ">
      <formula>NOT(ISERROR(SEARCH("Espacio para describir ",L12)))</formula>
    </cfRule>
  </conditionalFormatting>
  <conditionalFormatting sqref="Q12:AI21 AQ12:AQ21 AV12:BC21 BG12:BG21 BO12:BO21 N12:N21">
    <cfRule type="containsText" dxfId="284" priority="21" operator="containsText" text="Escoger un dato de la lista desplegable">
      <formula>NOT(ISERROR(SEARCH("Escoger un dato de la lista desplegable",N12)))</formula>
    </cfRule>
  </conditionalFormatting>
  <conditionalFormatting sqref="AO12:AO21">
    <cfRule type="containsText" dxfId="283" priority="20" operator="containsText" text="REDACTAR CONTROL">
      <formula>NOT(ISERROR(SEARCH("REDACTAR CONTROL",AO12)))</formula>
    </cfRule>
  </conditionalFormatting>
  <conditionalFormatting sqref="AL12 BR12">
    <cfRule type="containsText" dxfId="282" priority="17" operator="containsText" text="Extremo">
      <formula>NOT(ISERROR(SEARCH("Extremo",AL12)))</formula>
    </cfRule>
    <cfRule type="containsText" dxfId="281" priority="18" operator="containsText" text="Alto">
      <formula>NOT(ISERROR(SEARCH("Alto",AL12)))</formula>
    </cfRule>
    <cfRule type="containsText" dxfId="280" priority="19" operator="containsText" text="Moderado">
      <formula>NOT(ISERROR(SEARCH("Moderado",AL12)))</formula>
    </cfRule>
  </conditionalFormatting>
  <dataValidations disablePrompts="1"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5F2144D7-FF65-4219-B934-C4511A76AA37}"/>
    <dataValidation allowBlank="1" showInputMessage="1" showErrorMessage="1" prompt="¿Se deja evidencia o rastro de la ejecución del control, que permita a cualquier tercero con la evidencia, llegar a la misma conclusión?." sqref="BC11" xr:uid="{F6185AAF-A88D-40BD-96EA-C59B403CA69E}"/>
    <dataValidation allowBlank="1" showInputMessage="1" showErrorMessage="1" prompt="¿Las observaciones, desviaciones o diferencias identificadas como resultados de la ejecución del control son investigadas y resueltas de manera oportuna?" sqref="BB11" xr:uid="{7E0CA8B4-EBD1-46CB-9E53-4DB6F4E2BC91}"/>
    <dataValidation allowBlank="1" showInputMessage="1" showErrorMessage="1" prompt="¿La fuente de información que se utiliza en el desarrollo del control es información confiable que permita mitigar el riesgo?." sqref="BA11" xr:uid="{2F04FE06-AE94-4C88-B7B1-1F31EFB15787}"/>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7E0A82AC-B1B7-421C-A3AF-5F8E9C44D02E}"/>
    <dataValidation allowBlank="1" showInputMessage="1" showErrorMessage="1" prompt="¿La oportunidad en que se ejecuta el control ayuda a prevenir la mitigación del riesgo o a detectar la materialización del riesgo de manera oportuna?" sqref="AY11" xr:uid="{278C5559-CC91-4300-8239-E159BD437BFC}"/>
    <dataValidation allowBlank="1" showInputMessage="1" showErrorMessage="1" prompt="El responsable tiene autoridad y adecuada segregación de funciones en la ejecución del control?" sqref="AX11" xr:uid="{09D7F284-BF0B-4A94-80D7-AD27EC2B60C6}"/>
    <dataValidation allowBlank="1" showInputMessage="1" showErrorMessage="1" prompt="¿Existen un responsable asignado a la ejecución del control?" sqref="AW11" xr:uid="{E338627F-886C-49EB-95E9-2BC55A8C6209}"/>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9248984C-8C29-4537-A7A1-11AA7206A904}"/>
    <dataValidation type="list" allowBlank="1" showInputMessage="1" showErrorMessage="1" prompt="¿Genera Impacto ambiental?" sqref="AI12:AI21" xr:uid="{9115CE67-D78E-4F9A-BB7B-8C57E30DFC28}">
      <formula1>"SI,NO,Escoger un dato de la lista desplegable"</formula1>
    </dataValidation>
    <dataValidation allowBlank="1" showInputMessage="1" showErrorMessage="1" prompt="¿Genera Impacto ambiental?" sqref="AI11" xr:uid="{A0C6FFEE-84E1-4900-B946-255A5742987F}"/>
    <dataValidation type="list" allowBlank="1" showInputMessage="1" showErrorMessage="1" prompt="¿Afectar la imagen nacional?" sqref="AH12:AH21" xr:uid="{DC0018BD-3DB2-4F6E-80DF-44AE67D1D129}">
      <formula1>"SI,NO,Escoger un dato de la lista desplegable"</formula1>
    </dataValidation>
    <dataValidation allowBlank="1" showInputMessage="1" showErrorMessage="1" prompt="¿Afectar la imagen nacional?" sqref="AH11" xr:uid="{60D68451-5980-4500-8437-AE7CBDB31B42}"/>
    <dataValidation type="list" allowBlank="1" showInputMessage="1" showErrorMessage="1" prompt="¿Afectar la imagen regional?" sqref="AG12:AG21" xr:uid="{541CE8D8-C8E8-4524-B40E-3B39F2FE272A}">
      <formula1>"SI,NO,Escoger un dato de la lista desplegable"</formula1>
    </dataValidation>
    <dataValidation allowBlank="1" showInputMessage="1" showErrorMessage="1" prompt="¿Afectar la imagen regional?" sqref="AG11" xr:uid="{35F54F64-5E8C-4F12-A1F5-7C8D2C234D6F}"/>
    <dataValidation type="list" allowBlank="1" showInputMessage="1" showErrorMessage="1" prompt="¿Ocasionar lesiones físicas o pérdida de vidas humanas?_x000a_NOTA: si esta respuesta es afirmativa, el impacto sera considerado como catastrófico." sqref="AF12:AF21" xr:uid="{544C3F38-6367-4602-9E55-A577393E8ACE}">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7620446B-238A-4157-9CD5-7AB37B46AE26}"/>
    <dataValidation type="list" allowBlank="1" showInputMessage="1" showErrorMessage="1" prompt="¿Generar pérdida de credibilidad del sector?" sqref="AE12:AE21" xr:uid="{B846196B-4974-40D0-BC47-96D2B10EE542}">
      <formula1>"SI,NO,Escoger un dato de la lista desplegable"</formula1>
    </dataValidation>
    <dataValidation allowBlank="1" showInputMessage="1" showErrorMessage="1" prompt="¿Generar pérdida de credibilidad del sector?" sqref="AE11" xr:uid="{77040E39-1714-43E0-94F9-51EA012FAB77}"/>
    <dataValidation type="list" allowBlank="1" showInputMessage="1" showErrorMessage="1" prompt="¿Dar lugar a procesos penales?" sqref="AD12:AD21" xr:uid="{5B4FA74C-B648-45C4-ADD8-B6A633B2D8ED}">
      <formula1>"SI,NO,Escoger un dato de la lista desplegable"</formula1>
    </dataValidation>
    <dataValidation allowBlank="1" showInputMessage="1" showErrorMessage="1" prompt="¿Dar lugar a procesos penales?" sqref="AD11" xr:uid="{FF407960-EFCA-4D66-92BD-7CD5DF911BC8}"/>
    <dataValidation type="list" allowBlank="1" showInputMessage="1" showErrorMessage="1" prompt="¿Dar lugar a procesos fiscales?" sqref="AC12:AC21" xr:uid="{B655CC1C-AF12-4291-96EA-1068F524F1FD}">
      <formula1>"SI,NO,Escoger un dato de la lista desplegable"</formula1>
    </dataValidation>
    <dataValidation allowBlank="1" showInputMessage="1" showErrorMessage="1" prompt="¿Dar lugar a procesos fiscales?" sqref="AC11" xr:uid="{F2EB5840-0827-4506-9479-1F21611DC559}"/>
    <dataValidation type="list" allowBlank="1" showInputMessage="1" showErrorMessage="1" prompt="¿Dar lugar a procesos disciplinarios?" sqref="AB12:AB21" xr:uid="{B2655CF9-6939-4937-8C4C-2148FD14D070}">
      <formula1>"SI,NO,Escoger un dato de la lista desplegable"</formula1>
    </dataValidation>
    <dataValidation allowBlank="1" showInputMessage="1" showErrorMessage="1" prompt="¿Dar lugar a procesos disciplinarios?" sqref="AB11" xr:uid="{FCB75F4C-258F-4F08-84D1-3255C0778E1E}"/>
    <dataValidation type="list" allowBlank="1" showInputMessage="1" showErrorMessage="1" prompt="¿Dar lugar a procesos sancionatorios?" sqref="AA12:AA21" xr:uid="{51430EC4-FDA5-4DB9-8D0D-2CF9F41B5354}">
      <formula1>"SI,NO,Escoger un dato de la lista desplegable"</formula1>
    </dataValidation>
    <dataValidation allowBlank="1" showInputMessage="1" showErrorMessage="1" prompt="¿Dar lugar a procesos sancionatorios?" sqref="AA11" xr:uid="{62D14357-BAFD-4D03-8613-824DDC93D8C1}"/>
    <dataValidation type="list" allowBlank="1" showInputMessage="1" showErrorMessage="1" prompt="¿Generar intervención de los órganos de control, de la Fiscalía, u otro ente?" sqref="Z12:Z21" xr:uid="{3E6AA9E3-CE76-4658-9404-654011BC61FF}">
      <formula1>"SI,NO,Escoger un dato de la lista desplegable"</formula1>
    </dataValidation>
    <dataValidation allowBlank="1" showInputMessage="1" showErrorMessage="1" prompt="¿Generar intervención de los órganos de control, de la Fiscalía, u otro ente?" sqref="Z11" xr:uid="{60936BCD-9B2D-42D8-95E9-478071704B25}"/>
    <dataValidation type="list" allowBlank="1" showInputMessage="1" showErrorMessage="1" prompt="¿Generar pérdida de información de la Entidad?" sqref="Y12:Y21" xr:uid="{FA03BB1D-05B3-46F7-A0D7-A52A6214A629}">
      <formula1>"SI,NO,Escoger un dato de la lista desplegable"</formula1>
    </dataValidation>
    <dataValidation allowBlank="1" showInputMessage="1" showErrorMessage="1" prompt="¿Generar pérdida de información de la Entidad?" sqref="Y11" xr:uid="{A3D90A93-D723-41CA-8B24-6C02EBF2F986}"/>
    <dataValidation type="list" allowBlank="1" showInputMessage="1" showErrorMessage="1" prompt="¿Dar lugar al detrimento de calidad de vida de la comunidad por la pérdida del bien o servicios o los recursos públicos?" sqref="X12:X21" xr:uid="{A2155E8D-6162-44C2-8BCF-0D71A2D293A6}">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48909DB1-363D-4B02-BFE7-EF62D0C8103A}"/>
    <dataValidation type="list" allowBlank="1" showInputMessage="1" showErrorMessage="1" prompt="¿Afectar la generación de los productos o la prestación de servicios?" sqref="W12:W21" xr:uid="{C3B4BA03-F3E6-4EBF-BA68-B72D047C876B}">
      <formula1>"SI,NO,Escoger un dato de la lista desplegable"</formula1>
    </dataValidation>
    <dataValidation allowBlank="1" showInputMessage="1" showErrorMessage="1" prompt="¿Afectar la generación de los productos o la prestación de servicios?" sqref="W11" xr:uid="{0882C18E-CEC0-4DC1-BF10-DF7CF36A0AED}"/>
    <dataValidation type="list" allowBlank="1" showInputMessage="1" showErrorMessage="1" prompt="¿Generar pérdida de recursos económicos?" sqref="V12:V21" xr:uid="{A536F1F3-8CE1-413D-9DD2-C8F38F92D543}">
      <formula1>"SI,NO,Escoger un dato de la lista desplegable"</formula1>
    </dataValidation>
    <dataValidation allowBlank="1" showInputMessage="1" showErrorMessage="1" prompt="¿Generar pérdida de recursos económicos?" sqref="V11" xr:uid="{1904116E-980C-4CF4-B5A8-657A96FF14D7}"/>
    <dataValidation type="list" allowBlank="1" showInputMessage="1" showErrorMessage="1" prompt="¿Generar pérdida de confianza de la Entidad, afectando su reputación?" sqref="U12:U21" xr:uid="{4105AAF1-4DBE-4503-BE01-A91170C08D4C}">
      <formula1>"SI,NO,Escoger un dato de la lista desplegable"</formula1>
    </dataValidation>
    <dataValidation allowBlank="1" showInputMessage="1" showErrorMessage="1" prompt="¿Generar pérdida de confianza de la Entidad, afectando su reputación?" sqref="U11" xr:uid="{91F11CFC-A0B2-4CFF-B16B-7BDBD45644B9}"/>
    <dataValidation type="list" allowBlank="1" showInputMessage="1" showErrorMessage="1" prompt="¿Afectar el cumplimiento de la misión del sector al que pertenece la Entidad?" sqref="T12:T21" xr:uid="{2F56EF4A-1EA4-4935-AB67-80D64F419BA4}">
      <formula1>"SI,NO,Escoger un dato de la lista desplegable"</formula1>
    </dataValidation>
    <dataValidation allowBlank="1" showInputMessage="1" showErrorMessage="1" prompt="¿Afectar el cumplimiento de la misión del sector al que pertenece la Entidad?" sqref="T11" xr:uid="{2A6BD59D-27EA-4BB7-9C52-3C8AB40C7924}"/>
    <dataValidation type="list" allowBlank="1" showInputMessage="1" showErrorMessage="1" prompt="¿Afectar el cumplimiento de misión de la Entidad?" sqref="S12:S21" xr:uid="{179D0ACC-BB64-4794-8049-5FDF49B8BB8C}">
      <formula1>"SI,NO,Escoger un dato de la lista desplegable"</formula1>
    </dataValidation>
    <dataValidation allowBlank="1" showInputMessage="1" showErrorMessage="1" prompt="¿Afectar el cumplimiento de misión de la Entidad?" sqref="S11" xr:uid="{3EB9CECC-9026-4CF1-ABC5-46A3E73FF088}"/>
    <dataValidation type="list" allowBlank="1" showInputMessage="1" showErrorMessage="1" prompt="¿Afectar el cumplimiento de metas y objetivos de la dependencia?" sqref="R12:R21" xr:uid="{DA69BE8D-33C2-44B9-83D7-3045AF165532}">
      <formula1>"SI,NO,Escoger un dato de la lista desplegable"</formula1>
    </dataValidation>
    <dataValidation allowBlank="1" showInputMessage="1" showErrorMessage="1" prompt="¿Afectar el cumplimiento de metas y objetivos de la dependencia?" sqref="R11" xr:uid="{C016DA6F-FF6D-42BE-B024-8C46A4B4C552}"/>
    <dataValidation type="list" allowBlank="1" showInputMessage="1" showErrorMessage="1" prompt="¿Afectar al grupo de funcionarios del proceso?" sqref="Q12:Q21" xr:uid="{1EBE73B4-C952-43C7-B003-68C152795F93}">
      <formula1>"SI,NO,Escoger un dato de la lista desplegable"</formula1>
    </dataValidation>
    <dataValidation allowBlank="1" showInputMessage="1" showErrorMessage="1" prompt="¿Afectar al grupo de funcionarios del proceso?" sqref="Q11" xr:uid="{1F5DE2FC-B222-4499-B6DC-F8B651EACC3E}"/>
    <dataValidation allowBlank="1" showInputMessage="1" showErrorMessage="1" prompt="Son los efectos ocasionados por la ocurrencia de un riesgo que afecta los objetivos o procesos de la entidad. Pueden ser una pérdida, un daño, un perjuicio, un detrimento." sqref="M9:M11" xr:uid="{C7BA10CC-B6A1-4673-B09D-7B6A89DE1AE8}"/>
    <dataValidation type="list" allowBlank="1" showInputMessage="1" showErrorMessage="1" sqref="BG12:BG21" xr:uid="{EDA92AA8-02F2-4B11-AABF-32DBD5778358}">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ACAB6E54-C85C-41C2-8D96-081D022B4DB3}">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E86A4BF6-0F67-4DC8-B3CA-1AC239C8D81E}">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6387AFEB-AF79-4D9E-94B4-228BB14C1ABF}">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65FF2AC2-708C-43B2-BE1C-3F516902428B}">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A983B190-3C63-4AB2-93AC-60EB57771BC3}">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EF5EB5CD-9364-4EB2-97E6-E9ADA21E8158}">
      <formula1>"Adecuado,Inadecuado,Escoger un dato de la lista desplegable"</formula1>
    </dataValidation>
    <dataValidation type="list" allowBlank="1" showInputMessage="1" showErrorMessage="1" prompt="¿Existen un responsable asignado a la ejecución del control?" sqref="AW12:AW21" xr:uid="{9E116FD7-4E05-4DAC-8B1C-2ADAC010C973}">
      <formula1>"Asignado,No Asignado,Escoger un dato de la lista desplegable"</formula1>
    </dataValidation>
    <dataValidation type="list" allowBlank="1" showInputMessage="1" showErrorMessage="1" sqref="AV12:AV21" xr:uid="{B198536B-7CF3-4D0F-9DA8-C9C8C7DF67EC}">
      <formula1>"Escoger un dato de la lista desplegable,Preventivo,Detectivo"</formula1>
    </dataValidation>
    <dataValidation type="list" allowBlank="1" showInputMessage="1" showErrorMessage="1" sqref="AQ12:AQ21" xr:uid="{0306B2AE-A927-4BCB-AFB6-9BB6F2B567EB}">
      <formula1>"Escoger un dato de la lista desplegable,Por Tramite, Diario, Semanal, Quincenal, Mensual, Bimestral, Trimestral, Semestral,Anual"</formula1>
    </dataValidation>
    <dataValidation type="list" allowBlank="1" showInputMessage="1" showErrorMessage="1" sqref="F12:I21" xr:uid="{D6C662CD-AE0A-4746-8C40-396479EC0BF1}">
      <formula1>"SI,NO,Escoger un dato de la lista desplegable"</formula1>
    </dataValidation>
    <dataValidation type="list" allowBlank="1" showInputMessage="1" showErrorMessage="1" sqref="N12:N21" xr:uid="{61E4560A-CF3A-4428-8527-5E3BE2177D94}">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6CA3AD6C-4D06-46CC-9A65-F8EC6046FB20}">
          <x14:formula1>
            <xm:f>DATOS!$J$15:$J$19</xm:f>
          </x14:formula1>
          <xm:sqref>AM12:AM21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EE20C-8733-4DEB-ABC3-07B64762A966}">
  <sheetPr>
    <pageSetUpPr fitToPage="1"/>
  </sheetPr>
  <dimension ref="B2:BS61"/>
  <sheetViews>
    <sheetView zoomScale="60" zoomScaleNormal="60" workbookViewId="0"/>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111.140625" style="77" customWidth="1"/>
    <col min="42" max="42" width="22.42578125" style="77" customWidth="1"/>
    <col min="43" max="43" width="16.7109375" style="77" customWidth="1"/>
    <col min="44" max="44" width="22.42578125" style="77" customWidth="1"/>
    <col min="45" max="45" width="66.7109375" style="77" customWidth="1"/>
    <col min="46" max="46" width="38.5703125" style="77" customWidth="1"/>
    <col min="47"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255" x14ac:dyDescent="0.25">
      <c r="B12" s="197">
        <v>1</v>
      </c>
      <c r="C12" s="200" t="s">
        <v>267</v>
      </c>
      <c r="D12" s="203" t="s">
        <v>262</v>
      </c>
      <c r="E12" s="203" t="s">
        <v>239</v>
      </c>
      <c r="F12" s="203" t="s">
        <v>170</v>
      </c>
      <c r="G12" s="203" t="s">
        <v>170</v>
      </c>
      <c r="H12" s="203" t="s">
        <v>170</v>
      </c>
      <c r="I12" s="203" t="s">
        <v>170</v>
      </c>
      <c r="J12" s="203" t="str">
        <f>IF(AND((F12="SI"),(G12="SI"),(H12="SI"),(I12="SI")),"Si es Riesgo de Corrupción","No es Riesgo de Corrupción")</f>
        <v>Si es Riesgo de Corrupción</v>
      </c>
      <c r="K12" s="50">
        <v>1</v>
      </c>
      <c r="L12" s="51" t="s">
        <v>236</v>
      </c>
      <c r="M12" s="223" t="s">
        <v>263</v>
      </c>
      <c r="N12" s="225">
        <v>1</v>
      </c>
      <c r="O12" s="214" t="str">
        <f>IF(N12=1,"Rara vez",IF(N12=2,"Improbable",IF(N12=3,"Posible",IF(N12=4,"Probable",IF(N12=5,"Casi seguro","Definir el nivel de probabilidad")))))</f>
        <v>Rara vez</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20" t="s">
        <v>170</v>
      </c>
      <c r="R12" s="220" t="s">
        <v>170</v>
      </c>
      <c r="S12" s="220" t="s">
        <v>170</v>
      </c>
      <c r="T12" s="220" t="s">
        <v>170</v>
      </c>
      <c r="U12" s="220" t="s">
        <v>170</v>
      </c>
      <c r="V12" s="220" t="s">
        <v>170</v>
      </c>
      <c r="W12" s="220" t="s">
        <v>170</v>
      </c>
      <c r="X12" s="220" t="s">
        <v>170</v>
      </c>
      <c r="Y12" s="220" t="s">
        <v>170</v>
      </c>
      <c r="Z12" s="220" t="s">
        <v>170</v>
      </c>
      <c r="AA12" s="220" t="s">
        <v>170</v>
      </c>
      <c r="AB12" s="220" t="s">
        <v>170</v>
      </c>
      <c r="AC12" s="220" t="s">
        <v>170</v>
      </c>
      <c r="AD12" s="220" t="s">
        <v>170</v>
      </c>
      <c r="AE12" s="220" t="s">
        <v>170</v>
      </c>
      <c r="AF12" s="220" t="s">
        <v>173</v>
      </c>
      <c r="AG12" s="220" t="s">
        <v>170</v>
      </c>
      <c r="AH12" s="220" t="s">
        <v>170</v>
      </c>
      <c r="AI12" s="220" t="s">
        <v>170</v>
      </c>
      <c r="AJ12" s="220">
        <f>IF(AF12="SI","Impacto Catastrófico por lesoines o perdida de vidas humanas",(COUNTIF(Q12:AE21,"SI")+COUNTIF(AG12:AI21,"SI")))</f>
        <v>18</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240</v>
      </c>
      <c r="AP12" s="53" t="s">
        <v>241</v>
      </c>
      <c r="AQ12" s="53" t="s">
        <v>175</v>
      </c>
      <c r="AR12" s="53" t="s">
        <v>242</v>
      </c>
      <c r="AS12" s="53" t="s">
        <v>243</v>
      </c>
      <c r="AT12" s="53" t="s">
        <v>244</v>
      </c>
      <c r="AU12" s="53" t="s">
        <v>245</v>
      </c>
      <c r="AV12" s="53" t="s">
        <v>224</v>
      </c>
      <c r="AW12" s="54" t="s">
        <v>179</v>
      </c>
      <c r="AX12" s="54" t="s">
        <v>180</v>
      </c>
      <c r="AY12" s="54" t="s">
        <v>181</v>
      </c>
      <c r="AZ12" s="54" t="s">
        <v>225</v>
      </c>
      <c r="BA12" s="54" t="s">
        <v>183</v>
      </c>
      <c r="BB12" s="54" t="s">
        <v>184</v>
      </c>
      <c r="BC12" s="54" t="s">
        <v>206</v>
      </c>
      <c r="BD12" s="54">
        <f t="shared" ref="BD12:BD61" si="0">IF(AW12="Asignado",15,0)+IF(AX12="Adecuado",15,0)+IF(AY12="Oportuna",15,0)+IF(AZ12="Prevenir",15,IF(AZ12="Detectar",10,0))+IF(BA12="Confiable",15,0)+IF(BB12="Se investigan y resuelven oportunamente",15,0)+IF(BC12="Completa",10,IF(BC12="Incompleta",5,0))</f>
        <v>95</v>
      </c>
      <c r="BE12" s="54" t="str">
        <f t="shared" ref="BE12:BE61" si="1">IF(BD12&lt;=85,"Débil",IF(AND(BD12&gt;=86,BD12&lt;=94),"Moderado","Fuerte"))</f>
        <v>Fuerte</v>
      </c>
      <c r="BF12" s="53"/>
      <c r="BG12" s="55" t="s">
        <v>186</v>
      </c>
      <c r="BH12" s="54" t="str">
        <f t="shared" ref="BH12:BH61" si="2">IF(BG12="Débil","No se ejecuta",IF(BG12="Moderado","Algunas veces se ejecuta",IF(BG12="FUERTE","Siempre se ejecuta","Casilla formulada")))</f>
        <v>Siempre se ejecuta</v>
      </c>
      <c r="BI12" s="53"/>
      <c r="BJ12" s="54"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4">
        <f t="shared" ref="BK12:BK61" si="4">IF(BJ12="DÉBIL",0,IF(BJ12="MODERADO",50,IF(BJ12="FUERTE",100,"")))</f>
        <v>100</v>
      </c>
      <c r="BL12" s="54" t="str">
        <f t="shared" ref="BL12:BL61" si="5">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29" t="s">
        <v>907</v>
      </c>
    </row>
    <row r="13" spans="2:71" s="57" customFormat="1" ht="178.5" x14ac:dyDescent="0.25">
      <c r="B13" s="198"/>
      <c r="C13" s="201"/>
      <c r="D13" s="203"/>
      <c r="E13" s="203"/>
      <c r="F13" s="203"/>
      <c r="G13" s="203"/>
      <c r="H13" s="203"/>
      <c r="I13" s="203"/>
      <c r="J13" s="203"/>
      <c r="K13" s="58">
        <v>2</v>
      </c>
      <c r="L13" s="59" t="s">
        <v>237</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246</v>
      </c>
      <c r="AP13" s="61" t="s">
        <v>247</v>
      </c>
      <c r="AQ13" s="61" t="s">
        <v>201</v>
      </c>
      <c r="AR13" s="61" t="s">
        <v>248</v>
      </c>
      <c r="AS13" s="61" t="s">
        <v>249</v>
      </c>
      <c r="AT13" s="61" t="s">
        <v>250</v>
      </c>
      <c r="AU13" s="61" t="s">
        <v>251</v>
      </c>
      <c r="AV13" s="61" t="s">
        <v>224</v>
      </c>
      <c r="AW13" s="62" t="s">
        <v>179</v>
      </c>
      <c r="AX13" s="62" t="s">
        <v>180</v>
      </c>
      <c r="AY13" s="62" t="s">
        <v>181</v>
      </c>
      <c r="AZ13" s="62" t="s">
        <v>225</v>
      </c>
      <c r="BA13" s="62" t="s">
        <v>183</v>
      </c>
      <c r="BB13" s="62" t="s">
        <v>184</v>
      </c>
      <c r="BC13" s="62" t="s">
        <v>206</v>
      </c>
      <c r="BD13" s="62">
        <f t="shared" si="0"/>
        <v>95</v>
      </c>
      <c r="BE13" s="62" t="str">
        <f t="shared" si="1"/>
        <v>Fuerte</v>
      </c>
      <c r="BF13" s="61"/>
      <c r="BG13" s="63" t="s">
        <v>186</v>
      </c>
      <c r="BH13" s="62" t="str">
        <f t="shared" si="2"/>
        <v>Siempre se ejecuta</v>
      </c>
      <c r="BI13" s="61"/>
      <c r="BJ13" s="62" t="str">
        <f t="shared" si="3"/>
        <v>FUERTE</v>
      </c>
      <c r="BK13" s="62">
        <f t="shared" si="4"/>
        <v>100</v>
      </c>
      <c r="BL13" s="62" t="str">
        <f t="shared" si="5"/>
        <v>NO</v>
      </c>
      <c r="BM13" s="238"/>
      <c r="BN13" s="241"/>
      <c r="BO13" s="244"/>
      <c r="BP13" s="218"/>
      <c r="BQ13" s="221"/>
      <c r="BR13" s="221"/>
      <c r="BS13" s="230"/>
    </row>
    <row r="14" spans="2:71" s="57" customFormat="1" ht="267.75" x14ac:dyDescent="0.25">
      <c r="B14" s="198"/>
      <c r="C14" s="201"/>
      <c r="D14" s="203"/>
      <c r="E14" s="203"/>
      <c r="F14" s="203"/>
      <c r="G14" s="203"/>
      <c r="H14" s="203"/>
      <c r="I14" s="203"/>
      <c r="J14" s="203"/>
      <c r="K14" s="64">
        <v>3</v>
      </c>
      <c r="L14" s="65" t="s">
        <v>238</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252</v>
      </c>
      <c r="AP14" s="67" t="s">
        <v>253</v>
      </c>
      <c r="AQ14" s="67" t="s">
        <v>175</v>
      </c>
      <c r="AR14" s="67" t="s">
        <v>254</v>
      </c>
      <c r="AS14" s="67" t="s">
        <v>255</v>
      </c>
      <c r="AT14" s="67" t="s">
        <v>256</v>
      </c>
      <c r="AU14" s="67" t="s">
        <v>257</v>
      </c>
      <c r="AV14" s="67" t="s">
        <v>178</v>
      </c>
      <c r="AW14" s="68" t="s">
        <v>179</v>
      </c>
      <c r="AX14" s="68" t="s">
        <v>180</v>
      </c>
      <c r="AY14" s="68" t="s">
        <v>181</v>
      </c>
      <c r="AZ14" s="68" t="s">
        <v>182</v>
      </c>
      <c r="BA14" s="68" t="s">
        <v>183</v>
      </c>
      <c r="BB14" s="68" t="s">
        <v>184</v>
      </c>
      <c r="BC14" s="68" t="s">
        <v>206</v>
      </c>
      <c r="BD14" s="68">
        <f t="shared" si="0"/>
        <v>100</v>
      </c>
      <c r="BE14" s="68" t="str">
        <f t="shared" si="1"/>
        <v>Fuerte</v>
      </c>
      <c r="BF14" s="67"/>
      <c r="BG14" s="69" t="s">
        <v>186</v>
      </c>
      <c r="BH14" s="68" t="str">
        <f t="shared" si="2"/>
        <v>Siempre se ejecuta</v>
      </c>
      <c r="BI14" s="67"/>
      <c r="BJ14" s="68" t="str">
        <f t="shared" si="3"/>
        <v>FUERTE</v>
      </c>
      <c r="BK14" s="68">
        <f t="shared" si="4"/>
        <v>100</v>
      </c>
      <c r="BL14" s="68" t="str">
        <f t="shared" si="5"/>
        <v>NO</v>
      </c>
      <c r="BM14" s="238"/>
      <c r="BN14" s="241"/>
      <c r="BO14" s="244"/>
      <c r="BP14" s="218"/>
      <c r="BQ14" s="221"/>
      <c r="BR14" s="221"/>
      <c r="BS14" s="230"/>
    </row>
    <row r="15" spans="2:71" s="57" customFormat="1" ht="267.75" x14ac:dyDescent="0.25">
      <c r="B15" s="198"/>
      <c r="C15" s="201"/>
      <c r="D15" s="203"/>
      <c r="E15" s="203"/>
      <c r="F15" s="203"/>
      <c r="G15" s="203"/>
      <c r="H15" s="203"/>
      <c r="I15" s="203"/>
      <c r="J15" s="203"/>
      <c r="K15" s="58">
        <v>4</v>
      </c>
      <c r="L15" s="59" t="s">
        <v>236</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264</v>
      </c>
      <c r="AP15" s="61" t="s">
        <v>258</v>
      </c>
      <c r="AQ15" s="61" t="s">
        <v>201</v>
      </c>
      <c r="AR15" s="61" t="s">
        <v>259</v>
      </c>
      <c r="AS15" s="61" t="s">
        <v>265</v>
      </c>
      <c r="AT15" s="61" t="s">
        <v>260</v>
      </c>
      <c r="AU15" s="61" t="s">
        <v>261</v>
      </c>
      <c r="AV15" s="61" t="s">
        <v>178</v>
      </c>
      <c r="AW15" s="62" t="s">
        <v>179</v>
      </c>
      <c r="AX15" s="62" t="s">
        <v>180</v>
      </c>
      <c r="AY15" s="62" t="s">
        <v>181</v>
      </c>
      <c r="AZ15" s="62" t="s">
        <v>182</v>
      </c>
      <c r="BA15" s="62" t="s">
        <v>183</v>
      </c>
      <c r="BB15" s="62" t="s">
        <v>184</v>
      </c>
      <c r="BC15" s="62" t="s">
        <v>206</v>
      </c>
      <c r="BD15" s="62">
        <f t="shared" si="0"/>
        <v>100</v>
      </c>
      <c r="BE15" s="62" t="str">
        <f t="shared" si="1"/>
        <v>Fuerte</v>
      </c>
      <c r="BF15" s="61"/>
      <c r="BG15" s="63" t="s">
        <v>186</v>
      </c>
      <c r="BH15" s="62" t="str">
        <f t="shared" si="2"/>
        <v>Siempre se ejecuta</v>
      </c>
      <c r="BI15" s="61"/>
      <c r="BJ15" s="62" t="str">
        <f t="shared" si="3"/>
        <v>FUERTE</v>
      </c>
      <c r="BK15" s="62">
        <f t="shared" si="4"/>
        <v>100</v>
      </c>
      <c r="BL15" s="62" t="str">
        <f t="shared" si="5"/>
        <v>NO</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239"/>
      <c r="BN21" s="242"/>
      <c r="BO21" s="245"/>
      <c r="BP21" s="219"/>
      <c r="BQ21" s="222"/>
      <c r="BR21" s="222"/>
      <c r="BS21" s="231"/>
    </row>
    <row r="22" spans="2:71" s="57" customFormat="1" ht="96" hidden="1" customHeight="1" x14ac:dyDescent="0.25">
      <c r="B22" s="197">
        <v>2</v>
      </c>
      <c r="C22" s="200" t="s">
        <v>120</v>
      </c>
      <c r="D22" s="203" t="s">
        <v>121</v>
      </c>
      <c r="E22" s="203"/>
      <c r="F22" s="232" t="s">
        <v>122</v>
      </c>
      <c r="G22" s="232" t="s">
        <v>122</v>
      </c>
      <c r="H22" s="232" t="s">
        <v>122</v>
      </c>
      <c r="I22" s="232" t="s">
        <v>122</v>
      </c>
      <c r="J22" s="203" t="str">
        <f>IF(AND((F22="SI"),(G22="SI"),(H22="SI"),(I22="SI")),"Si es Riesgo de Corrupción","No es Riesgo de Corrupción")</f>
        <v>No es Riesgo de Corrupción</v>
      </c>
      <c r="K22" s="50">
        <v>1</v>
      </c>
      <c r="L22" s="51" t="s">
        <v>123</v>
      </c>
      <c r="M22" s="223" t="s">
        <v>191</v>
      </c>
      <c r="N22" s="250"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47" t="s">
        <v>122</v>
      </c>
      <c r="R22" s="247" t="s">
        <v>122</v>
      </c>
      <c r="S22" s="247" t="s">
        <v>122</v>
      </c>
      <c r="T22" s="247" t="s">
        <v>122</v>
      </c>
      <c r="U22" s="247" t="s">
        <v>122</v>
      </c>
      <c r="V22" s="247" t="s">
        <v>122</v>
      </c>
      <c r="W22" s="247" t="s">
        <v>122</v>
      </c>
      <c r="X22" s="247" t="s">
        <v>122</v>
      </c>
      <c r="Y22" s="247" t="s">
        <v>122</v>
      </c>
      <c r="Z22" s="247" t="s">
        <v>122</v>
      </c>
      <c r="AA22" s="247" t="s">
        <v>122</v>
      </c>
      <c r="AB22" s="247" t="s">
        <v>122</v>
      </c>
      <c r="AC22" s="247" t="s">
        <v>122</v>
      </c>
      <c r="AD22" s="247" t="s">
        <v>122</v>
      </c>
      <c r="AE22" s="247" t="s">
        <v>122</v>
      </c>
      <c r="AF22" s="247" t="s">
        <v>122</v>
      </c>
      <c r="AG22" s="247" t="s">
        <v>122</v>
      </c>
      <c r="AH22" s="247" t="s">
        <v>122</v>
      </c>
      <c r="AI22" s="247" t="s">
        <v>122</v>
      </c>
      <c r="AJ22" s="220">
        <f>IF(AF22="SI","Impacto Catastrófico por lesoines o perdida de vidas humanas",(COUNTIF(Q22:AE31,"SI")+COUNTIF(AG22:AI31,"SI")))</f>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54" t="s">
        <v>122</v>
      </c>
      <c r="AX22" s="54" t="s">
        <v>122</v>
      </c>
      <c r="AY22" s="54" t="s">
        <v>122</v>
      </c>
      <c r="AZ22" s="54" t="s">
        <v>122</v>
      </c>
      <c r="BA22" s="54" t="s">
        <v>122</v>
      </c>
      <c r="BB22" s="54" t="s">
        <v>122</v>
      </c>
      <c r="BC22" s="54" t="s">
        <v>122</v>
      </c>
      <c r="BD22" s="54">
        <f t="shared" si="0"/>
        <v>0</v>
      </c>
      <c r="BE22" s="54" t="str">
        <f t="shared" si="1"/>
        <v>Débil</v>
      </c>
      <c r="BF22" s="53"/>
      <c r="BG22" s="55" t="s">
        <v>122</v>
      </c>
      <c r="BH22" s="54" t="str">
        <f t="shared" si="2"/>
        <v>Casilla formulada</v>
      </c>
      <c r="BI22" s="53"/>
      <c r="BJ22" s="54" t="str">
        <f t="shared" si="3"/>
        <v/>
      </c>
      <c r="BK22" s="54" t="str">
        <f t="shared" si="4"/>
        <v/>
      </c>
      <c r="BL22" s="54" t="str">
        <f t="shared" si="5"/>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5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32"/>
      <c r="G23" s="232"/>
      <c r="H23" s="232"/>
      <c r="I23" s="232"/>
      <c r="J23" s="203"/>
      <c r="K23" s="58">
        <v>2</v>
      </c>
      <c r="L23" s="59" t="s">
        <v>123</v>
      </c>
      <c r="M23" s="223"/>
      <c r="N23" s="251"/>
      <c r="O23" s="215"/>
      <c r="P23" s="218"/>
      <c r="Q23" s="248"/>
      <c r="R23" s="248"/>
      <c r="S23" s="248"/>
      <c r="T23" s="248"/>
      <c r="U23" s="248"/>
      <c r="V23" s="248"/>
      <c r="W23" s="248"/>
      <c r="X23" s="248"/>
      <c r="Y23" s="248"/>
      <c r="Z23" s="248"/>
      <c r="AA23" s="248"/>
      <c r="AB23" s="248"/>
      <c r="AC23" s="248"/>
      <c r="AD23" s="248"/>
      <c r="AE23" s="248"/>
      <c r="AF23" s="248"/>
      <c r="AG23" s="248"/>
      <c r="AH23" s="248"/>
      <c r="AI23" s="248"/>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238"/>
      <c r="BN23" s="241"/>
      <c r="BO23" s="254"/>
      <c r="BP23" s="218"/>
      <c r="BQ23" s="221"/>
      <c r="BR23" s="221"/>
      <c r="BS23" s="230"/>
    </row>
    <row r="24" spans="2:71" s="57" customFormat="1" ht="96" hidden="1" customHeight="1" x14ac:dyDescent="0.25">
      <c r="B24" s="198"/>
      <c r="C24" s="201"/>
      <c r="D24" s="203"/>
      <c r="E24" s="203"/>
      <c r="F24" s="232"/>
      <c r="G24" s="232"/>
      <c r="H24" s="232"/>
      <c r="I24" s="232"/>
      <c r="J24" s="203"/>
      <c r="K24" s="64">
        <v>3</v>
      </c>
      <c r="L24" s="65" t="s">
        <v>123</v>
      </c>
      <c r="M24" s="223"/>
      <c r="N24" s="251"/>
      <c r="O24" s="215"/>
      <c r="P24" s="218"/>
      <c r="Q24" s="248"/>
      <c r="R24" s="248"/>
      <c r="S24" s="248"/>
      <c r="T24" s="248"/>
      <c r="U24" s="248"/>
      <c r="V24" s="248"/>
      <c r="W24" s="248"/>
      <c r="X24" s="248"/>
      <c r="Y24" s="248"/>
      <c r="Z24" s="248"/>
      <c r="AA24" s="248"/>
      <c r="AB24" s="248"/>
      <c r="AC24" s="248"/>
      <c r="AD24" s="248"/>
      <c r="AE24" s="248"/>
      <c r="AF24" s="248"/>
      <c r="AG24" s="248"/>
      <c r="AH24" s="248"/>
      <c r="AI24" s="248"/>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238"/>
      <c r="BN24" s="241"/>
      <c r="BO24" s="254"/>
      <c r="BP24" s="218"/>
      <c r="BQ24" s="221"/>
      <c r="BR24" s="221"/>
      <c r="BS24" s="230"/>
    </row>
    <row r="25" spans="2:71" s="57" customFormat="1" ht="96" hidden="1" customHeight="1" x14ac:dyDescent="0.25">
      <c r="B25" s="198"/>
      <c r="C25" s="201"/>
      <c r="D25" s="203"/>
      <c r="E25" s="203"/>
      <c r="F25" s="232"/>
      <c r="G25" s="232"/>
      <c r="H25" s="232"/>
      <c r="I25" s="232"/>
      <c r="J25" s="203"/>
      <c r="K25" s="58">
        <v>4</v>
      </c>
      <c r="L25" s="59" t="s">
        <v>123</v>
      </c>
      <c r="M25" s="223"/>
      <c r="N25" s="251"/>
      <c r="O25" s="215"/>
      <c r="P25" s="218"/>
      <c r="Q25" s="248"/>
      <c r="R25" s="248"/>
      <c r="S25" s="248"/>
      <c r="T25" s="248"/>
      <c r="U25" s="248"/>
      <c r="V25" s="248"/>
      <c r="W25" s="248"/>
      <c r="X25" s="248"/>
      <c r="Y25" s="248"/>
      <c r="Z25" s="248"/>
      <c r="AA25" s="248"/>
      <c r="AB25" s="248"/>
      <c r="AC25" s="248"/>
      <c r="AD25" s="248"/>
      <c r="AE25" s="248"/>
      <c r="AF25" s="248"/>
      <c r="AG25" s="248"/>
      <c r="AH25" s="248"/>
      <c r="AI25" s="248"/>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238"/>
      <c r="BN25" s="241"/>
      <c r="BO25" s="254"/>
      <c r="BP25" s="218"/>
      <c r="BQ25" s="221"/>
      <c r="BR25" s="221"/>
      <c r="BS25" s="230"/>
    </row>
    <row r="26" spans="2:71" s="57" customFormat="1" ht="96" hidden="1" customHeight="1" x14ac:dyDescent="0.25">
      <c r="B26" s="198"/>
      <c r="C26" s="201"/>
      <c r="D26" s="203"/>
      <c r="E26" s="203"/>
      <c r="F26" s="232"/>
      <c r="G26" s="232"/>
      <c r="H26" s="232"/>
      <c r="I26" s="232"/>
      <c r="J26" s="203"/>
      <c r="K26" s="64">
        <v>5</v>
      </c>
      <c r="L26" s="65" t="s">
        <v>123</v>
      </c>
      <c r="M26" s="223"/>
      <c r="N26" s="251"/>
      <c r="O26" s="215"/>
      <c r="P26" s="218"/>
      <c r="Q26" s="248"/>
      <c r="R26" s="248"/>
      <c r="S26" s="248"/>
      <c r="T26" s="248"/>
      <c r="U26" s="248"/>
      <c r="V26" s="248"/>
      <c r="W26" s="248"/>
      <c r="X26" s="248"/>
      <c r="Y26" s="248"/>
      <c r="Z26" s="248"/>
      <c r="AA26" s="248"/>
      <c r="AB26" s="248"/>
      <c r="AC26" s="248"/>
      <c r="AD26" s="248"/>
      <c r="AE26" s="248"/>
      <c r="AF26" s="248"/>
      <c r="AG26" s="248"/>
      <c r="AH26" s="248"/>
      <c r="AI26" s="248"/>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238"/>
      <c r="BN26" s="241"/>
      <c r="BO26" s="254"/>
      <c r="BP26" s="218"/>
      <c r="BQ26" s="221"/>
      <c r="BR26" s="221"/>
      <c r="BS26" s="230"/>
    </row>
    <row r="27" spans="2:71" s="57" customFormat="1" ht="96" hidden="1" customHeight="1" x14ac:dyDescent="0.25">
      <c r="B27" s="198"/>
      <c r="C27" s="201"/>
      <c r="D27" s="203"/>
      <c r="E27" s="203"/>
      <c r="F27" s="232"/>
      <c r="G27" s="232"/>
      <c r="H27" s="232"/>
      <c r="I27" s="232"/>
      <c r="J27" s="203"/>
      <c r="K27" s="58">
        <v>6</v>
      </c>
      <c r="L27" s="59" t="s">
        <v>123</v>
      </c>
      <c r="M27" s="223"/>
      <c r="N27" s="251"/>
      <c r="O27" s="215"/>
      <c r="P27" s="218"/>
      <c r="Q27" s="248"/>
      <c r="R27" s="248"/>
      <c r="S27" s="248"/>
      <c r="T27" s="248"/>
      <c r="U27" s="248"/>
      <c r="V27" s="248"/>
      <c r="W27" s="248"/>
      <c r="X27" s="248"/>
      <c r="Y27" s="248"/>
      <c r="Z27" s="248"/>
      <c r="AA27" s="248"/>
      <c r="AB27" s="248"/>
      <c r="AC27" s="248"/>
      <c r="AD27" s="248"/>
      <c r="AE27" s="248"/>
      <c r="AF27" s="248"/>
      <c r="AG27" s="248"/>
      <c r="AH27" s="248"/>
      <c r="AI27" s="248"/>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238"/>
      <c r="BN27" s="241"/>
      <c r="BO27" s="254"/>
      <c r="BP27" s="218"/>
      <c r="BQ27" s="221"/>
      <c r="BR27" s="221"/>
      <c r="BS27" s="230"/>
    </row>
    <row r="28" spans="2:71" s="57" customFormat="1" ht="96" hidden="1" customHeight="1" x14ac:dyDescent="0.25">
      <c r="B28" s="198"/>
      <c r="C28" s="201"/>
      <c r="D28" s="203"/>
      <c r="E28" s="203"/>
      <c r="F28" s="232"/>
      <c r="G28" s="232"/>
      <c r="H28" s="232"/>
      <c r="I28" s="232"/>
      <c r="J28" s="203"/>
      <c r="K28" s="64">
        <v>7</v>
      </c>
      <c r="L28" s="65" t="s">
        <v>123</v>
      </c>
      <c r="M28" s="223"/>
      <c r="N28" s="251"/>
      <c r="O28" s="215"/>
      <c r="P28" s="218"/>
      <c r="Q28" s="248"/>
      <c r="R28" s="248"/>
      <c r="S28" s="248"/>
      <c r="T28" s="248"/>
      <c r="U28" s="248"/>
      <c r="V28" s="248"/>
      <c r="W28" s="248"/>
      <c r="X28" s="248"/>
      <c r="Y28" s="248"/>
      <c r="Z28" s="248"/>
      <c r="AA28" s="248"/>
      <c r="AB28" s="248"/>
      <c r="AC28" s="248"/>
      <c r="AD28" s="248"/>
      <c r="AE28" s="248"/>
      <c r="AF28" s="248"/>
      <c r="AG28" s="248"/>
      <c r="AH28" s="248"/>
      <c r="AI28" s="248"/>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238"/>
      <c r="BN28" s="241"/>
      <c r="BO28" s="254"/>
      <c r="BP28" s="218"/>
      <c r="BQ28" s="221"/>
      <c r="BR28" s="221"/>
      <c r="BS28" s="230"/>
    </row>
    <row r="29" spans="2:71" s="57" customFormat="1" ht="96" hidden="1" customHeight="1" x14ac:dyDescent="0.25">
      <c r="B29" s="198"/>
      <c r="C29" s="201"/>
      <c r="D29" s="203"/>
      <c r="E29" s="203"/>
      <c r="F29" s="232"/>
      <c r="G29" s="232"/>
      <c r="H29" s="232"/>
      <c r="I29" s="232"/>
      <c r="J29" s="203"/>
      <c r="K29" s="58">
        <v>8</v>
      </c>
      <c r="L29" s="59" t="s">
        <v>123</v>
      </c>
      <c r="M29" s="223"/>
      <c r="N29" s="251"/>
      <c r="O29" s="215"/>
      <c r="P29" s="218"/>
      <c r="Q29" s="248"/>
      <c r="R29" s="248"/>
      <c r="S29" s="248"/>
      <c r="T29" s="248"/>
      <c r="U29" s="248"/>
      <c r="V29" s="248"/>
      <c r="W29" s="248"/>
      <c r="X29" s="248"/>
      <c r="Y29" s="248"/>
      <c r="Z29" s="248"/>
      <c r="AA29" s="248"/>
      <c r="AB29" s="248"/>
      <c r="AC29" s="248"/>
      <c r="AD29" s="248"/>
      <c r="AE29" s="248"/>
      <c r="AF29" s="248"/>
      <c r="AG29" s="248"/>
      <c r="AH29" s="248"/>
      <c r="AI29" s="248"/>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238"/>
      <c r="BN29" s="241"/>
      <c r="BO29" s="254"/>
      <c r="BP29" s="218"/>
      <c r="BQ29" s="221"/>
      <c r="BR29" s="221"/>
      <c r="BS29" s="230"/>
    </row>
    <row r="30" spans="2:71" s="57" customFormat="1" ht="96" hidden="1" customHeight="1" x14ac:dyDescent="0.25">
      <c r="B30" s="198"/>
      <c r="C30" s="201"/>
      <c r="D30" s="203"/>
      <c r="E30" s="203"/>
      <c r="F30" s="232"/>
      <c r="G30" s="232"/>
      <c r="H30" s="232"/>
      <c r="I30" s="232"/>
      <c r="J30" s="203"/>
      <c r="K30" s="64">
        <v>9</v>
      </c>
      <c r="L30" s="70" t="s">
        <v>123</v>
      </c>
      <c r="M30" s="223"/>
      <c r="N30" s="251"/>
      <c r="O30" s="215"/>
      <c r="P30" s="218"/>
      <c r="Q30" s="248"/>
      <c r="R30" s="248"/>
      <c r="S30" s="248"/>
      <c r="T30" s="248"/>
      <c r="U30" s="248"/>
      <c r="V30" s="248"/>
      <c r="W30" s="248"/>
      <c r="X30" s="248"/>
      <c r="Y30" s="248"/>
      <c r="Z30" s="248"/>
      <c r="AA30" s="248"/>
      <c r="AB30" s="248"/>
      <c r="AC30" s="248"/>
      <c r="AD30" s="248"/>
      <c r="AE30" s="248"/>
      <c r="AF30" s="248"/>
      <c r="AG30" s="248"/>
      <c r="AH30" s="248"/>
      <c r="AI30" s="248"/>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238"/>
      <c r="BN30" s="241"/>
      <c r="BO30" s="254"/>
      <c r="BP30" s="218"/>
      <c r="BQ30" s="221"/>
      <c r="BR30" s="221"/>
      <c r="BS30" s="230"/>
    </row>
    <row r="31" spans="2:71" s="57" customFormat="1" ht="96" hidden="1" customHeight="1" thickBot="1" x14ac:dyDescent="0.3">
      <c r="B31" s="199"/>
      <c r="C31" s="202"/>
      <c r="D31" s="204"/>
      <c r="E31" s="204"/>
      <c r="F31" s="233"/>
      <c r="G31" s="233"/>
      <c r="H31" s="233"/>
      <c r="I31" s="233"/>
      <c r="J31" s="204"/>
      <c r="K31" s="71">
        <v>10</v>
      </c>
      <c r="L31" s="72" t="s">
        <v>123</v>
      </c>
      <c r="M31" s="224"/>
      <c r="N31" s="252"/>
      <c r="O31" s="216"/>
      <c r="P31" s="219"/>
      <c r="Q31" s="249"/>
      <c r="R31" s="249"/>
      <c r="S31" s="249"/>
      <c r="T31" s="249"/>
      <c r="U31" s="249"/>
      <c r="V31" s="249"/>
      <c r="W31" s="249"/>
      <c r="X31" s="249"/>
      <c r="Y31" s="249"/>
      <c r="Z31" s="249"/>
      <c r="AA31" s="249"/>
      <c r="AB31" s="249"/>
      <c r="AC31" s="249"/>
      <c r="AD31" s="249"/>
      <c r="AE31" s="249"/>
      <c r="AF31" s="249"/>
      <c r="AG31" s="249"/>
      <c r="AH31" s="249"/>
      <c r="AI31" s="249"/>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239"/>
      <c r="BN31" s="242"/>
      <c r="BO31" s="25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0"/>
        <v>0</v>
      </c>
      <c r="BE32" s="54" t="str">
        <f t="shared" si="1"/>
        <v>Débil</v>
      </c>
      <c r="BF32" s="53"/>
      <c r="BG32" s="55" t="s">
        <v>122</v>
      </c>
      <c r="BH32" s="54" t="str">
        <f t="shared" si="2"/>
        <v>Casilla formulada</v>
      </c>
      <c r="BI32" s="53"/>
      <c r="BJ32" s="54" t="str">
        <f t="shared" si="3"/>
        <v/>
      </c>
      <c r="BK32" s="54" t="str">
        <f t="shared" si="4"/>
        <v/>
      </c>
      <c r="BL32" s="54" t="str">
        <f t="shared" si="5"/>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0"/>
        <v>0</v>
      </c>
      <c r="BE42" s="54" t="str">
        <f t="shared" si="1"/>
        <v>Débil</v>
      </c>
      <c r="BF42" s="53"/>
      <c r="BG42" s="55" t="s">
        <v>122</v>
      </c>
      <c r="BH42" s="54" t="str">
        <f t="shared" si="2"/>
        <v>Casilla formulada</v>
      </c>
      <c r="BI42" s="53"/>
      <c r="BJ42" s="54" t="str">
        <f t="shared" si="3"/>
        <v/>
      </c>
      <c r="BK42" s="54" t="str">
        <f t="shared" si="4"/>
        <v/>
      </c>
      <c r="BL42" s="54" t="str">
        <f t="shared" si="5"/>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0"/>
        <v>0</v>
      </c>
      <c r="BE52" s="54" t="str">
        <f t="shared" si="1"/>
        <v>Débil</v>
      </c>
      <c r="BF52" s="53"/>
      <c r="BG52" s="55" t="s">
        <v>122</v>
      </c>
      <c r="BH52" s="54" t="str">
        <f t="shared" si="2"/>
        <v>Casilla formulada</v>
      </c>
      <c r="BI52" s="53"/>
      <c r="BJ52" s="54" t="str">
        <f t="shared" si="3"/>
        <v/>
      </c>
      <c r="BK52" s="54" t="str">
        <f t="shared" si="4"/>
        <v/>
      </c>
      <c r="BL52" s="54" t="str">
        <f t="shared" si="5"/>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239"/>
      <c r="BN61" s="242"/>
      <c r="BO61" s="255"/>
      <c r="BP61" s="219"/>
      <c r="BQ61" s="222"/>
      <c r="BR61" s="222"/>
      <c r="BS61" s="231"/>
    </row>
  </sheetData>
  <sheetProtection algorithmName="SHA-512" hashValue="far5dw22PttBoE39WTL+2uApEMnt1W9jze2DjLgujmhbfZVUZmKuoxWBU982H/TB6ZYTQSZQI829I5jFezLkWA==" saltValue="vmNSgzWrt1z1WZjrvGfyNA=="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635" priority="23" operator="containsText" text="Si es Riesgo de Corrupción">
      <formula>NOT(ISERROR(SEARCH("Si es Riesgo de Corrupción",J12)))</formula>
    </cfRule>
    <cfRule type="containsText" dxfId="634" priority="24" operator="containsText" text="No es Riesgo de Corrupción">
      <formula>NOT(ISERROR(SEARCH("No es Riesgo de Corrupción",J12)))</formula>
    </cfRule>
  </conditionalFormatting>
  <conditionalFormatting sqref="L12:M21">
    <cfRule type="containsText" dxfId="633" priority="22" operator="containsText" text="Espacio para describir ">
      <formula>NOT(ISERROR(SEARCH("Espacio para describir ",L12)))</formula>
    </cfRule>
  </conditionalFormatting>
  <conditionalFormatting sqref="N12:N61 Q12:AI61 AQ12:AQ61 AV12:BC61 BG12:BG61 BO12:BO61">
    <cfRule type="containsText" dxfId="632" priority="21" operator="containsText" text="Escoger un dato de la lista desplegable">
      <formula>NOT(ISERROR(SEARCH("Escoger un dato de la lista desplegable",N12)))</formula>
    </cfRule>
  </conditionalFormatting>
  <conditionalFormatting sqref="AO12:AO61">
    <cfRule type="containsText" dxfId="631" priority="20" operator="containsText" text="REDACTAR CONTROL">
      <formula>NOT(ISERROR(SEARCH("REDACTAR CONTROL",AO12)))</formula>
    </cfRule>
  </conditionalFormatting>
  <conditionalFormatting sqref="AL12 BR12">
    <cfRule type="containsText" dxfId="630" priority="17" operator="containsText" text="Extremo">
      <formula>NOT(ISERROR(SEARCH("Extremo",AL12)))</formula>
    </cfRule>
    <cfRule type="containsText" dxfId="629" priority="18" operator="containsText" text="Alto">
      <formula>NOT(ISERROR(SEARCH("Alto",AL12)))</formula>
    </cfRule>
    <cfRule type="containsText" dxfId="628" priority="19" operator="containsText" text="Moderado">
      <formula>NOT(ISERROR(SEARCH("Moderado",AL12)))</formula>
    </cfRule>
  </conditionalFormatting>
  <conditionalFormatting sqref="L22:M31">
    <cfRule type="containsText" dxfId="627" priority="16" operator="containsText" text="Espacio para describir ">
      <formula>NOT(ISERROR(SEARCH("Espacio para describir ",L22)))</formula>
    </cfRule>
  </conditionalFormatting>
  <conditionalFormatting sqref="AL22 BR22">
    <cfRule type="containsText" dxfId="626" priority="13" operator="containsText" text="Extremo">
      <formula>NOT(ISERROR(SEARCH("Extremo",AL22)))</formula>
    </cfRule>
    <cfRule type="containsText" dxfId="625" priority="14" operator="containsText" text="Alto">
      <formula>NOT(ISERROR(SEARCH("Alto",AL22)))</formula>
    </cfRule>
    <cfRule type="containsText" dxfId="624" priority="15" operator="containsText" text="Moderado">
      <formula>NOT(ISERROR(SEARCH("Moderado",AL22)))</formula>
    </cfRule>
  </conditionalFormatting>
  <conditionalFormatting sqref="L32:M41">
    <cfRule type="containsText" dxfId="623" priority="12" operator="containsText" text="Espacio para describir ">
      <formula>NOT(ISERROR(SEARCH("Espacio para describir ",L32)))</formula>
    </cfRule>
  </conditionalFormatting>
  <conditionalFormatting sqref="AL32 BR32">
    <cfRule type="containsText" dxfId="622" priority="9" operator="containsText" text="Extremo">
      <formula>NOT(ISERROR(SEARCH("Extremo",AL32)))</formula>
    </cfRule>
    <cfRule type="containsText" dxfId="621" priority="10" operator="containsText" text="Alto">
      <formula>NOT(ISERROR(SEARCH("Alto",AL32)))</formula>
    </cfRule>
    <cfRule type="containsText" dxfId="620" priority="11" operator="containsText" text="Moderado">
      <formula>NOT(ISERROR(SEARCH("Moderado",AL32)))</formula>
    </cfRule>
  </conditionalFormatting>
  <conditionalFormatting sqref="L42:M51">
    <cfRule type="containsText" dxfId="619" priority="8" operator="containsText" text="Espacio para describir ">
      <formula>NOT(ISERROR(SEARCH("Espacio para describir ",L42)))</formula>
    </cfRule>
  </conditionalFormatting>
  <conditionalFormatting sqref="AL42 BR42">
    <cfRule type="containsText" dxfId="618" priority="5" operator="containsText" text="Extremo">
      <formula>NOT(ISERROR(SEARCH("Extremo",AL42)))</formula>
    </cfRule>
    <cfRule type="containsText" dxfId="617" priority="6" operator="containsText" text="Alto">
      <formula>NOT(ISERROR(SEARCH("Alto",AL42)))</formula>
    </cfRule>
    <cfRule type="containsText" dxfId="616" priority="7" operator="containsText" text="Moderado">
      <formula>NOT(ISERROR(SEARCH("Moderado",AL42)))</formula>
    </cfRule>
  </conditionalFormatting>
  <conditionalFormatting sqref="L52:M61">
    <cfRule type="containsText" dxfId="615" priority="4" operator="containsText" text="Espacio para describir ">
      <formula>NOT(ISERROR(SEARCH("Espacio para describir ",L52)))</formula>
    </cfRule>
  </conditionalFormatting>
  <conditionalFormatting sqref="AL52 BR52">
    <cfRule type="containsText" dxfId="614" priority="1" operator="containsText" text="Extremo">
      <formula>NOT(ISERROR(SEARCH("Extremo",AL52)))</formula>
    </cfRule>
    <cfRule type="containsText" dxfId="613" priority="2" operator="containsText" text="Alto">
      <formula>NOT(ISERROR(SEARCH("Alto",AL52)))</formula>
    </cfRule>
    <cfRule type="containsText" dxfId="612" priority="3" operator="containsText" text="Moderado">
      <formula>NOT(ISERROR(SEARCH("Moderado",AL52)))</formula>
    </cfRule>
  </conditionalFormatting>
  <dataValidations disablePrompts="1" count="60">
    <dataValidation type="list" allowBlank="1" showInputMessage="1" showErrorMessage="1" sqref="N12:N61" xr:uid="{4D1D9C16-98FC-490B-9767-2C20A13C7B12}">
      <formula1>"Escoger un dato de la lista desplegable,5,4,3,2,1"</formula1>
    </dataValidation>
    <dataValidation type="list" allowBlank="1" showInputMessage="1" showErrorMessage="1" sqref="F12:I61" xr:uid="{3DC507F0-DB2C-420C-9954-2DCF81B35EBF}">
      <formula1>"SI,NO,Escoger un dato de la lista desplegable"</formula1>
    </dataValidation>
    <dataValidation type="list" allowBlank="1" showInputMessage="1" showErrorMessage="1" sqref="AQ12:AQ61" xr:uid="{B26FCBD4-791A-4E5A-BD3F-EA5EA6833C91}">
      <formula1>"Escoger un dato de la lista desplegable,Por Tramite, Diario, Semanal, Quincenal, Mensual, Bimestral, Trimestral, Semestral,Anual"</formula1>
    </dataValidation>
    <dataValidation type="list" allowBlank="1" showInputMessage="1" showErrorMessage="1" sqref="AV12:AV61" xr:uid="{9FEBE866-CD35-4227-A4D1-7212CA67B45A}">
      <formula1>"Escoger un dato de la lista desplegable,Preventivo,Detectivo"</formula1>
    </dataValidation>
    <dataValidation type="list" allowBlank="1" showInputMessage="1" showErrorMessage="1" prompt="¿Existen un responsable asignado a la ejecución del control?" sqref="AW12:AW61" xr:uid="{27D416B6-A756-4258-92E4-867E16432B84}">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F12D9C2D-96CC-4F75-8446-6734E808D46A}">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93BA3070-3C9C-40C0-BE4C-BD7126FA8C75}">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043FB476-9EEB-4ADE-9EBF-CFA666B6D20D}">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F1E6DFA7-4278-4E4C-92C7-7D8359F1E08D}">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9F13B568-DA77-4DDC-84F1-2D103A091808}">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129F4755-725E-4CEF-85E3-AA74BC3274A4}">
      <formula1>"Escoger un dato de la lista desplegable,Completa,Incompleta,No existe"</formula1>
    </dataValidation>
    <dataValidation type="list" allowBlank="1" showInputMessage="1" showErrorMessage="1" sqref="BG12:BG61" xr:uid="{45F8FAD5-7EBF-408B-9B97-AE3936A5DC65}">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0BC9A3AE-DAEF-442F-BD2D-FEC14BC09460}"/>
    <dataValidation allowBlank="1" showInputMessage="1" showErrorMessage="1" prompt="¿Afectar al grupo de funcionarios del proceso?" sqref="Q11" xr:uid="{5EE9FF4B-CDD5-4554-A79E-F124ECABC7AE}"/>
    <dataValidation type="list" allowBlank="1" showInputMessage="1" showErrorMessage="1" prompt="¿Afectar al grupo de funcionarios del proceso?" sqref="Q12:Q61" xr:uid="{778BC046-C704-4CFF-BEBF-175557D8C888}">
      <formula1>"SI,NO,Escoger un dato de la lista desplegable"</formula1>
    </dataValidation>
    <dataValidation allowBlank="1" showInputMessage="1" showErrorMessage="1" prompt="¿Afectar el cumplimiento de metas y objetivos de la dependencia?" sqref="R11" xr:uid="{41504E8A-CE11-4867-95DF-D679E55AC99B}"/>
    <dataValidation type="list" allowBlank="1" showInputMessage="1" showErrorMessage="1" prompt="¿Afectar el cumplimiento de metas y objetivos de la dependencia?" sqref="R12:R61" xr:uid="{0A6359B1-4A6E-49E1-B0D8-AD458C3CC488}">
      <formula1>"SI,NO,Escoger un dato de la lista desplegable"</formula1>
    </dataValidation>
    <dataValidation allowBlank="1" showInputMessage="1" showErrorMessage="1" prompt="¿Afectar el cumplimiento de misión de la Entidad?" sqref="S11" xr:uid="{28FEB32B-F95B-4F26-B485-01512595212D}"/>
    <dataValidation type="list" allowBlank="1" showInputMessage="1" showErrorMessage="1" prompt="¿Afectar el cumplimiento de misión de la Entidad?" sqref="S12:S61" xr:uid="{59761B09-040A-4531-BD9A-247E26DA790F}">
      <formula1>"SI,NO,Escoger un dato de la lista desplegable"</formula1>
    </dataValidation>
    <dataValidation allowBlank="1" showInputMessage="1" showErrorMessage="1" prompt="¿Afectar el cumplimiento de la misión del sector al que pertenece la Entidad?" sqref="T11" xr:uid="{E1FB1803-ECB0-408C-81D5-FDD145CEAFAD}"/>
    <dataValidation type="list" allowBlank="1" showInputMessage="1" showErrorMessage="1" prompt="¿Afectar el cumplimiento de la misión del sector al que pertenece la Entidad?" sqref="T12:T61" xr:uid="{58F48909-B160-4F4A-9E00-6B25602691A2}">
      <formula1>"SI,NO,Escoger un dato de la lista desplegable"</formula1>
    </dataValidation>
    <dataValidation allowBlank="1" showInputMessage="1" showErrorMessage="1" prompt="¿Generar pérdida de confianza de la Entidad, afectando su reputación?" sqref="U11" xr:uid="{0E9FAEF2-1D1F-4F84-9FCD-1AD7BDAAFAEC}"/>
    <dataValidation type="list" allowBlank="1" showInputMessage="1" showErrorMessage="1" prompt="¿Generar pérdida de confianza de la Entidad, afectando su reputación?" sqref="U12:U61" xr:uid="{3E9CF254-F1B7-4B31-9FD8-B2796FA3D0E4}">
      <formula1>"SI,NO,Escoger un dato de la lista desplegable"</formula1>
    </dataValidation>
    <dataValidation allowBlank="1" showInputMessage="1" showErrorMessage="1" prompt="¿Generar pérdida de recursos económicos?" sqref="V11" xr:uid="{47C78774-C396-412D-8CAD-340405A3A34F}"/>
    <dataValidation type="list" allowBlank="1" showInputMessage="1" showErrorMessage="1" prompt="¿Generar pérdida de recursos económicos?" sqref="V12:V61" xr:uid="{560C7A1C-2617-45BD-B7C3-31622C7FCA03}">
      <formula1>"SI,NO,Escoger un dato de la lista desplegable"</formula1>
    </dataValidation>
    <dataValidation allowBlank="1" showInputMessage="1" showErrorMessage="1" prompt="¿Afectar la generación de los productos o la prestación de servicios?" sqref="W11" xr:uid="{4C2E696D-DEE0-41EE-86A4-718EBD39D6D2}"/>
    <dataValidation type="list" allowBlank="1" showInputMessage="1" showErrorMessage="1" prompt="¿Afectar la generación de los productos o la prestación de servicios?" sqref="W12:W61" xr:uid="{BEA3C50A-AD31-4255-8F80-9CA68E2C82CB}">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A6C1658-4BF2-4A87-B6F7-00A84808739F}"/>
    <dataValidation type="list" allowBlank="1" showInputMessage="1" showErrorMessage="1" prompt="¿Dar lugar al detrimento de calidad de vida de la comunidad por la pérdida del bien o servicios o los recursos públicos?" sqref="X12:X61" xr:uid="{05A67479-4450-4A60-AE01-137332227BB0}">
      <formula1>"SI,NO,Escoger un dato de la lista desplegable"</formula1>
    </dataValidation>
    <dataValidation allowBlank="1" showInputMessage="1" showErrorMessage="1" prompt="¿Generar pérdida de información de la Entidad?" sqref="Y11" xr:uid="{8F7B7EA9-7890-4984-AA06-C764D7692E11}"/>
    <dataValidation type="list" allowBlank="1" showInputMessage="1" showErrorMessage="1" prompt="¿Generar pérdida de información de la Entidad?" sqref="Y12:Y61" xr:uid="{EE9E4C08-497A-4C5B-84A9-4412059B25E0}">
      <formula1>"SI,NO,Escoger un dato de la lista desplegable"</formula1>
    </dataValidation>
    <dataValidation allowBlank="1" showInputMessage="1" showErrorMessage="1" prompt="¿Generar intervención de los órganos de control, de la Fiscalía, u otro ente?" sqref="Z11" xr:uid="{53C95506-D0C4-4464-829B-18FFF222F956}"/>
    <dataValidation type="list" allowBlank="1" showInputMessage="1" showErrorMessage="1" prompt="¿Generar intervención de los órganos de control, de la Fiscalía, u otro ente?" sqref="Z12:Z61" xr:uid="{CA2BFAB4-7847-4FFB-A26B-8A6B9BBA546E}">
      <formula1>"SI,NO,Escoger un dato de la lista desplegable"</formula1>
    </dataValidation>
    <dataValidation allowBlank="1" showInputMessage="1" showErrorMessage="1" prompt="¿Dar lugar a procesos sancionatorios?" sqref="AA11" xr:uid="{48600F46-BD80-407A-9672-D7995A6BDAB1}"/>
    <dataValidation type="list" allowBlank="1" showInputMessage="1" showErrorMessage="1" prompt="¿Dar lugar a procesos sancionatorios?" sqref="AA12:AA61" xr:uid="{0F667CF0-CA45-4C4B-BFFE-21DDD4E54317}">
      <formula1>"SI,NO,Escoger un dato de la lista desplegable"</formula1>
    </dataValidation>
    <dataValidation allowBlank="1" showInputMessage="1" showErrorMessage="1" prompt="¿Dar lugar a procesos disciplinarios?" sqref="AB11" xr:uid="{C29BE414-1CD2-4237-933C-21158094C76B}"/>
    <dataValidation type="list" allowBlank="1" showInputMessage="1" showErrorMessage="1" prompt="¿Dar lugar a procesos disciplinarios?" sqref="AB12:AB61" xr:uid="{EE05CC2E-F70C-435C-9942-603DF7DC5273}">
      <formula1>"SI,NO,Escoger un dato de la lista desplegable"</formula1>
    </dataValidation>
    <dataValidation allowBlank="1" showInputMessage="1" showErrorMessage="1" prompt="¿Dar lugar a procesos fiscales?" sqref="AC11" xr:uid="{6A1EE252-64B2-4247-838A-396C46D8F965}"/>
    <dataValidation type="list" allowBlank="1" showInputMessage="1" showErrorMessage="1" prompt="¿Dar lugar a procesos fiscales?" sqref="AC12:AC61" xr:uid="{70B84201-A070-43B3-AB76-4826E5F218C0}">
      <formula1>"SI,NO,Escoger un dato de la lista desplegable"</formula1>
    </dataValidation>
    <dataValidation allowBlank="1" showInputMessage="1" showErrorMessage="1" prompt="¿Dar lugar a procesos penales?" sqref="AD11" xr:uid="{33BA8B34-814C-45AA-930B-FE009A37611F}"/>
    <dataValidation type="list" allowBlank="1" showInputMessage="1" showErrorMessage="1" prompt="¿Dar lugar a procesos penales?" sqref="AD12:AD61" xr:uid="{DAC6F685-4C45-4246-8E75-1614424AD04E}">
      <formula1>"SI,NO,Escoger un dato de la lista desplegable"</formula1>
    </dataValidation>
    <dataValidation allowBlank="1" showInputMessage="1" showErrorMessage="1" prompt="¿Generar pérdida de credibilidad del sector?" sqref="AE11" xr:uid="{FFBF8779-9E41-4DC5-BE66-6BE7FB6E6E43}"/>
    <dataValidation type="list" allowBlank="1" showInputMessage="1" showErrorMessage="1" prompt="¿Generar pérdida de credibilidad del sector?" sqref="AE12:AE61" xr:uid="{FF61731A-B7C6-470A-848B-A420CA87092A}">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25A427CB-7685-40B9-9D92-5BCCA38E78BD}"/>
    <dataValidation type="list" allowBlank="1" showInputMessage="1" showErrorMessage="1" prompt="¿Ocasionar lesiones físicas o pérdida de vidas humanas?_x000a_NOTA: si esta respuesta es afirmativa, el impacto sera considerado como catastrófico." sqref="AF12:AF61" xr:uid="{C6D8C990-A381-4C8B-A966-CCAF85A96464}">
      <formula1>"SI,NO,Escoger un dato de la lista desplegable"</formula1>
    </dataValidation>
    <dataValidation allowBlank="1" showInputMessage="1" showErrorMessage="1" prompt="¿Afectar la imagen regional?" sqref="AG11" xr:uid="{FA9B9AE6-7828-4710-96AB-112DE151DC13}"/>
    <dataValidation type="list" allowBlank="1" showInputMessage="1" showErrorMessage="1" prompt="¿Afectar la imagen regional?" sqref="AG12:AG61" xr:uid="{3478647E-790E-42D6-820D-7DB6F942A550}">
      <formula1>"SI,NO,Escoger un dato de la lista desplegable"</formula1>
    </dataValidation>
    <dataValidation allowBlank="1" showInputMessage="1" showErrorMessage="1" prompt="¿Afectar la imagen nacional?" sqref="AH11" xr:uid="{331CC137-A193-4C9B-8D69-69738F6EE44A}"/>
    <dataValidation type="list" allowBlank="1" showInputMessage="1" showErrorMessage="1" prompt="¿Afectar la imagen nacional?" sqref="AH12:AH61" xr:uid="{E612513C-10FA-4036-8087-F964261A4DCC}">
      <formula1>"SI,NO,Escoger un dato de la lista desplegable"</formula1>
    </dataValidation>
    <dataValidation allowBlank="1" showInputMessage="1" showErrorMessage="1" prompt="¿Genera Impacto ambiental?" sqref="AI11" xr:uid="{1FEC7EE7-64A9-4CCC-B068-696FFEE4DF91}"/>
    <dataValidation type="list" allowBlank="1" showInputMessage="1" showErrorMessage="1" prompt="¿Genera Impacto ambiental?" sqref="AI12:AI61" xr:uid="{CA2C7767-5FAC-459F-8792-4ECD70AB86CC}">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330526AD-4B85-492A-9F9B-F2C4BA46F7CB}"/>
    <dataValidation allowBlank="1" showInputMessage="1" showErrorMessage="1" prompt="¿Existen un responsable asignado a la ejecución del control?" sqref="AW11" xr:uid="{D41029DD-5E21-4585-ACEA-A712A58456F5}"/>
    <dataValidation allowBlank="1" showInputMessage="1" showErrorMessage="1" prompt="El responsable tiene autoridad y adecuada segregación de funciones en la ejecución del control?" sqref="AX11" xr:uid="{66D66E21-36FE-471E-802D-76B085A9FA26}"/>
    <dataValidation allowBlank="1" showInputMessage="1" showErrorMessage="1" prompt="¿La oportunidad en que se ejecuta el control ayuda a prevenir la mitigación del riesgo o a detectar la materialización del riesgo de manera oportuna?" sqref="AY11" xr:uid="{629DC7C4-E73F-4515-B6FF-D928D1236941}"/>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755C2B4B-55F8-44BF-9701-84906299567B}"/>
    <dataValidation allowBlank="1" showInputMessage="1" showErrorMessage="1" prompt="¿La fuente de información que se utiliza en el desarrollo del control es información confiable que permita mitigar el riesgo?." sqref="BA11" xr:uid="{8F5FB4BC-0160-4159-B4D8-5613B245BEB0}"/>
    <dataValidation allowBlank="1" showInputMessage="1" showErrorMessage="1" prompt="¿Las observaciones, desviaciones o diferencias identificadas como resultados de la ejecución del control son investigadas y resueltas de manera oportuna?" sqref="BB11" xr:uid="{68AA9E48-41FD-4A53-B537-6A8A63F30714}"/>
    <dataValidation allowBlank="1" showInputMessage="1" showErrorMessage="1" prompt="¿Se deja evidencia o rastro de la ejecución del control, que permita a cualquier tercero con la evidencia, llegar a la misma conclusión?." sqref="BC11" xr:uid="{069AA75B-CF10-4E21-8192-9F87E2037CE9}"/>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2C9BA103-51DF-499B-A2FD-E2E38F4F476F}"/>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925D77C-64EF-49A8-B7E1-33B7E8A5C743}">
          <x14:formula1>
            <xm:f>DATOS!$J$15:$J$19</xm:f>
          </x14:formula1>
          <xm:sqref>AM12:AM61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929E0-A070-435C-9FE7-5DC073C7DC44}">
  <sheetPr>
    <pageSetUpPr fitToPage="1"/>
  </sheetPr>
  <dimension ref="B2:BS61"/>
  <sheetViews>
    <sheetView topLeftCell="M1" zoomScale="60" zoomScaleNormal="60" workbookViewId="0">
      <selection activeCell="AN8" sqref="AN8:AV8"/>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175.15" customHeight="1" x14ac:dyDescent="0.25">
      <c r="B12" s="197">
        <v>1</v>
      </c>
      <c r="C12" s="200" t="s">
        <v>28</v>
      </c>
      <c r="D12" s="203" t="s">
        <v>507</v>
      </c>
      <c r="E12" s="203" t="s">
        <v>524</v>
      </c>
      <c r="F12" s="203" t="s">
        <v>170</v>
      </c>
      <c r="G12" s="203" t="s">
        <v>170</v>
      </c>
      <c r="H12" s="203" t="s">
        <v>170</v>
      </c>
      <c r="I12" s="203" t="s">
        <v>170</v>
      </c>
      <c r="J12" s="203" t="str">
        <f>IF(AND((F12="SI"),(G12="SI"),(H12="SI"),(I12="SI")),"Si es Riesgo de Corrupción","No es Riesgo de Corrupción")</f>
        <v>Si es Riesgo de Corrupción</v>
      </c>
      <c r="K12" s="50">
        <v>1</v>
      </c>
      <c r="L12" s="51" t="s">
        <v>508</v>
      </c>
      <c r="M12" s="223" t="s">
        <v>510</v>
      </c>
      <c r="N12" s="225">
        <v>3</v>
      </c>
      <c r="O12" s="214" t="str">
        <f>IF(N12=1,"Rara vez",IF(N12=2,"Improbable",IF(N12=3,"Posible",IF(N12=4,"Probable",IF(N12=5,"Casi seguro","Definir el nivel de probabilidad")))))</f>
        <v>Posible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220" t="s">
        <v>170</v>
      </c>
      <c r="R12" s="220" t="s">
        <v>170</v>
      </c>
      <c r="S12" s="220" t="s">
        <v>170</v>
      </c>
      <c r="T12" s="220" t="s">
        <v>170</v>
      </c>
      <c r="U12" s="220" t="s">
        <v>170</v>
      </c>
      <c r="V12" s="220" t="s">
        <v>170</v>
      </c>
      <c r="W12" s="220" t="s">
        <v>170</v>
      </c>
      <c r="X12" s="220" t="s">
        <v>170</v>
      </c>
      <c r="Y12" s="220" t="s">
        <v>170</v>
      </c>
      <c r="Z12" s="220" t="s">
        <v>170</v>
      </c>
      <c r="AA12" s="220" t="s">
        <v>170</v>
      </c>
      <c r="AB12" s="220" t="s">
        <v>170</v>
      </c>
      <c r="AC12" s="220" t="s">
        <v>170</v>
      </c>
      <c r="AD12" s="220" t="s">
        <v>170</v>
      </c>
      <c r="AE12" s="220" t="s">
        <v>170</v>
      </c>
      <c r="AF12" s="220" t="s">
        <v>173</v>
      </c>
      <c r="AG12" s="220" t="s">
        <v>170</v>
      </c>
      <c r="AH12" s="220" t="s">
        <v>170</v>
      </c>
      <c r="AI12" s="220" t="s">
        <v>173</v>
      </c>
      <c r="AJ12" s="220">
        <f t="shared" ref="AJ12:AJ22" si="0">IF(AF12="SI","Impacto Catastrófico por lesoines o perdida de vidas humanas",(COUNTIF(Q12:AE21,"SI")+COUNTIF(AG12:AI21,"SI")))</f>
        <v>17</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511</v>
      </c>
      <c r="AP12" s="53" t="s">
        <v>512</v>
      </c>
      <c r="AQ12" s="53" t="s">
        <v>227</v>
      </c>
      <c r="AR12" s="53" t="s">
        <v>525</v>
      </c>
      <c r="AS12" s="53" t="s">
        <v>513</v>
      </c>
      <c r="AT12" s="53" t="s">
        <v>514</v>
      </c>
      <c r="AU12" s="53" t="s">
        <v>515</v>
      </c>
      <c r="AV12" s="53" t="s">
        <v>178</v>
      </c>
      <c r="AW12" s="56" t="s">
        <v>179</v>
      </c>
      <c r="AX12" s="56" t="s">
        <v>180</v>
      </c>
      <c r="AY12" s="56" t="s">
        <v>181</v>
      </c>
      <c r="AZ12" s="56" t="s">
        <v>182</v>
      </c>
      <c r="BA12" s="56" t="s">
        <v>183</v>
      </c>
      <c r="BB12" s="56" t="s">
        <v>184</v>
      </c>
      <c r="BC12" s="56" t="s">
        <v>206</v>
      </c>
      <c r="BD12" s="56">
        <f t="shared" ref="BD12:BD61" si="1">IF(AW12="Asignado",15,0)+IF(AX12="Adecuado",15,0)+IF(AY12="Oportuna",15,0)+IF(AZ12="Prevenir",15,IF(AZ12="Detectar",10,0))+IF(BA12="Confiable",15,0)+IF(BB12="Se investigan y resuelven oportunamente",15,0)+IF(BC12="Completa",10,IF(BC12="Incompleta",5,0))</f>
        <v>100</v>
      </c>
      <c r="BE12" s="56" t="str">
        <f t="shared" ref="BE12:BE61" si="2">IF(BD12&lt;=85,"Débil",IF(AND(BD12&gt;=86,BD12&lt;=94),"Moderado","Fuerte"))</f>
        <v>Fuerte</v>
      </c>
      <c r="BF12" s="53"/>
      <c r="BG12" s="55" t="s">
        <v>186</v>
      </c>
      <c r="BH12" s="56" t="str">
        <f t="shared" ref="BH12:BH61" si="3">IF(BG12="Débil","No se ejecuta",IF(BG12="Moderado","Algunas veces se ejecuta",IF(BG12="FUERTE","Siempre se ejecuta","Casilla formulada")))</f>
        <v>Siempre se ejecuta</v>
      </c>
      <c r="BI12" s="53"/>
      <c r="BJ12" s="56"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5">IF(BJ12="DÉBIL",0,IF(BJ12="MODERADO",50,IF(BJ12="FUERTE",100,"")))</f>
        <v>100</v>
      </c>
      <c r="BL12" s="56" t="str">
        <f t="shared" ref="BL12:BL61" si="6">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57"/>
    </row>
    <row r="13" spans="2:71" s="57" customFormat="1" ht="189" customHeight="1" x14ac:dyDescent="0.25">
      <c r="B13" s="198"/>
      <c r="C13" s="201"/>
      <c r="D13" s="203"/>
      <c r="E13" s="203"/>
      <c r="F13" s="203"/>
      <c r="G13" s="203"/>
      <c r="H13" s="203"/>
      <c r="I13" s="203"/>
      <c r="J13" s="203"/>
      <c r="K13" s="58">
        <v>2</v>
      </c>
      <c r="L13" s="59" t="s">
        <v>509</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516</v>
      </c>
      <c r="AP13" s="61" t="s">
        <v>512</v>
      </c>
      <c r="AQ13" s="61" t="s">
        <v>227</v>
      </c>
      <c r="AR13" s="61" t="s">
        <v>526</v>
      </c>
      <c r="AS13" s="61" t="s">
        <v>517</v>
      </c>
      <c r="AT13" s="61" t="s">
        <v>514</v>
      </c>
      <c r="AU13" s="61" t="s">
        <v>518</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238"/>
      <c r="BN13" s="241"/>
      <c r="BO13" s="244"/>
      <c r="BP13" s="218"/>
      <c r="BQ13" s="221"/>
      <c r="BR13" s="221"/>
      <c r="BS13" s="258"/>
    </row>
    <row r="14" spans="2:71" s="57" customFormat="1" ht="211.9" customHeight="1" x14ac:dyDescent="0.25">
      <c r="B14" s="198"/>
      <c r="C14" s="201"/>
      <c r="D14" s="203"/>
      <c r="E14" s="203"/>
      <c r="F14" s="203"/>
      <c r="G14" s="203"/>
      <c r="H14" s="203"/>
      <c r="I14" s="203"/>
      <c r="J14" s="203"/>
      <c r="K14" s="64">
        <v>3</v>
      </c>
      <c r="L14" s="65" t="s">
        <v>527</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519</v>
      </c>
      <c r="AP14" s="67" t="s">
        <v>520</v>
      </c>
      <c r="AQ14" s="67" t="s">
        <v>201</v>
      </c>
      <c r="AR14" s="67" t="s">
        <v>521</v>
      </c>
      <c r="AS14" s="67" t="s">
        <v>522</v>
      </c>
      <c r="AT14" s="67" t="s">
        <v>514</v>
      </c>
      <c r="AU14" s="67" t="s">
        <v>523</v>
      </c>
      <c r="AV14" s="67" t="s">
        <v>178</v>
      </c>
      <c r="AW14" s="68" t="s">
        <v>179</v>
      </c>
      <c r="AX14" s="68" t="s">
        <v>180</v>
      </c>
      <c r="AY14" s="68" t="s">
        <v>181</v>
      </c>
      <c r="AZ14" s="68" t="s">
        <v>182</v>
      </c>
      <c r="BA14" s="68" t="s">
        <v>183</v>
      </c>
      <c r="BB14" s="68" t="s">
        <v>184</v>
      </c>
      <c r="BC14" s="68" t="s">
        <v>206</v>
      </c>
      <c r="BD14" s="68">
        <f t="shared" si="1"/>
        <v>100</v>
      </c>
      <c r="BE14" s="68" t="str">
        <f t="shared" si="2"/>
        <v>Fuerte</v>
      </c>
      <c r="BF14" s="67"/>
      <c r="BG14" s="69" t="s">
        <v>186</v>
      </c>
      <c r="BH14" s="68" t="str">
        <f t="shared" si="3"/>
        <v>Siempre se ejecuta</v>
      </c>
      <c r="BI14" s="67"/>
      <c r="BJ14" s="68" t="str">
        <f t="shared" si="4"/>
        <v>FUERTE</v>
      </c>
      <c r="BK14" s="68">
        <f t="shared" si="5"/>
        <v>100</v>
      </c>
      <c r="BL14" s="68" t="str">
        <f t="shared" si="6"/>
        <v>NO</v>
      </c>
      <c r="BM14" s="238"/>
      <c r="BN14" s="241"/>
      <c r="BO14" s="244"/>
      <c r="BP14" s="218"/>
      <c r="BQ14" s="221"/>
      <c r="BR14" s="221"/>
      <c r="BS14" s="258"/>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238"/>
      <c r="BN15" s="241"/>
      <c r="BO15" s="244"/>
      <c r="BP15" s="218"/>
      <c r="BQ15" s="221"/>
      <c r="BR15" s="221"/>
      <c r="BS15" s="258"/>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1"/>
        <v>0</v>
      </c>
      <c r="BE16" s="68" t="str">
        <f t="shared" si="2"/>
        <v>Débil</v>
      </c>
      <c r="BF16" s="67"/>
      <c r="BG16" s="69" t="s">
        <v>122</v>
      </c>
      <c r="BH16" s="68" t="str">
        <f t="shared" si="3"/>
        <v>Casilla formulada</v>
      </c>
      <c r="BI16" s="67"/>
      <c r="BJ16" s="68" t="str">
        <f t="shared" si="4"/>
        <v/>
      </c>
      <c r="BK16" s="68" t="str">
        <f t="shared" si="5"/>
        <v/>
      </c>
      <c r="BL16" s="68" t="str">
        <f t="shared" si="6"/>
        <v>SI</v>
      </c>
      <c r="BM16" s="238"/>
      <c r="BN16" s="241"/>
      <c r="BO16" s="244"/>
      <c r="BP16" s="218"/>
      <c r="BQ16" s="221"/>
      <c r="BR16" s="221"/>
      <c r="BS16" s="258"/>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238"/>
      <c r="BN17" s="241"/>
      <c r="BO17" s="244"/>
      <c r="BP17" s="218"/>
      <c r="BQ17" s="221"/>
      <c r="BR17" s="221"/>
      <c r="BS17" s="258"/>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1"/>
        <v>0</v>
      </c>
      <c r="BE18" s="68" t="str">
        <f t="shared" si="2"/>
        <v>Débil</v>
      </c>
      <c r="BF18" s="67"/>
      <c r="BG18" s="69" t="s">
        <v>122</v>
      </c>
      <c r="BH18" s="68" t="str">
        <f t="shared" si="3"/>
        <v>Casilla formulada</v>
      </c>
      <c r="BI18" s="67"/>
      <c r="BJ18" s="68" t="str">
        <f t="shared" si="4"/>
        <v/>
      </c>
      <c r="BK18" s="68" t="str">
        <f t="shared" si="5"/>
        <v/>
      </c>
      <c r="BL18" s="68" t="str">
        <f t="shared" si="6"/>
        <v>SI</v>
      </c>
      <c r="BM18" s="238"/>
      <c r="BN18" s="241"/>
      <c r="BO18" s="244"/>
      <c r="BP18" s="218"/>
      <c r="BQ18" s="221"/>
      <c r="BR18" s="221"/>
      <c r="BS18" s="258"/>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58"/>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1"/>
        <v>0</v>
      </c>
      <c r="BE20" s="68" t="str">
        <f t="shared" si="2"/>
        <v>Débil</v>
      </c>
      <c r="BF20" s="67"/>
      <c r="BG20" s="69" t="s">
        <v>122</v>
      </c>
      <c r="BH20" s="68" t="str">
        <f t="shared" si="3"/>
        <v>Casilla formulada</v>
      </c>
      <c r="BI20" s="67"/>
      <c r="BJ20" s="68" t="str">
        <f t="shared" si="4"/>
        <v/>
      </c>
      <c r="BK20" s="68" t="str">
        <f t="shared" si="5"/>
        <v/>
      </c>
      <c r="BL20" s="68" t="str">
        <f t="shared" si="6"/>
        <v>SI</v>
      </c>
      <c r="BM20" s="238"/>
      <c r="BN20" s="241"/>
      <c r="BO20" s="244"/>
      <c r="BP20" s="218"/>
      <c r="BQ20" s="221"/>
      <c r="BR20" s="221"/>
      <c r="BS20" s="258"/>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59"/>
    </row>
    <row r="22" spans="2:71" s="57" customFormat="1" ht="96" hidden="1" customHeight="1" x14ac:dyDescent="0.25">
      <c r="B22" s="197">
        <v>2</v>
      </c>
      <c r="C22" s="200" t="s">
        <v>120</v>
      </c>
      <c r="D22" s="203" t="s">
        <v>121</v>
      </c>
      <c r="E22" s="203"/>
      <c r="F22" s="203" t="s">
        <v>122</v>
      </c>
      <c r="G22" s="203" t="s">
        <v>122</v>
      </c>
      <c r="H22" s="203" t="s">
        <v>122</v>
      </c>
      <c r="I22" s="203" t="s">
        <v>122</v>
      </c>
      <c r="J22" s="203" t="str">
        <f>IF(AND((F22="SI"),(G22="SI"),(H22="SI"),(I22="SI")),"Si es Riesgo de Corrupción","No es Riesgo de Corrupción")</f>
        <v>No es Riesgo de Corrupción</v>
      </c>
      <c r="K22" s="50">
        <v>1</v>
      </c>
      <c r="L22" s="51" t="s">
        <v>123</v>
      </c>
      <c r="M22" s="223" t="s">
        <v>191</v>
      </c>
      <c r="N22" s="225"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20" t="s">
        <v>122</v>
      </c>
      <c r="R22" s="220" t="s">
        <v>122</v>
      </c>
      <c r="S22" s="220" t="s">
        <v>122</v>
      </c>
      <c r="T22" s="220" t="s">
        <v>122</v>
      </c>
      <c r="U22" s="220" t="s">
        <v>122</v>
      </c>
      <c r="V22" s="220" t="s">
        <v>122</v>
      </c>
      <c r="W22" s="220" t="s">
        <v>122</v>
      </c>
      <c r="X22" s="220" t="s">
        <v>122</v>
      </c>
      <c r="Y22" s="220" t="s">
        <v>122</v>
      </c>
      <c r="Z22" s="220" t="s">
        <v>122</v>
      </c>
      <c r="AA22" s="220" t="s">
        <v>122</v>
      </c>
      <c r="AB22" s="220" t="s">
        <v>122</v>
      </c>
      <c r="AC22" s="220" t="s">
        <v>122</v>
      </c>
      <c r="AD22" s="220" t="s">
        <v>122</v>
      </c>
      <c r="AE22" s="220" t="s">
        <v>122</v>
      </c>
      <c r="AF22" s="220" t="s">
        <v>122</v>
      </c>
      <c r="AG22" s="220" t="s">
        <v>122</v>
      </c>
      <c r="AH22" s="220" t="s">
        <v>122</v>
      </c>
      <c r="AI22" s="220" t="s">
        <v>122</v>
      </c>
      <c r="AJ22" s="220">
        <f t="shared" si="0"/>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1"/>
        <v>0</v>
      </c>
      <c r="BE22" s="56" t="str">
        <f t="shared" si="2"/>
        <v>Débil</v>
      </c>
      <c r="BF22" s="53"/>
      <c r="BG22" s="55" t="s">
        <v>122</v>
      </c>
      <c r="BH22" s="56" t="str">
        <f t="shared" si="3"/>
        <v>Casilla formulada</v>
      </c>
      <c r="BI22" s="53"/>
      <c r="BJ22" s="56" t="str">
        <f t="shared" si="4"/>
        <v/>
      </c>
      <c r="BK22" s="56" t="str">
        <f t="shared" si="5"/>
        <v/>
      </c>
      <c r="BL22" s="56" t="str">
        <f t="shared" si="6"/>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4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03"/>
      <c r="G23" s="203"/>
      <c r="H23" s="203"/>
      <c r="I23" s="203"/>
      <c r="J23" s="203"/>
      <c r="K23" s="58">
        <v>2</v>
      </c>
      <c r="L23" s="59" t="s">
        <v>123</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1"/>
        <v>0</v>
      </c>
      <c r="BE23" s="62" t="str">
        <f t="shared" si="2"/>
        <v>Débil</v>
      </c>
      <c r="BF23" s="61"/>
      <c r="BG23" s="63" t="s">
        <v>122</v>
      </c>
      <c r="BH23" s="62" t="str">
        <f t="shared" si="3"/>
        <v>Casilla formulada</v>
      </c>
      <c r="BI23" s="61"/>
      <c r="BJ23" s="62" t="str">
        <f t="shared" si="4"/>
        <v/>
      </c>
      <c r="BK23" s="62" t="str">
        <f t="shared" si="5"/>
        <v/>
      </c>
      <c r="BL23" s="62" t="str">
        <f t="shared" si="6"/>
        <v>SI</v>
      </c>
      <c r="BM23" s="238"/>
      <c r="BN23" s="241"/>
      <c r="BO23" s="244"/>
      <c r="BP23" s="218"/>
      <c r="BQ23" s="221"/>
      <c r="BR23" s="221"/>
      <c r="BS23" s="230"/>
    </row>
    <row r="24" spans="2:71" s="57" customFormat="1" ht="96" hidden="1"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1"/>
        <v>0</v>
      </c>
      <c r="BE24" s="68" t="str">
        <f t="shared" si="2"/>
        <v>Débil</v>
      </c>
      <c r="BF24" s="67"/>
      <c r="BG24" s="69" t="s">
        <v>122</v>
      </c>
      <c r="BH24" s="68" t="str">
        <f t="shared" si="3"/>
        <v>Casilla formulada</v>
      </c>
      <c r="BI24" s="67"/>
      <c r="BJ24" s="68" t="str">
        <f t="shared" si="4"/>
        <v/>
      </c>
      <c r="BK24" s="68" t="str">
        <f t="shared" si="5"/>
        <v/>
      </c>
      <c r="BL24" s="68" t="str">
        <f t="shared" si="6"/>
        <v>SI</v>
      </c>
      <c r="BM24" s="238"/>
      <c r="BN24" s="241"/>
      <c r="BO24" s="244"/>
      <c r="BP24" s="218"/>
      <c r="BQ24" s="221"/>
      <c r="BR24" s="221"/>
      <c r="BS24" s="230"/>
    </row>
    <row r="25" spans="2:71" s="57" customFormat="1" ht="96" hidden="1"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238"/>
      <c r="BN25" s="241"/>
      <c r="BO25" s="244"/>
      <c r="BP25" s="218"/>
      <c r="BQ25" s="221"/>
      <c r="BR25" s="221"/>
      <c r="BS25" s="230"/>
    </row>
    <row r="26" spans="2:71" s="57" customFormat="1" ht="96" hidden="1"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1"/>
        <v>0</v>
      </c>
      <c r="BE26" s="68" t="str">
        <f t="shared" si="2"/>
        <v>Débil</v>
      </c>
      <c r="BF26" s="67"/>
      <c r="BG26" s="69" t="s">
        <v>122</v>
      </c>
      <c r="BH26" s="68" t="str">
        <f t="shared" si="3"/>
        <v>Casilla formulada</v>
      </c>
      <c r="BI26" s="67"/>
      <c r="BJ26" s="68" t="str">
        <f t="shared" si="4"/>
        <v/>
      </c>
      <c r="BK26" s="68" t="str">
        <f t="shared" si="5"/>
        <v/>
      </c>
      <c r="BL26" s="68" t="str">
        <f t="shared" si="6"/>
        <v>SI</v>
      </c>
      <c r="BM26" s="238"/>
      <c r="BN26" s="241"/>
      <c r="BO26" s="244"/>
      <c r="BP26" s="218"/>
      <c r="BQ26" s="221"/>
      <c r="BR26" s="221"/>
      <c r="BS26" s="230"/>
    </row>
    <row r="27" spans="2:71" s="57" customFormat="1" ht="96" hidden="1"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238"/>
      <c r="BN27" s="241"/>
      <c r="BO27" s="244"/>
      <c r="BP27" s="218"/>
      <c r="BQ27" s="221"/>
      <c r="BR27" s="221"/>
      <c r="BS27" s="230"/>
    </row>
    <row r="28" spans="2:71" s="57" customFormat="1" ht="96" hidden="1"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1"/>
        <v>0</v>
      </c>
      <c r="BE28" s="68" t="str">
        <f t="shared" si="2"/>
        <v>Débil</v>
      </c>
      <c r="BF28" s="67"/>
      <c r="BG28" s="69" t="s">
        <v>122</v>
      </c>
      <c r="BH28" s="68" t="str">
        <f t="shared" si="3"/>
        <v>Casilla formulada</v>
      </c>
      <c r="BI28" s="67"/>
      <c r="BJ28" s="68" t="str">
        <f t="shared" si="4"/>
        <v/>
      </c>
      <c r="BK28" s="68" t="str">
        <f t="shared" si="5"/>
        <v/>
      </c>
      <c r="BL28" s="68" t="str">
        <f t="shared" si="6"/>
        <v>SI</v>
      </c>
      <c r="BM28" s="238"/>
      <c r="BN28" s="241"/>
      <c r="BO28" s="244"/>
      <c r="BP28" s="218"/>
      <c r="BQ28" s="221"/>
      <c r="BR28" s="221"/>
      <c r="BS28" s="230"/>
    </row>
    <row r="29" spans="2:71" s="57" customFormat="1" ht="96" hidden="1"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238"/>
      <c r="BN29" s="241"/>
      <c r="BO29" s="244"/>
      <c r="BP29" s="218"/>
      <c r="BQ29" s="221"/>
      <c r="BR29" s="221"/>
      <c r="BS29" s="230"/>
    </row>
    <row r="30" spans="2:71" s="57" customFormat="1" ht="96" hidden="1"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1"/>
        <v>0</v>
      </c>
      <c r="BE30" s="68" t="str">
        <f t="shared" si="2"/>
        <v>Débil</v>
      </c>
      <c r="BF30" s="67"/>
      <c r="BG30" s="69" t="s">
        <v>122</v>
      </c>
      <c r="BH30" s="68" t="str">
        <f t="shared" si="3"/>
        <v>Casilla formulada</v>
      </c>
      <c r="BI30" s="67"/>
      <c r="BJ30" s="68" t="str">
        <f t="shared" si="4"/>
        <v/>
      </c>
      <c r="BK30" s="68" t="str">
        <f t="shared" si="5"/>
        <v/>
      </c>
      <c r="BL30" s="68" t="str">
        <f t="shared" si="6"/>
        <v>SI</v>
      </c>
      <c r="BM30" s="238"/>
      <c r="BN30" s="241"/>
      <c r="BO30" s="244"/>
      <c r="BP30" s="218"/>
      <c r="BQ30" s="221"/>
      <c r="BR30" s="221"/>
      <c r="BS30" s="230"/>
    </row>
    <row r="31" spans="2:71" s="57" customFormat="1" ht="96" hidden="1"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239"/>
      <c r="BN31" s="242"/>
      <c r="BO31" s="24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1"/>
        <v>0</v>
      </c>
      <c r="BE32" s="56" t="str">
        <f t="shared" si="2"/>
        <v>Débil</v>
      </c>
      <c r="BF32" s="53"/>
      <c r="BG32" s="55" t="s">
        <v>122</v>
      </c>
      <c r="BH32" s="56" t="str">
        <f t="shared" si="3"/>
        <v>Casilla formulada</v>
      </c>
      <c r="BI32" s="53"/>
      <c r="BJ32" s="56" t="str">
        <f t="shared" si="4"/>
        <v/>
      </c>
      <c r="BK32" s="56" t="str">
        <f t="shared" si="5"/>
        <v/>
      </c>
      <c r="BL32" s="56" t="str">
        <f t="shared" si="6"/>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1"/>
        <v>0</v>
      </c>
      <c r="BE34" s="68" t="str">
        <f t="shared" si="2"/>
        <v>Débil</v>
      </c>
      <c r="BF34" s="67"/>
      <c r="BG34" s="69" t="s">
        <v>122</v>
      </c>
      <c r="BH34" s="68" t="str">
        <f t="shared" si="3"/>
        <v>Casilla formulada</v>
      </c>
      <c r="BI34" s="67"/>
      <c r="BJ34" s="68" t="str">
        <f t="shared" si="4"/>
        <v/>
      </c>
      <c r="BK34" s="68" t="str">
        <f t="shared" si="5"/>
        <v/>
      </c>
      <c r="BL34" s="68" t="str">
        <f t="shared" si="6"/>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1"/>
        <v>0</v>
      </c>
      <c r="BE36" s="68" t="str">
        <f t="shared" si="2"/>
        <v>Débil</v>
      </c>
      <c r="BF36" s="67"/>
      <c r="BG36" s="69" t="s">
        <v>122</v>
      </c>
      <c r="BH36" s="68" t="str">
        <f t="shared" si="3"/>
        <v>Casilla formulada</v>
      </c>
      <c r="BI36" s="67"/>
      <c r="BJ36" s="68" t="str">
        <f t="shared" si="4"/>
        <v/>
      </c>
      <c r="BK36" s="68" t="str">
        <f t="shared" si="5"/>
        <v/>
      </c>
      <c r="BL36" s="68" t="str">
        <f t="shared" si="6"/>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1"/>
        <v>0</v>
      </c>
      <c r="BE38" s="68" t="str">
        <f t="shared" si="2"/>
        <v>Débil</v>
      </c>
      <c r="BF38" s="67"/>
      <c r="BG38" s="69" t="s">
        <v>122</v>
      </c>
      <c r="BH38" s="68" t="str">
        <f t="shared" si="3"/>
        <v>Casilla formulada</v>
      </c>
      <c r="BI38" s="67"/>
      <c r="BJ38" s="68" t="str">
        <f t="shared" si="4"/>
        <v/>
      </c>
      <c r="BK38" s="68" t="str">
        <f t="shared" si="5"/>
        <v/>
      </c>
      <c r="BL38" s="68" t="str">
        <f t="shared" si="6"/>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1"/>
        <v>0</v>
      </c>
      <c r="BE40" s="68" t="str">
        <f t="shared" si="2"/>
        <v>Débil</v>
      </c>
      <c r="BF40" s="67"/>
      <c r="BG40" s="69" t="s">
        <v>122</v>
      </c>
      <c r="BH40" s="68" t="str">
        <f t="shared" si="3"/>
        <v>Casilla formulada</v>
      </c>
      <c r="BI40" s="67"/>
      <c r="BJ40" s="68" t="str">
        <f t="shared" si="4"/>
        <v/>
      </c>
      <c r="BK40" s="68" t="str">
        <f t="shared" si="5"/>
        <v/>
      </c>
      <c r="BL40" s="68" t="str">
        <f t="shared" si="6"/>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1"/>
        <v>0</v>
      </c>
      <c r="BE42" s="56" t="str">
        <f t="shared" si="2"/>
        <v>Débil</v>
      </c>
      <c r="BF42" s="53"/>
      <c r="BG42" s="55" t="s">
        <v>122</v>
      </c>
      <c r="BH42" s="56" t="str">
        <f t="shared" si="3"/>
        <v>Casilla formulada</v>
      </c>
      <c r="BI42" s="53"/>
      <c r="BJ42" s="56" t="str">
        <f t="shared" si="4"/>
        <v/>
      </c>
      <c r="BK42" s="56" t="str">
        <f t="shared" si="5"/>
        <v/>
      </c>
      <c r="BL42" s="56" t="str">
        <f t="shared" si="6"/>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1"/>
        <v>0</v>
      </c>
      <c r="BE43" s="62" t="str">
        <f t="shared" si="2"/>
        <v>Débil</v>
      </c>
      <c r="BF43" s="61"/>
      <c r="BG43" s="63" t="s">
        <v>122</v>
      </c>
      <c r="BH43" s="62" t="str">
        <f t="shared" si="3"/>
        <v>Casilla formulada</v>
      </c>
      <c r="BI43" s="61"/>
      <c r="BJ43" s="62" t="str">
        <f t="shared" si="4"/>
        <v/>
      </c>
      <c r="BK43" s="62" t="str">
        <f t="shared" si="5"/>
        <v/>
      </c>
      <c r="BL43" s="62" t="str">
        <f t="shared" si="6"/>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1"/>
        <v>0</v>
      </c>
      <c r="BE44" s="68" t="str">
        <f t="shared" si="2"/>
        <v>Débil</v>
      </c>
      <c r="BF44" s="67"/>
      <c r="BG44" s="69" t="s">
        <v>122</v>
      </c>
      <c r="BH44" s="68" t="str">
        <f t="shared" si="3"/>
        <v>Casilla formulada</v>
      </c>
      <c r="BI44" s="67"/>
      <c r="BJ44" s="68" t="str">
        <f t="shared" si="4"/>
        <v/>
      </c>
      <c r="BK44" s="68" t="str">
        <f t="shared" si="5"/>
        <v/>
      </c>
      <c r="BL44" s="68" t="str">
        <f t="shared" si="6"/>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1"/>
        <v>0</v>
      </c>
      <c r="BE45" s="62" t="str">
        <f t="shared" si="2"/>
        <v>Débil</v>
      </c>
      <c r="BF45" s="61"/>
      <c r="BG45" s="63" t="s">
        <v>122</v>
      </c>
      <c r="BH45" s="62" t="str">
        <f t="shared" si="3"/>
        <v>Casilla formulada</v>
      </c>
      <c r="BI45" s="61"/>
      <c r="BJ45" s="62" t="str">
        <f t="shared" si="4"/>
        <v/>
      </c>
      <c r="BK45" s="62" t="str">
        <f t="shared" si="5"/>
        <v/>
      </c>
      <c r="BL45" s="62" t="str">
        <f t="shared" si="6"/>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1"/>
        <v>0</v>
      </c>
      <c r="BE46" s="68" t="str">
        <f t="shared" si="2"/>
        <v>Débil</v>
      </c>
      <c r="BF46" s="67"/>
      <c r="BG46" s="69" t="s">
        <v>122</v>
      </c>
      <c r="BH46" s="68" t="str">
        <f t="shared" si="3"/>
        <v>Casilla formulada</v>
      </c>
      <c r="BI46" s="67"/>
      <c r="BJ46" s="68" t="str">
        <f t="shared" si="4"/>
        <v/>
      </c>
      <c r="BK46" s="68" t="str">
        <f t="shared" si="5"/>
        <v/>
      </c>
      <c r="BL46" s="68" t="str">
        <f t="shared" si="6"/>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1"/>
        <v>0</v>
      </c>
      <c r="BE47" s="62" t="str">
        <f t="shared" si="2"/>
        <v>Débil</v>
      </c>
      <c r="BF47" s="61"/>
      <c r="BG47" s="63" t="s">
        <v>122</v>
      </c>
      <c r="BH47" s="62" t="str">
        <f t="shared" si="3"/>
        <v>Casilla formulada</v>
      </c>
      <c r="BI47" s="61"/>
      <c r="BJ47" s="62" t="str">
        <f t="shared" si="4"/>
        <v/>
      </c>
      <c r="BK47" s="62" t="str">
        <f t="shared" si="5"/>
        <v/>
      </c>
      <c r="BL47" s="62" t="str">
        <f t="shared" si="6"/>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1"/>
        <v>0</v>
      </c>
      <c r="BE48" s="68" t="str">
        <f t="shared" si="2"/>
        <v>Débil</v>
      </c>
      <c r="BF48" s="67"/>
      <c r="BG48" s="69" t="s">
        <v>122</v>
      </c>
      <c r="BH48" s="68" t="str">
        <f t="shared" si="3"/>
        <v>Casilla formulada</v>
      </c>
      <c r="BI48" s="67"/>
      <c r="BJ48" s="68" t="str">
        <f t="shared" si="4"/>
        <v/>
      </c>
      <c r="BK48" s="68" t="str">
        <f t="shared" si="5"/>
        <v/>
      </c>
      <c r="BL48" s="68" t="str">
        <f t="shared" si="6"/>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1"/>
        <v>0</v>
      </c>
      <c r="BE49" s="62" t="str">
        <f t="shared" si="2"/>
        <v>Débil</v>
      </c>
      <c r="BF49" s="61"/>
      <c r="BG49" s="63" t="s">
        <v>122</v>
      </c>
      <c r="BH49" s="62" t="str">
        <f t="shared" si="3"/>
        <v>Casilla formulada</v>
      </c>
      <c r="BI49" s="61"/>
      <c r="BJ49" s="62" t="str">
        <f t="shared" si="4"/>
        <v/>
      </c>
      <c r="BK49" s="62" t="str">
        <f t="shared" si="5"/>
        <v/>
      </c>
      <c r="BL49" s="62" t="str">
        <f t="shared" si="6"/>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1"/>
        <v>0</v>
      </c>
      <c r="BE50" s="68" t="str">
        <f t="shared" si="2"/>
        <v>Débil</v>
      </c>
      <c r="BF50" s="67"/>
      <c r="BG50" s="69" t="s">
        <v>122</v>
      </c>
      <c r="BH50" s="68" t="str">
        <f t="shared" si="3"/>
        <v>Casilla formulada</v>
      </c>
      <c r="BI50" s="67"/>
      <c r="BJ50" s="68" t="str">
        <f t="shared" si="4"/>
        <v/>
      </c>
      <c r="BK50" s="68" t="str">
        <f t="shared" si="5"/>
        <v/>
      </c>
      <c r="BL50" s="68" t="str">
        <f t="shared" si="6"/>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1"/>
        <v>0</v>
      </c>
      <c r="BE51" s="75" t="str">
        <f t="shared" si="2"/>
        <v>Débil</v>
      </c>
      <c r="BF51" s="74"/>
      <c r="BG51" s="76" t="s">
        <v>122</v>
      </c>
      <c r="BH51" s="75" t="str">
        <f t="shared" si="3"/>
        <v>Casilla formulada</v>
      </c>
      <c r="BI51" s="74"/>
      <c r="BJ51" s="75" t="str">
        <f t="shared" si="4"/>
        <v/>
      </c>
      <c r="BK51" s="75" t="str">
        <f t="shared" si="5"/>
        <v/>
      </c>
      <c r="BL51" s="75" t="str">
        <f t="shared" si="6"/>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1"/>
        <v>0</v>
      </c>
      <c r="BE52" s="56" t="str">
        <f t="shared" si="2"/>
        <v>Débil</v>
      </c>
      <c r="BF52" s="53"/>
      <c r="BG52" s="55" t="s">
        <v>122</v>
      </c>
      <c r="BH52" s="56" t="str">
        <f t="shared" si="3"/>
        <v>Casilla formulada</v>
      </c>
      <c r="BI52" s="53"/>
      <c r="BJ52" s="56" t="str">
        <f t="shared" si="4"/>
        <v/>
      </c>
      <c r="BK52" s="56" t="str">
        <f t="shared" si="5"/>
        <v/>
      </c>
      <c r="BL52" s="56" t="str">
        <f t="shared" si="6"/>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1"/>
        <v>0</v>
      </c>
      <c r="BE53" s="62" t="str">
        <f t="shared" si="2"/>
        <v>Débil</v>
      </c>
      <c r="BF53" s="61"/>
      <c r="BG53" s="63" t="s">
        <v>122</v>
      </c>
      <c r="BH53" s="62" t="str">
        <f t="shared" si="3"/>
        <v>Casilla formulada</v>
      </c>
      <c r="BI53" s="61"/>
      <c r="BJ53" s="62" t="str">
        <f t="shared" si="4"/>
        <v/>
      </c>
      <c r="BK53" s="62" t="str">
        <f t="shared" si="5"/>
        <v/>
      </c>
      <c r="BL53" s="62" t="str">
        <f t="shared" si="6"/>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1"/>
        <v>0</v>
      </c>
      <c r="BE54" s="68" t="str">
        <f t="shared" si="2"/>
        <v>Débil</v>
      </c>
      <c r="BF54" s="67"/>
      <c r="BG54" s="69" t="s">
        <v>122</v>
      </c>
      <c r="BH54" s="68" t="str">
        <f t="shared" si="3"/>
        <v>Casilla formulada</v>
      </c>
      <c r="BI54" s="67"/>
      <c r="BJ54" s="68" t="str">
        <f t="shared" si="4"/>
        <v/>
      </c>
      <c r="BK54" s="68" t="str">
        <f t="shared" si="5"/>
        <v/>
      </c>
      <c r="BL54" s="68" t="str">
        <f t="shared" si="6"/>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1"/>
        <v>0</v>
      </c>
      <c r="BE55" s="62" t="str">
        <f t="shared" si="2"/>
        <v>Débil</v>
      </c>
      <c r="BF55" s="61"/>
      <c r="BG55" s="63" t="s">
        <v>122</v>
      </c>
      <c r="BH55" s="62" t="str">
        <f t="shared" si="3"/>
        <v>Casilla formulada</v>
      </c>
      <c r="BI55" s="61"/>
      <c r="BJ55" s="62" t="str">
        <f t="shared" si="4"/>
        <v/>
      </c>
      <c r="BK55" s="62" t="str">
        <f t="shared" si="5"/>
        <v/>
      </c>
      <c r="BL55" s="62" t="str">
        <f t="shared" si="6"/>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1"/>
        <v>0</v>
      </c>
      <c r="BE56" s="68" t="str">
        <f t="shared" si="2"/>
        <v>Débil</v>
      </c>
      <c r="BF56" s="67"/>
      <c r="BG56" s="69" t="s">
        <v>122</v>
      </c>
      <c r="BH56" s="68" t="str">
        <f t="shared" si="3"/>
        <v>Casilla formulada</v>
      </c>
      <c r="BI56" s="67"/>
      <c r="BJ56" s="68" t="str">
        <f t="shared" si="4"/>
        <v/>
      </c>
      <c r="BK56" s="68" t="str">
        <f t="shared" si="5"/>
        <v/>
      </c>
      <c r="BL56" s="68" t="str">
        <f t="shared" si="6"/>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1"/>
        <v>0</v>
      </c>
      <c r="BE57" s="62" t="str">
        <f t="shared" si="2"/>
        <v>Débil</v>
      </c>
      <c r="BF57" s="61"/>
      <c r="BG57" s="63" t="s">
        <v>122</v>
      </c>
      <c r="BH57" s="62" t="str">
        <f t="shared" si="3"/>
        <v>Casilla formulada</v>
      </c>
      <c r="BI57" s="61"/>
      <c r="BJ57" s="62" t="str">
        <f t="shared" si="4"/>
        <v/>
      </c>
      <c r="BK57" s="62" t="str">
        <f t="shared" si="5"/>
        <v/>
      </c>
      <c r="BL57" s="62" t="str">
        <f t="shared" si="6"/>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1"/>
        <v>0</v>
      </c>
      <c r="BE58" s="68" t="str">
        <f t="shared" si="2"/>
        <v>Débil</v>
      </c>
      <c r="BF58" s="67"/>
      <c r="BG58" s="69" t="s">
        <v>122</v>
      </c>
      <c r="BH58" s="68" t="str">
        <f t="shared" si="3"/>
        <v>Casilla formulada</v>
      </c>
      <c r="BI58" s="67"/>
      <c r="BJ58" s="68" t="str">
        <f t="shared" si="4"/>
        <v/>
      </c>
      <c r="BK58" s="68" t="str">
        <f t="shared" si="5"/>
        <v/>
      </c>
      <c r="BL58" s="68" t="str">
        <f t="shared" si="6"/>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1"/>
        <v>0</v>
      </c>
      <c r="BE59" s="62" t="str">
        <f t="shared" si="2"/>
        <v>Débil</v>
      </c>
      <c r="BF59" s="61"/>
      <c r="BG59" s="63" t="s">
        <v>122</v>
      </c>
      <c r="BH59" s="62" t="str">
        <f t="shared" si="3"/>
        <v>Casilla formulada</v>
      </c>
      <c r="BI59" s="61"/>
      <c r="BJ59" s="62" t="str">
        <f t="shared" si="4"/>
        <v/>
      </c>
      <c r="BK59" s="62" t="str">
        <f t="shared" si="5"/>
        <v/>
      </c>
      <c r="BL59" s="62" t="str">
        <f t="shared" si="6"/>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1"/>
        <v>0</v>
      </c>
      <c r="BE60" s="68" t="str">
        <f t="shared" si="2"/>
        <v>Débil</v>
      </c>
      <c r="BF60" s="67"/>
      <c r="BG60" s="69" t="s">
        <v>122</v>
      </c>
      <c r="BH60" s="68" t="str">
        <f t="shared" si="3"/>
        <v>Casilla formulada</v>
      </c>
      <c r="BI60" s="67"/>
      <c r="BJ60" s="68" t="str">
        <f t="shared" si="4"/>
        <v/>
      </c>
      <c r="BK60" s="68" t="str">
        <f t="shared" si="5"/>
        <v/>
      </c>
      <c r="BL60" s="68" t="str">
        <f t="shared" si="6"/>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1"/>
        <v>0</v>
      </c>
      <c r="BE61" s="75" t="str">
        <f t="shared" si="2"/>
        <v>Débil</v>
      </c>
      <c r="BF61" s="74"/>
      <c r="BG61" s="76" t="s">
        <v>122</v>
      </c>
      <c r="BH61" s="75" t="str">
        <f t="shared" si="3"/>
        <v>Casilla formulada</v>
      </c>
      <c r="BI61" s="74"/>
      <c r="BJ61" s="75" t="str">
        <f t="shared" si="4"/>
        <v/>
      </c>
      <c r="BK61" s="75" t="str">
        <f t="shared" si="5"/>
        <v/>
      </c>
      <c r="BL61" s="75" t="str">
        <f t="shared" si="6"/>
        <v>SI</v>
      </c>
      <c r="BM61" s="239"/>
      <c r="BN61" s="242"/>
      <c r="BO61" s="255"/>
      <c r="BP61" s="219"/>
      <c r="BQ61" s="222"/>
      <c r="BR61" s="222"/>
      <c r="BS61" s="231"/>
    </row>
  </sheetData>
  <sheetProtection algorithmName="SHA-512" hashValue="VL3KGy9jOfxKuKAdxRsvYEYcEUvuS1lwpKe9Qo87dvRnOiV9ttlOGex/TNIpAdBaCH02b+yDxDNT6ziZSOrfrw==" saltValue="qBxfH9aZnnTLBZccMWNQvg=="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279" priority="23" operator="containsText" text="Si es Riesgo de Corrupción">
      <formula>NOT(ISERROR(SEARCH("Si es Riesgo de Corrupción",J12)))</formula>
    </cfRule>
    <cfRule type="containsText" dxfId="278" priority="24" operator="containsText" text="No es Riesgo de Corrupción">
      <formula>NOT(ISERROR(SEARCH("No es Riesgo de Corrupción",J12)))</formula>
    </cfRule>
  </conditionalFormatting>
  <conditionalFormatting sqref="L12:M21">
    <cfRule type="containsText" dxfId="277" priority="22" operator="containsText" text="Espacio para describir ">
      <formula>NOT(ISERROR(SEARCH("Espacio para describir ",L12)))</formula>
    </cfRule>
  </conditionalFormatting>
  <conditionalFormatting sqref="Q12:AI61 AQ12:AQ61 AV12:BC61 BG12:BG61 BO12:BO61 N12:N61">
    <cfRule type="containsText" dxfId="276" priority="21" operator="containsText" text="Escoger un dato de la lista desplegable">
      <formula>NOT(ISERROR(SEARCH("Escoger un dato de la lista desplegable",N12)))</formula>
    </cfRule>
  </conditionalFormatting>
  <conditionalFormatting sqref="AO12:AO61">
    <cfRule type="containsText" dxfId="275" priority="20" operator="containsText" text="REDACTAR CONTROL">
      <formula>NOT(ISERROR(SEARCH("REDACTAR CONTROL",AO12)))</formula>
    </cfRule>
  </conditionalFormatting>
  <conditionalFormatting sqref="AL12 BR12">
    <cfRule type="containsText" dxfId="274" priority="17" operator="containsText" text="Extremo">
      <formula>NOT(ISERROR(SEARCH("Extremo",AL12)))</formula>
    </cfRule>
    <cfRule type="containsText" dxfId="273" priority="18" operator="containsText" text="Alto">
      <formula>NOT(ISERROR(SEARCH("Alto",AL12)))</formula>
    </cfRule>
    <cfRule type="containsText" dxfId="272" priority="19" operator="containsText" text="Moderado">
      <formula>NOT(ISERROR(SEARCH("Moderado",AL12)))</formula>
    </cfRule>
  </conditionalFormatting>
  <conditionalFormatting sqref="L22:M31">
    <cfRule type="containsText" dxfId="271" priority="16" operator="containsText" text="Espacio para describir ">
      <formula>NOT(ISERROR(SEARCH("Espacio para describir ",L22)))</formula>
    </cfRule>
  </conditionalFormatting>
  <conditionalFormatting sqref="AL22 BR22">
    <cfRule type="containsText" dxfId="270" priority="13" operator="containsText" text="Extremo">
      <formula>NOT(ISERROR(SEARCH("Extremo",AL22)))</formula>
    </cfRule>
    <cfRule type="containsText" dxfId="269" priority="14" operator="containsText" text="Alto">
      <formula>NOT(ISERROR(SEARCH("Alto",AL22)))</formula>
    </cfRule>
    <cfRule type="containsText" dxfId="268" priority="15" operator="containsText" text="Moderado">
      <formula>NOT(ISERROR(SEARCH("Moderado",AL22)))</formula>
    </cfRule>
  </conditionalFormatting>
  <conditionalFormatting sqref="L32:M41">
    <cfRule type="containsText" dxfId="267" priority="12" operator="containsText" text="Espacio para describir ">
      <formula>NOT(ISERROR(SEARCH("Espacio para describir ",L32)))</formula>
    </cfRule>
  </conditionalFormatting>
  <conditionalFormatting sqref="AL32 BR32">
    <cfRule type="containsText" dxfId="266" priority="9" operator="containsText" text="Extremo">
      <formula>NOT(ISERROR(SEARCH("Extremo",AL32)))</formula>
    </cfRule>
    <cfRule type="containsText" dxfId="265" priority="10" operator="containsText" text="Alto">
      <formula>NOT(ISERROR(SEARCH("Alto",AL32)))</formula>
    </cfRule>
    <cfRule type="containsText" dxfId="264" priority="11" operator="containsText" text="Moderado">
      <formula>NOT(ISERROR(SEARCH("Moderado",AL32)))</formula>
    </cfRule>
  </conditionalFormatting>
  <conditionalFormatting sqref="L42:M51">
    <cfRule type="containsText" dxfId="263" priority="8" operator="containsText" text="Espacio para describir ">
      <formula>NOT(ISERROR(SEARCH("Espacio para describir ",L42)))</formula>
    </cfRule>
  </conditionalFormatting>
  <conditionalFormatting sqref="AL42 BR42">
    <cfRule type="containsText" dxfId="262" priority="5" operator="containsText" text="Extremo">
      <formula>NOT(ISERROR(SEARCH("Extremo",AL42)))</formula>
    </cfRule>
    <cfRule type="containsText" dxfId="261" priority="6" operator="containsText" text="Alto">
      <formula>NOT(ISERROR(SEARCH("Alto",AL42)))</formula>
    </cfRule>
    <cfRule type="containsText" dxfId="260" priority="7" operator="containsText" text="Moderado">
      <formula>NOT(ISERROR(SEARCH("Moderado",AL42)))</formula>
    </cfRule>
  </conditionalFormatting>
  <conditionalFormatting sqref="L52:M61">
    <cfRule type="containsText" dxfId="259" priority="4" operator="containsText" text="Espacio para describir ">
      <formula>NOT(ISERROR(SEARCH("Espacio para describir ",L52)))</formula>
    </cfRule>
  </conditionalFormatting>
  <conditionalFormatting sqref="AL52 BR52">
    <cfRule type="containsText" dxfId="258" priority="1" operator="containsText" text="Extremo">
      <formula>NOT(ISERROR(SEARCH("Extremo",AL52)))</formula>
    </cfRule>
    <cfRule type="containsText" dxfId="257" priority="2" operator="containsText" text="Alto">
      <formula>NOT(ISERROR(SEARCH("Alto",AL52)))</formula>
    </cfRule>
    <cfRule type="containsText" dxfId="256"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215CF70C-D90C-4F89-AA19-6F92742AB119}"/>
    <dataValidation allowBlank="1" showInputMessage="1" showErrorMessage="1" prompt="¿Se deja evidencia o rastro de la ejecución del control, que permita a cualquier tercero con la evidencia, llegar a la misma conclusión?." sqref="BC11" xr:uid="{79C07A6E-BA56-4E54-AA1F-ED8871CD8972}"/>
    <dataValidation allowBlank="1" showInputMessage="1" showErrorMessage="1" prompt="¿Las observaciones, desviaciones o diferencias identificadas como resultados de la ejecución del control son investigadas y resueltas de manera oportuna?" sqref="BB11" xr:uid="{25ADEABC-4EEC-4E3C-9701-D0C9B8508576}"/>
    <dataValidation allowBlank="1" showInputMessage="1" showErrorMessage="1" prompt="¿La fuente de información que se utiliza en el desarrollo del control es información confiable que permita mitigar el riesgo?." sqref="BA11" xr:uid="{7A5D9AA2-744D-4D6C-8F4F-6100A929173D}"/>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D8555A6D-BEEE-4169-9379-C7FA4C90A545}"/>
    <dataValidation allowBlank="1" showInputMessage="1" showErrorMessage="1" prompt="¿La oportunidad en que se ejecuta el control ayuda a prevenir la mitigación del riesgo o a detectar la materialización del riesgo de manera oportuna?" sqref="AY11" xr:uid="{DC583A2B-02F2-45B8-BFD2-0894168F9320}"/>
    <dataValidation allowBlank="1" showInputMessage="1" showErrorMessage="1" prompt="El responsable tiene autoridad y adecuada segregación de funciones en la ejecución del control?" sqref="AX11" xr:uid="{92F425CD-2018-463B-9095-BD373B54A346}"/>
    <dataValidation allowBlank="1" showInputMessage="1" showErrorMessage="1" prompt="¿Existen un responsable asignado a la ejecución del control?" sqref="AW11" xr:uid="{FDDD4931-91AC-4B44-9CEC-115355B4AD7E}"/>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AAD33BDF-A741-4489-9344-FB1DA1E30714}"/>
    <dataValidation type="list" allowBlank="1" showInputMessage="1" showErrorMessage="1" prompt="¿Genera Impacto ambiental?" sqref="AI12:AI61" xr:uid="{D4B91455-452E-4761-966F-2898CBDB8DD7}">
      <formula1>"SI,NO,Escoger un dato de la lista desplegable"</formula1>
    </dataValidation>
    <dataValidation allowBlank="1" showInputMessage="1" showErrorMessage="1" prompt="¿Genera Impacto ambiental?" sqref="AI11" xr:uid="{E3682F80-6F18-4F0B-B973-96C9285815E1}"/>
    <dataValidation type="list" allowBlank="1" showInputMessage="1" showErrorMessage="1" prompt="¿Afectar la imagen nacional?" sqref="AH12:AH61" xr:uid="{36E640B1-5B0B-4213-B5B2-979D39BDFB71}">
      <formula1>"SI,NO,Escoger un dato de la lista desplegable"</formula1>
    </dataValidation>
    <dataValidation allowBlank="1" showInputMessage="1" showErrorMessage="1" prompt="¿Afectar la imagen nacional?" sqref="AH11" xr:uid="{CD89CE61-E376-4654-955C-92F060118FD3}"/>
    <dataValidation type="list" allowBlank="1" showInputMessage="1" showErrorMessage="1" prompt="¿Afectar la imagen regional?" sqref="AG12:AG61" xr:uid="{669B241C-B69D-4F32-8710-6482AA98EC14}">
      <formula1>"SI,NO,Escoger un dato de la lista desplegable"</formula1>
    </dataValidation>
    <dataValidation allowBlank="1" showInputMessage="1" showErrorMessage="1" prompt="¿Afectar la imagen regional?" sqref="AG11" xr:uid="{669B2A15-E834-4E8A-B345-01EF04383714}"/>
    <dataValidation type="list" allowBlank="1" showInputMessage="1" showErrorMessage="1" prompt="¿Ocasionar lesiones físicas o pérdida de vidas humanas?_x000a_NOTA: si esta respuesta es afirmativa, el impacto sera considerado como catastrófico." sqref="AF12:AF61" xr:uid="{8D1F020C-1E5B-46F8-9BCA-6A683DC8F8D4}">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585549FC-9403-4FB2-AD4D-1D8D156288AB}"/>
    <dataValidation type="list" allowBlank="1" showInputMessage="1" showErrorMessage="1" prompt="¿Generar pérdida de credibilidad del sector?" sqref="AE12:AE61" xr:uid="{E78BABB8-471C-4B49-A205-F25F3DE0F074}">
      <formula1>"SI,NO,Escoger un dato de la lista desplegable"</formula1>
    </dataValidation>
    <dataValidation allowBlank="1" showInputMessage="1" showErrorMessage="1" prompt="¿Generar pérdida de credibilidad del sector?" sqref="AE11" xr:uid="{055345DC-5234-40FC-ADE6-9384ACE52933}"/>
    <dataValidation type="list" allowBlank="1" showInputMessage="1" showErrorMessage="1" prompt="¿Dar lugar a procesos penales?" sqref="AD12:AD61" xr:uid="{7A4E533E-0304-4615-AE1E-044598D2FFA9}">
      <formula1>"SI,NO,Escoger un dato de la lista desplegable"</formula1>
    </dataValidation>
    <dataValidation allowBlank="1" showInputMessage="1" showErrorMessage="1" prompt="¿Dar lugar a procesos penales?" sqref="AD11" xr:uid="{29090B68-F1DE-4950-B79E-4E209EA4B091}"/>
    <dataValidation type="list" allowBlank="1" showInputMessage="1" showErrorMessage="1" prompt="¿Dar lugar a procesos fiscales?" sqref="AC12:AC61" xr:uid="{39AC548C-7196-4929-A8A5-682948CDF46B}">
      <formula1>"SI,NO,Escoger un dato de la lista desplegable"</formula1>
    </dataValidation>
    <dataValidation allowBlank="1" showInputMessage="1" showErrorMessage="1" prompt="¿Dar lugar a procesos fiscales?" sqref="AC11" xr:uid="{75A33455-B12D-42BF-991F-05519D4D34DC}"/>
    <dataValidation type="list" allowBlank="1" showInputMessage="1" showErrorMessage="1" prompt="¿Dar lugar a procesos disciplinarios?" sqref="AB12:AB61" xr:uid="{B7161298-3B6C-45C7-B0D7-3FA3AF8102DB}">
      <formula1>"SI,NO,Escoger un dato de la lista desplegable"</formula1>
    </dataValidation>
    <dataValidation allowBlank="1" showInputMessage="1" showErrorMessage="1" prompt="¿Dar lugar a procesos disciplinarios?" sqref="AB11" xr:uid="{59B8521E-4B29-44B3-913F-97C73542C86A}"/>
    <dataValidation type="list" allowBlank="1" showInputMessage="1" showErrorMessage="1" prompt="¿Dar lugar a procesos sancionatorios?" sqref="AA12:AA61" xr:uid="{40CD1698-2CF8-4F54-875B-A36ABFFB9307}">
      <formula1>"SI,NO,Escoger un dato de la lista desplegable"</formula1>
    </dataValidation>
    <dataValidation allowBlank="1" showInputMessage="1" showErrorMessage="1" prompt="¿Dar lugar a procesos sancionatorios?" sqref="AA11" xr:uid="{5353A658-D326-4826-83F0-A2462538B72A}"/>
    <dataValidation type="list" allowBlank="1" showInputMessage="1" showErrorMessage="1" prompt="¿Generar intervención de los órganos de control, de la Fiscalía, u otro ente?" sqref="Z12:Z61" xr:uid="{636AD30A-4C2A-494D-AA6F-E7EB5E1C5B5C}">
      <formula1>"SI,NO,Escoger un dato de la lista desplegable"</formula1>
    </dataValidation>
    <dataValidation allowBlank="1" showInputMessage="1" showErrorMessage="1" prompt="¿Generar intervención de los órganos de control, de la Fiscalía, u otro ente?" sqref="Z11" xr:uid="{0C414076-06BC-42B8-8026-9AE10FFD5528}"/>
    <dataValidation type="list" allowBlank="1" showInputMessage="1" showErrorMessage="1" prompt="¿Generar pérdida de información de la Entidad?" sqref="Y12:Y61" xr:uid="{C422ECF9-E1AF-432D-9521-4F5C5AD91D71}">
      <formula1>"SI,NO,Escoger un dato de la lista desplegable"</formula1>
    </dataValidation>
    <dataValidation allowBlank="1" showInputMessage="1" showErrorMessage="1" prompt="¿Generar pérdida de información de la Entidad?" sqref="Y11" xr:uid="{C61220BA-8CBA-41D7-80D1-BBA1E29D3FAD}"/>
    <dataValidation type="list" allowBlank="1" showInputMessage="1" showErrorMessage="1" prompt="¿Dar lugar al detrimento de calidad de vida de la comunidad por la pérdida del bien o servicios o los recursos públicos?" sqref="X12:X61" xr:uid="{3EFFF0CE-BE24-487C-A545-AB56EA167B7E}">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D813774-62B9-4594-B7BA-D26178F42CDC}"/>
    <dataValidation type="list" allowBlank="1" showInputMessage="1" showErrorMessage="1" prompt="¿Afectar la generación de los productos o la prestación de servicios?" sqref="W12:W61" xr:uid="{A9110964-A824-4A17-AFD2-75794ADBE635}">
      <formula1>"SI,NO,Escoger un dato de la lista desplegable"</formula1>
    </dataValidation>
    <dataValidation allowBlank="1" showInputMessage="1" showErrorMessage="1" prompt="¿Afectar la generación de los productos o la prestación de servicios?" sqref="W11" xr:uid="{BD330902-E261-437F-B411-F5A84A22617D}"/>
    <dataValidation type="list" allowBlank="1" showInputMessage="1" showErrorMessage="1" prompt="¿Generar pérdida de recursos económicos?" sqref="V12:V61" xr:uid="{2712AF81-9F57-47EE-B966-A1A52F4841C5}">
      <formula1>"SI,NO,Escoger un dato de la lista desplegable"</formula1>
    </dataValidation>
    <dataValidation allowBlank="1" showInputMessage="1" showErrorMessage="1" prompt="¿Generar pérdida de recursos económicos?" sqref="V11" xr:uid="{6C88FCC4-4D4F-4644-BC68-15A78893B195}"/>
    <dataValidation type="list" allowBlank="1" showInputMessage="1" showErrorMessage="1" prompt="¿Generar pérdida de confianza de la Entidad, afectando su reputación?" sqref="U12:U61" xr:uid="{018D1149-A063-4CDC-A603-11EB8F027C81}">
      <formula1>"SI,NO,Escoger un dato de la lista desplegable"</formula1>
    </dataValidation>
    <dataValidation allowBlank="1" showInputMessage="1" showErrorMessage="1" prompt="¿Generar pérdida de confianza de la Entidad, afectando su reputación?" sqref="U11" xr:uid="{5F0FA578-85B9-4284-8DB7-A9C2C7739AE5}"/>
    <dataValidation type="list" allowBlank="1" showInputMessage="1" showErrorMessage="1" prompt="¿Afectar el cumplimiento de la misión del sector al que pertenece la Entidad?" sqref="T12:T61" xr:uid="{0D5BEC1C-DAC0-40ED-A61A-A0F5B577C604}">
      <formula1>"SI,NO,Escoger un dato de la lista desplegable"</formula1>
    </dataValidation>
    <dataValidation allowBlank="1" showInputMessage="1" showErrorMessage="1" prompt="¿Afectar el cumplimiento de la misión del sector al que pertenece la Entidad?" sqref="T11" xr:uid="{7A457B8D-0C86-4E63-83E5-5CB2531D0B4C}"/>
    <dataValidation type="list" allowBlank="1" showInputMessage="1" showErrorMessage="1" prompt="¿Afectar el cumplimiento de misión de la Entidad?" sqref="S12:S61" xr:uid="{439CC1DD-2895-45DB-AD5B-88538455882B}">
      <formula1>"SI,NO,Escoger un dato de la lista desplegable"</formula1>
    </dataValidation>
    <dataValidation allowBlank="1" showInputMessage="1" showErrorMessage="1" prompt="¿Afectar el cumplimiento de misión de la Entidad?" sqref="S11" xr:uid="{389A1B54-C465-43D1-A689-750A07F8480A}"/>
    <dataValidation type="list" allowBlank="1" showInputMessage="1" showErrorMessage="1" prompt="¿Afectar el cumplimiento de metas y objetivos de la dependencia?" sqref="R12:R61" xr:uid="{334B2E14-6E05-4BD6-9E49-275B66D480DE}">
      <formula1>"SI,NO,Escoger un dato de la lista desplegable"</formula1>
    </dataValidation>
    <dataValidation allowBlank="1" showInputMessage="1" showErrorMessage="1" prompt="¿Afectar el cumplimiento de metas y objetivos de la dependencia?" sqref="R11" xr:uid="{59A65AB6-9411-4FF4-A53D-074E66B9764D}"/>
    <dataValidation type="list" allowBlank="1" showInputMessage="1" showErrorMessage="1" prompt="¿Afectar al grupo de funcionarios del proceso?" sqref="Q12:Q61" xr:uid="{7BC52346-062E-44A9-8BDD-D7DF34BC88C9}">
      <formula1>"SI,NO,Escoger un dato de la lista desplegable"</formula1>
    </dataValidation>
    <dataValidation allowBlank="1" showInputMessage="1" showErrorMessage="1" prompt="¿Afectar al grupo de funcionarios del proceso?" sqref="Q11" xr:uid="{94CF46B0-503D-4E17-B42A-1C9DEA869191}"/>
    <dataValidation allowBlank="1" showInputMessage="1" showErrorMessage="1" prompt="Son los efectos ocasionados por la ocurrencia de un riesgo que afecta los objetivos o procesos de la entidad. Pueden ser una pérdida, un daño, un perjuicio, un detrimento." sqref="M9:M11" xr:uid="{27106833-9EFB-420F-BA6C-6A766741E84E}"/>
    <dataValidation type="list" allowBlank="1" showInputMessage="1" showErrorMessage="1" sqref="BG12:BG61" xr:uid="{8E195C58-F73D-4D5A-8940-3823BB982830}">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9EA05950-9C76-47E0-B052-2B2E00D4591F}">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A01CD27F-3C22-4B70-ACFC-1B6FC7944F8D}">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6ECAECE1-E36E-4DFD-BC13-30508E5591E7}">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07A49817-7DAE-4BCA-8757-325475C8164B}">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D862262B-4A57-4B85-BF27-FD17EFAF9547}">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3E54E699-B746-4B08-9227-5C35D11C9E22}">
      <formula1>"Adecuado,Inadecuado,Escoger un dato de la lista desplegable"</formula1>
    </dataValidation>
    <dataValidation type="list" allowBlank="1" showInputMessage="1" showErrorMessage="1" prompt="¿Existen un responsable asignado a la ejecución del control?" sqref="AW12:AW61" xr:uid="{5E6EA7BD-F167-4F8B-A43B-59F0948E4811}">
      <formula1>"Asignado,No Asignado,Escoger un dato de la lista desplegable"</formula1>
    </dataValidation>
    <dataValidation type="list" allowBlank="1" showInputMessage="1" showErrorMessage="1" sqref="AV12:AV61" xr:uid="{19F8E623-2479-4B83-A9AB-4B4761889A87}">
      <formula1>"Escoger un dato de la lista desplegable,Preventivo,Detectivo"</formula1>
    </dataValidation>
    <dataValidation type="list" allowBlank="1" showInputMessage="1" showErrorMessage="1" sqref="AQ12:AQ61" xr:uid="{28F2A345-7B23-4B5D-91A3-4B45C1FB1DA3}">
      <formula1>"Escoger un dato de la lista desplegable,Por Tramite, Diario, Semanal, Quincenal, Mensual, Bimestral, Trimestral, Semestral,Anual"</formula1>
    </dataValidation>
    <dataValidation type="list" allowBlank="1" showInputMessage="1" showErrorMessage="1" sqref="F12:I61" xr:uid="{5030B184-2DFB-424B-BE1F-30E1AEFAAFCC}">
      <formula1>"SI,NO,Escoger un dato de la lista desplegable"</formula1>
    </dataValidation>
    <dataValidation type="list" allowBlank="1" showInputMessage="1" showErrorMessage="1" sqref="N12:N61" xr:uid="{61FE2E6C-08CA-4D2A-AE68-0F8DE76E5351}">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237C36D-373A-4DE5-B0F4-EC6B0BFD28B0}">
          <x14:formula1>
            <xm:f>DATOS!$J$15:$J$19</xm:f>
          </x14:formula1>
          <xm:sqref>AM12:AM61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95FCA-FB9B-468B-B7D4-3AD2E7E23700}">
  <sheetPr>
    <pageSetUpPr fitToPage="1"/>
  </sheetPr>
  <dimension ref="B2:BS61"/>
  <sheetViews>
    <sheetView topLeftCell="BL1" zoomScale="60" zoomScaleNormal="60" workbookViewId="0">
      <selection activeCell="BS12" sqref="BS12:BS21"/>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5703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44956</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228.6" customHeight="1" x14ac:dyDescent="0.25">
      <c r="B12" s="197">
        <v>1</v>
      </c>
      <c r="C12" s="200" t="s">
        <v>268</v>
      </c>
      <c r="D12" s="203" t="s">
        <v>169</v>
      </c>
      <c r="E12" s="203" t="s">
        <v>187</v>
      </c>
      <c r="F12" s="232" t="s">
        <v>170</v>
      </c>
      <c r="G12" s="232" t="s">
        <v>170</v>
      </c>
      <c r="H12" s="232" t="s">
        <v>170</v>
      </c>
      <c r="I12" s="232" t="s">
        <v>170</v>
      </c>
      <c r="J12" s="203" t="str">
        <f>IF(AND((F12="SI"),(G12="SI"),(H12="SI"),(I12="SI")),"Si es Riesgo de Corrupción","No es Riesgo de Corrupción")</f>
        <v>Si es Riesgo de Corrupción</v>
      </c>
      <c r="K12" s="50">
        <v>1</v>
      </c>
      <c r="L12" s="51" t="s">
        <v>171</v>
      </c>
      <c r="M12" s="223" t="s">
        <v>172</v>
      </c>
      <c r="N12" s="250">
        <v>2</v>
      </c>
      <c r="O12" s="214" t="str">
        <f>IF(N12=1,"Rara vez",IF(N12=2,"Improbable",IF(N12=3,"Posible",IF(N12=4,"Probable",IF(N12=5,"Casi seguro","Definir el nivel de probabilidad")))))</f>
        <v>Improbable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247" t="s">
        <v>170</v>
      </c>
      <c r="R12" s="247" t="s">
        <v>170</v>
      </c>
      <c r="S12" s="247" t="s">
        <v>170</v>
      </c>
      <c r="T12" s="247" t="s">
        <v>170</v>
      </c>
      <c r="U12" s="247" t="s">
        <v>170</v>
      </c>
      <c r="V12" s="247" t="s">
        <v>170</v>
      </c>
      <c r="W12" s="247" t="s">
        <v>170</v>
      </c>
      <c r="X12" s="247" t="s">
        <v>170</v>
      </c>
      <c r="Y12" s="247" t="s">
        <v>170</v>
      </c>
      <c r="Z12" s="247" t="s">
        <v>170</v>
      </c>
      <c r="AA12" s="247" t="s">
        <v>170</v>
      </c>
      <c r="AB12" s="247" t="s">
        <v>170</v>
      </c>
      <c r="AC12" s="247" t="s">
        <v>173</v>
      </c>
      <c r="AD12" s="247" t="s">
        <v>173</v>
      </c>
      <c r="AE12" s="247" t="s">
        <v>170</v>
      </c>
      <c r="AF12" s="247" t="s">
        <v>173</v>
      </c>
      <c r="AG12" s="247" t="s">
        <v>170</v>
      </c>
      <c r="AH12" s="247" t="s">
        <v>170</v>
      </c>
      <c r="AI12" s="247" t="s">
        <v>173</v>
      </c>
      <c r="AJ12" s="220">
        <f>IF(AF12="SI","Impacto Catastrófico por lesoines o perdida de vidas humanas",(COUNTIF(Q12:AE21,"SI")+COUNTIF(AG12:AI21,"SI")))</f>
        <v>15</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188</v>
      </c>
      <c r="AP12" s="53" t="s">
        <v>174</v>
      </c>
      <c r="AQ12" s="53" t="s">
        <v>175</v>
      </c>
      <c r="AR12" s="53" t="s">
        <v>189</v>
      </c>
      <c r="AS12" s="53" t="s">
        <v>190</v>
      </c>
      <c r="AT12" s="53" t="s">
        <v>176</v>
      </c>
      <c r="AU12" s="53" t="s">
        <v>177</v>
      </c>
      <c r="AV12" s="53" t="s">
        <v>178</v>
      </c>
      <c r="AW12" s="54" t="s">
        <v>179</v>
      </c>
      <c r="AX12" s="54" t="s">
        <v>180</v>
      </c>
      <c r="AY12" s="54" t="s">
        <v>181</v>
      </c>
      <c r="AZ12" s="54" t="s">
        <v>182</v>
      </c>
      <c r="BA12" s="54" t="s">
        <v>183</v>
      </c>
      <c r="BB12" s="54" t="s">
        <v>184</v>
      </c>
      <c r="BC12" s="54" t="s">
        <v>185</v>
      </c>
      <c r="BD12" s="54">
        <f t="shared" ref="BD12:BD61" si="0">IF(AW12="Asignado",15,0)+IF(AX12="Adecuado",15,0)+IF(AY12="Oportuna",15,0)+IF(AZ12="Prevenir",15,IF(AZ12="Detectar",10,0))+IF(BA12="Confiable",15,0)+IF(BB12="Se investigan y resuelven oportunamente",15,0)+IF(BC12="Completa",10,IF(BC12="Incompleta",5,0))</f>
        <v>95</v>
      </c>
      <c r="BE12" s="54" t="str">
        <f t="shared" ref="BE12:BE61" si="1">IF(BD12&lt;=85,"Débil",IF(AND(BD12&gt;=86,BD12&lt;=94),"Moderado","Fuerte"))</f>
        <v>Fuerte</v>
      </c>
      <c r="BF12" s="53"/>
      <c r="BG12" s="55" t="s">
        <v>186</v>
      </c>
      <c r="BH12" s="54" t="str">
        <f t="shared" ref="BH12:BH61" si="2">IF(BG12="Débil","No se ejecuta",IF(BG12="Moderado","Algunas veces se ejecuta",IF(BG12="FUERTE","Siempre se ejecuta","Casilla formulada")))</f>
        <v>Siempre se ejecuta</v>
      </c>
      <c r="BI12" s="53"/>
      <c r="BJ12" s="54"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4">
        <f t="shared" ref="BK12:BK61" si="4">IF(BJ12="DÉBIL",0,IF(BJ12="MODERADO",50,IF(BJ12="FUERTE",100,"")))</f>
        <v>100</v>
      </c>
      <c r="BL12" s="54" t="str">
        <f t="shared" ref="BL12:BL61" si="5">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5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29" t="s">
        <v>193</v>
      </c>
    </row>
    <row r="13" spans="2:71" s="57" customFormat="1" ht="6" customHeight="1" x14ac:dyDescent="0.25">
      <c r="B13" s="198"/>
      <c r="C13" s="201"/>
      <c r="D13" s="203"/>
      <c r="E13" s="203"/>
      <c r="F13" s="232"/>
      <c r="G13" s="232"/>
      <c r="H13" s="232"/>
      <c r="I13" s="232"/>
      <c r="J13" s="203"/>
      <c r="K13" s="58">
        <v>2</v>
      </c>
      <c r="L13" s="59" t="s">
        <v>123</v>
      </c>
      <c r="M13" s="223"/>
      <c r="N13" s="251"/>
      <c r="O13" s="215"/>
      <c r="P13" s="218"/>
      <c r="Q13" s="248"/>
      <c r="R13" s="248"/>
      <c r="S13" s="248"/>
      <c r="T13" s="248"/>
      <c r="U13" s="248"/>
      <c r="V13" s="248"/>
      <c r="W13" s="248"/>
      <c r="X13" s="248"/>
      <c r="Y13" s="248"/>
      <c r="Z13" s="248"/>
      <c r="AA13" s="248"/>
      <c r="AB13" s="248"/>
      <c r="AC13" s="248"/>
      <c r="AD13" s="248"/>
      <c r="AE13" s="248"/>
      <c r="AF13" s="248"/>
      <c r="AG13" s="248"/>
      <c r="AH13" s="248"/>
      <c r="AI13" s="248"/>
      <c r="AJ13" s="221"/>
      <c r="AK13" s="221"/>
      <c r="AL13" s="221"/>
      <c r="AM13" s="235"/>
      <c r="AN13" s="60">
        <v>2</v>
      </c>
      <c r="AO13" s="61" t="s">
        <v>125</v>
      </c>
      <c r="AP13" s="61"/>
      <c r="AQ13" s="61" t="s">
        <v>122</v>
      </c>
      <c r="AR13" s="61"/>
      <c r="AS13" s="61"/>
      <c r="AT13" s="61"/>
      <c r="AU13" s="61"/>
      <c r="AV13" s="61" t="s">
        <v>122</v>
      </c>
      <c r="AW13" s="62" t="s">
        <v>122</v>
      </c>
      <c r="AX13" s="62" t="s">
        <v>122</v>
      </c>
      <c r="AY13" s="62" t="s">
        <v>122</v>
      </c>
      <c r="AZ13" s="62" t="s">
        <v>122</v>
      </c>
      <c r="BA13" s="62" t="s">
        <v>122</v>
      </c>
      <c r="BB13" s="62" t="s">
        <v>122</v>
      </c>
      <c r="BC13" s="62" t="s">
        <v>122</v>
      </c>
      <c r="BD13" s="62">
        <f t="shared" si="0"/>
        <v>0</v>
      </c>
      <c r="BE13" s="62" t="str">
        <f t="shared" si="1"/>
        <v>Débil</v>
      </c>
      <c r="BF13" s="61"/>
      <c r="BG13" s="63" t="s">
        <v>122</v>
      </c>
      <c r="BH13" s="62" t="str">
        <f t="shared" si="2"/>
        <v>Casilla formulada</v>
      </c>
      <c r="BI13" s="61"/>
      <c r="BJ13" s="62" t="str">
        <f t="shared" si="3"/>
        <v/>
      </c>
      <c r="BK13" s="62" t="str">
        <f t="shared" si="4"/>
        <v/>
      </c>
      <c r="BL13" s="62" t="str">
        <f t="shared" si="5"/>
        <v>SI</v>
      </c>
      <c r="BM13" s="238"/>
      <c r="BN13" s="241"/>
      <c r="BO13" s="254"/>
      <c r="BP13" s="218"/>
      <c r="BQ13" s="221"/>
      <c r="BR13" s="221"/>
      <c r="BS13" s="230"/>
    </row>
    <row r="14" spans="2:71" s="57" customFormat="1" ht="6" customHeight="1" x14ac:dyDescent="0.25">
      <c r="B14" s="198"/>
      <c r="C14" s="201"/>
      <c r="D14" s="203"/>
      <c r="E14" s="203"/>
      <c r="F14" s="232"/>
      <c r="G14" s="232"/>
      <c r="H14" s="232"/>
      <c r="I14" s="232"/>
      <c r="J14" s="203"/>
      <c r="K14" s="64">
        <v>3</v>
      </c>
      <c r="L14" s="65" t="s">
        <v>123</v>
      </c>
      <c r="M14" s="223"/>
      <c r="N14" s="251"/>
      <c r="O14" s="215"/>
      <c r="P14" s="218"/>
      <c r="Q14" s="248"/>
      <c r="R14" s="248"/>
      <c r="S14" s="248"/>
      <c r="T14" s="248"/>
      <c r="U14" s="248"/>
      <c r="V14" s="248"/>
      <c r="W14" s="248"/>
      <c r="X14" s="248"/>
      <c r="Y14" s="248"/>
      <c r="Z14" s="248"/>
      <c r="AA14" s="248"/>
      <c r="AB14" s="248"/>
      <c r="AC14" s="248"/>
      <c r="AD14" s="248"/>
      <c r="AE14" s="248"/>
      <c r="AF14" s="248"/>
      <c r="AG14" s="248"/>
      <c r="AH14" s="248"/>
      <c r="AI14" s="248"/>
      <c r="AJ14" s="221"/>
      <c r="AK14" s="221"/>
      <c r="AL14" s="221"/>
      <c r="AM14" s="235"/>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238"/>
      <c r="BN14" s="241"/>
      <c r="BO14" s="254"/>
      <c r="BP14" s="218"/>
      <c r="BQ14" s="221"/>
      <c r="BR14" s="221"/>
      <c r="BS14" s="230"/>
    </row>
    <row r="15" spans="2:71" s="57" customFormat="1" ht="6" customHeight="1" x14ac:dyDescent="0.25">
      <c r="B15" s="198"/>
      <c r="C15" s="201"/>
      <c r="D15" s="203"/>
      <c r="E15" s="203"/>
      <c r="F15" s="232"/>
      <c r="G15" s="232"/>
      <c r="H15" s="232"/>
      <c r="I15" s="232"/>
      <c r="J15" s="203"/>
      <c r="K15" s="58">
        <v>4</v>
      </c>
      <c r="L15" s="59" t="s">
        <v>123</v>
      </c>
      <c r="M15" s="223"/>
      <c r="N15" s="251"/>
      <c r="O15" s="215"/>
      <c r="P15" s="218"/>
      <c r="Q15" s="248"/>
      <c r="R15" s="248"/>
      <c r="S15" s="248"/>
      <c r="T15" s="248"/>
      <c r="U15" s="248"/>
      <c r="V15" s="248"/>
      <c r="W15" s="248"/>
      <c r="X15" s="248"/>
      <c r="Y15" s="248"/>
      <c r="Z15" s="248"/>
      <c r="AA15" s="248"/>
      <c r="AB15" s="248"/>
      <c r="AC15" s="248"/>
      <c r="AD15" s="248"/>
      <c r="AE15" s="248"/>
      <c r="AF15" s="248"/>
      <c r="AG15" s="248"/>
      <c r="AH15" s="248"/>
      <c r="AI15" s="248"/>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238"/>
      <c r="BN15" s="241"/>
      <c r="BO15" s="254"/>
      <c r="BP15" s="218"/>
      <c r="BQ15" s="221"/>
      <c r="BR15" s="221"/>
      <c r="BS15" s="230"/>
    </row>
    <row r="16" spans="2:71" s="57" customFormat="1" ht="6" customHeight="1" x14ac:dyDescent="0.25">
      <c r="B16" s="198"/>
      <c r="C16" s="201"/>
      <c r="D16" s="203"/>
      <c r="E16" s="203"/>
      <c r="F16" s="232"/>
      <c r="G16" s="232"/>
      <c r="H16" s="232"/>
      <c r="I16" s="232"/>
      <c r="J16" s="203"/>
      <c r="K16" s="64">
        <v>5</v>
      </c>
      <c r="L16" s="65" t="s">
        <v>123</v>
      </c>
      <c r="M16" s="223"/>
      <c r="N16" s="251"/>
      <c r="O16" s="215"/>
      <c r="P16" s="218"/>
      <c r="Q16" s="248"/>
      <c r="R16" s="248"/>
      <c r="S16" s="248"/>
      <c r="T16" s="248"/>
      <c r="U16" s="248"/>
      <c r="V16" s="248"/>
      <c r="W16" s="248"/>
      <c r="X16" s="248"/>
      <c r="Y16" s="248"/>
      <c r="Z16" s="248"/>
      <c r="AA16" s="248"/>
      <c r="AB16" s="248"/>
      <c r="AC16" s="248"/>
      <c r="AD16" s="248"/>
      <c r="AE16" s="248"/>
      <c r="AF16" s="248"/>
      <c r="AG16" s="248"/>
      <c r="AH16" s="248"/>
      <c r="AI16" s="248"/>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238"/>
      <c r="BN16" s="241"/>
      <c r="BO16" s="254"/>
      <c r="BP16" s="218"/>
      <c r="BQ16" s="221"/>
      <c r="BR16" s="221"/>
      <c r="BS16" s="230"/>
    </row>
    <row r="17" spans="2:71" s="57" customFormat="1" ht="6" customHeight="1" x14ac:dyDescent="0.25">
      <c r="B17" s="198"/>
      <c r="C17" s="201"/>
      <c r="D17" s="203"/>
      <c r="E17" s="203"/>
      <c r="F17" s="232"/>
      <c r="G17" s="232"/>
      <c r="H17" s="232"/>
      <c r="I17" s="232"/>
      <c r="J17" s="203"/>
      <c r="K17" s="58">
        <v>6</v>
      </c>
      <c r="L17" s="59" t="s">
        <v>123</v>
      </c>
      <c r="M17" s="223"/>
      <c r="N17" s="251"/>
      <c r="O17" s="215"/>
      <c r="P17" s="218"/>
      <c r="Q17" s="248"/>
      <c r="R17" s="248"/>
      <c r="S17" s="248"/>
      <c r="T17" s="248"/>
      <c r="U17" s="248"/>
      <c r="V17" s="248"/>
      <c r="W17" s="248"/>
      <c r="X17" s="248"/>
      <c r="Y17" s="248"/>
      <c r="Z17" s="248"/>
      <c r="AA17" s="248"/>
      <c r="AB17" s="248"/>
      <c r="AC17" s="248"/>
      <c r="AD17" s="248"/>
      <c r="AE17" s="248"/>
      <c r="AF17" s="248"/>
      <c r="AG17" s="248"/>
      <c r="AH17" s="248"/>
      <c r="AI17" s="248"/>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238"/>
      <c r="BN17" s="241"/>
      <c r="BO17" s="254"/>
      <c r="BP17" s="218"/>
      <c r="BQ17" s="221"/>
      <c r="BR17" s="221"/>
      <c r="BS17" s="230"/>
    </row>
    <row r="18" spans="2:71" s="57" customFormat="1" ht="6" customHeight="1" x14ac:dyDescent="0.25">
      <c r="B18" s="198"/>
      <c r="C18" s="201"/>
      <c r="D18" s="203"/>
      <c r="E18" s="203"/>
      <c r="F18" s="232"/>
      <c r="G18" s="232"/>
      <c r="H18" s="232"/>
      <c r="I18" s="232"/>
      <c r="J18" s="203"/>
      <c r="K18" s="64">
        <v>7</v>
      </c>
      <c r="L18" s="65" t="s">
        <v>123</v>
      </c>
      <c r="M18" s="223"/>
      <c r="N18" s="251"/>
      <c r="O18" s="215"/>
      <c r="P18" s="218"/>
      <c r="Q18" s="248"/>
      <c r="R18" s="248"/>
      <c r="S18" s="248"/>
      <c r="T18" s="248"/>
      <c r="U18" s="248"/>
      <c r="V18" s="248"/>
      <c r="W18" s="248"/>
      <c r="X18" s="248"/>
      <c r="Y18" s="248"/>
      <c r="Z18" s="248"/>
      <c r="AA18" s="248"/>
      <c r="AB18" s="248"/>
      <c r="AC18" s="248"/>
      <c r="AD18" s="248"/>
      <c r="AE18" s="248"/>
      <c r="AF18" s="248"/>
      <c r="AG18" s="248"/>
      <c r="AH18" s="248"/>
      <c r="AI18" s="248"/>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238"/>
      <c r="BN18" s="241"/>
      <c r="BO18" s="254"/>
      <c r="BP18" s="218"/>
      <c r="BQ18" s="221"/>
      <c r="BR18" s="221"/>
      <c r="BS18" s="230"/>
    </row>
    <row r="19" spans="2:71" s="57" customFormat="1" ht="6" customHeight="1" x14ac:dyDescent="0.25">
      <c r="B19" s="198"/>
      <c r="C19" s="201"/>
      <c r="D19" s="203"/>
      <c r="E19" s="203"/>
      <c r="F19" s="232"/>
      <c r="G19" s="232"/>
      <c r="H19" s="232"/>
      <c r="I19" s="232"/>
      <c r="J19" s="203"/>
      <c r="K19" s="58">
        <v>8</v>
      </c>
      <c r="L19" s="59" t="s">
        <v>123</v>
      </c>
      <c r="M19" s="223"/>
      <c r="N19" s="251"/>
      <c r="O19" s="215"/>
      <c r="P19" s="218"/>
      <c r="Q19" s="248"/>
      <c r="R19" s="248"/>
      <c r="S19" s="248"/>
      <c r="T19" s="248"/>
      <c r="U19" s="248"/>
      <c r="V19" s="248"/>
      <c r="W19" s="248"/>
      <c r="X19" s="248"/>
      <c r="Y19" s="248"/>
      <c r="Z19" s="248"/>
      <c r="AA19" s="248"/>
      <c r="AB19" s="248"/>
      <c r="AC19" s="248"/>
      <c r="AD19" s="248"/>
      <c r="AE19" s="248"/>
      <c r="AF19" s="248"/>
      <c r="AG19" s="248"/>
      <c r="AH19" s="248"/>
      <c r="AI19" s="248"/>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238"/>
      <c r="BN19" s="241"/>
      <c r="BO19" s="254"/>
      <c r="BP19" s="218"/>
      <c r="BQ19" s="221"/>
      <c r="BR19" s="221"/>
      <c r="BS19" s="230"/>
    </row>
    <row r="20" spans="2:71" s="57" customFormat="1" ht="6" customHeight="1" x14ac:dyDescent="0.25">
      <c r="B20" s="198"/>
      <c r="C20" s="201"/>
      <c r="D20" s="203"/>
      <c r="E20" s="203"/>
      <c r="F20" s="232"/>
      <c r="G20" s="232"/>
      <c r="H20" s="232"/>
      <c r="I20" s="232"/>
      <c r="J20" s="203"/>
      <c r="K20" s="64">
        <v>9</v>
      </c>
      <c r="L20" s="70" t="s">
        <v>123</v>
      </c>
      <c r="M20" s="223"/>
      <c r="N20" s="251"/>
      <c r="O20" s="215"/>
      <c r="P20" s="218"/>
      <c r="Q20" s="248"/>
      <c r="R20" s="248"/>
      <c r="S20" s="248"/>
      <c r="T20" s="248"/>
      <c r="U20" s="248"/>
      <c r="V20" s="248"/>
      <c r="W20" s="248"/>
      <c r="X20" s="248"/>
      <c r="Y20" s="248"/>
      <c r="Z20" s="248"/>
      <c r="AA20" s="248"/>
      <c r="AB20" s="248"/>
      <c r="AC20" s="248"/>
      <c r="AD20" s="248"/>
      <c r="AE20" s="248"/>
      <c r="AF20" s="248"/>
      <c r="AG20" s="248"/>
      <c r="AH20" s="248"/>
      <c r="AI20" s="248"/>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238"/>
      <c r="BN20" s="241"/>
      <c r="BO20" s="254"/>
      <c r="BP20" s="218"/>
      <c r="BQ20" s="221"/>
      <c r="BR20" s="221"/>
      <c r="BS20" s="230"/>
    </row>
    <row r="21" spans="2:71" s="57" customFormat="1" ht="6" customHeight="1" thickBot="1" x14ac:dyDescent="0.3">
      <c r="B21" s="199"/>
      <c r="C21" s="202"/>
      <c r="D21" s="204"/>
      <c r="E21" s="204"/>
      <c r="F21" s="233"/>
      <c r="G21" s="233"/>
      <c r="H21" s="233"/>
      <c r="I21" s="233"/>
      <c r="J21" s="204"/>
      <c r="K21" s="71">
        <v>10</v>
      </c>
      <c r="L21" s="72" t="s">
        <v>123</v>
      </c>
      <c r="M21" s="224"/>
      <c r="N21" s="252"/>
      <c r="O21" s="216"/>
      <c r="P21" s="219"/>
      <c r="Q21" s="249"/>
      <c r="R21" s="249"/>
      <c r="S21" s="249"/>
      <c r="T21" s="249"/>
      <c r="U21" s="249"/>
      <c r="V21" s="249"/>
      <c r="W21" s="249"/>
      <c r="X21" s="249"/>
      <c r="Y21" s="249"/>
      <c r="Z21" s="249"/>
      <c r="AA21" s="249"/>
      <c r="AB21" s="249"/>
      <c r="AC21" s="249"/>
      <c r="AD21" s="249"/>
      <c r="AE21" s="249"/>
      <c r="AF21" s="249"/>
      <c r="AG21" s="249"/>
      <c r="AH21" s="249"/>
      <c r="AI21" s="249"/>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239"/>
      <c r="BN21" s="242"/>
      <c r="BO21" s="255"/>
      <c r="BP21" s="219"/>
      <c r="BQ21" s="222"/>
      <c r="BR21" s="222"/>
      <c r="BS21" s="231"/>
    </row>
    <row r="22" spans="2:71" s="57" customFormat="1" ht="96" hidden="1" customHeight="1" x14ac:dyDescent="0.25">
      <c r="B22" s="197">
        <v>2</v>
      </c>
      <c r="C22" s="200" t="s">
        <v>120</v>
      </c>
      <c r="D22" s="203" t="s">
        <v>121</v>
      </c>
      <c r="E22" s="203"/>
      <c r="F22" s="232" t="s">
        <v>122</v>
      </c>
      <c r="G22" s="232" t="s">
        <v>122</v>
      </c>
      <c r="H22" s="232" t="s">
        <v>122</v>
      </c>
      <c r="I22" s="232" t="s">
        <v>122</v>
      </c>
      <c r="J22" s="203" t="str">
        <f>IF(AND((F22="SI"),(G22="SI"),(H22="SI"),(I22="SI")),"Si es Riesgo de Corrupción","No es Riesgo de Corrupción")</f>
        <v>No es Riesgo de Corrupción</v>
      </c>
      <c r="K22" s="50">
        <v>1</v>
      </c>
      <c r="L22" s="51" t="s">
        <v>123</v>
      </c>
      <c r="M22" s="223" t="s">
        <v>191</v>
      </c>
      <c r="N22" s="250"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47" t="s">
        <v>122</v>
      </c>
      <c r="R22" s="247" t="s">
        <v>122</v>
      </c>
      <c r="S22" s="247" t="s">
        <v>122</v>
      </c>
      <c r="T22" s="247" t="s">
        <v>122</v>
      </c>
      <c r="U22" s="247" t="s">
        <v>122</v>
      </c>
      <c r="V22" s="247" t="s">
        <v>122</v>
      </c>
      <c r="W22" s="247" t="s">
        <v>122</v>
      </c>
      <c r="X22" s="247" t="s">
        <v>122</v>
      </c>
      <c r="Y22" s="247" t="s">
        <v>122</v>
      </c>
      <c r="Z22" s="247" t="s">
        <v>122</v>
      </c>
      <c r="AA22" s="247" t="s">
        <v>122</v>
      </c>
      <c r="AB22" s="247" t="s">
        <v>122</v>
      </c>
      <c r="AC22" s="247" t="s">
        <v>122</v>
      </c>
      <c r="AD22" s="247" t="s">
        <v>122</v>
      </c>
      <c r="AE22" s="247" t="s">
        <v>122</v>
      </c>
      <c r="AF22" s="247" t="s">
        <v>122</v>
      </c>
      <c r="AG22" s="247" t="s">
        <v>122</v>
      </c>
      <c r="AH22" s="247" t="s">
        <v>122</v>
      </c>
      <c r="AI22" s="247" t="s">
        <v>122</v>
      </c>
      <c r="AJ22" s="220">
        <f>IF(AF22="SI","Impacto Catastrófico por lesoines o perdida de vidas humanas",(COUNTIF(Q22:AE31,"SI")+COUNTIF(AG22:AI31,"SI")))</f>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54" t="s">
        <v>122</v>
      </c>
      <c r="AX22" s="54" t="s">
        <v>122</v>
      </c>
      <c r="AY22" s="54" t="s">
        <v>122</v>
      </c>
      <c r="AZ22" s="54" t="s">
        <v>122</v>
      </c>
      <c r="BA22" s="54" t="s">
        <v>122</v>
      </c>
      <c r="BB22" s="54" t="s">
        <v>122</v>
      </c>
      <c r="BC22" s="54" t="s">
        <v>122</v>
      </c>
      <c r="BD22" s="54">
        <f t="shared" si="0"/>
        <v>0</v>
      </c>
      <c r="BE22" s="54" t="str">
        <f t="shared" si="1"/>
        <v>Débil</v>
      </c>
      <c r="BF22" s="53"/>
      <c r="BG22" s="55" t="s">
        <v>122</v>
      </c>
      <c r="BH22" s="54" t="str">
        <f t="shared" si="2"/>
        <v>Casilla formulada</v>
      </c>
      <c r="BI22" s="53"/>
      <c r="BJ22" s="54" t="str">
        <f t="shared" si="3"/>
        <v/>
      </c>
      <c r="BK22" s="54" t="str">
        <f t="shared" si="4"/>
        <v/>
      </c>
      <c r="BL22" s="54" t="str">
        <f t="shared" si="5"/>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5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32"/>
      <c r="G23" s="232"/>
      <c r="H23" s="232"/>
      <c r="I23" s="232"/>
      <c r="J23" s="203"/>
      <c r="K23" s="58">
        <v>2</v>
      </c>
      <c r="L23" s="59" t="s">
        <v>123</v>
      </c>
      <c r="M23" s="223"/>
      <c r="N23" s="251"/>
      <c r="O23" s="215"/>
      <c r="P23" s="218"/>
      <c r="Q23" s="248"/>
      <c r="R23" s="248"/>
      <c r="S23" s="248"/>
      <c r="T23" s="248"/>
      <c r="U23" s="248"/>
      <c r="V23" s="248"/>
      <c r="W23" s="248"/>
      <c r="X23" s="248"/>
      <c r="Y23" s="248"/>
      <c r="Z23" s="248"/>
      <c r="AA23" s="248"/>
      <c r="AB23" s="248"/>
      <c r="AC23" s="248"/>
      <c r="AD23" s="248"/>
      <c r="AE23" s="248"/>
      <c r="AF23" s="248"/>
      <c r="AG23" s="248"/>
      <c r="AH23" s="248"/>
      <c r="AI23" s="248"/>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238"/>
      <c r="BN23" s="241"/>
      <c r="BO23" s="254"/>
      <c r="BP23" s="218"/>
      <c r="BQ23" s="221"/>
      <c r="BR23" s="221"/>
      <c r="BS23" s="230"/>
    </row>
    <row r="24" spans="2:71" s="57" customFormat="1" ht="96" hidden="1" customHeight="1" x14ac:dyDescent="0.25">
      <c r="B24" s="198"/>
      <c r="C24" s="201"/>
      <c r="D24" s="203"/>
      <c r="E24" s="203"/>
      <c r="F24" s="232"/>
      <c r="G24" s="232"/>
      <c r="H24" s="232"/>
      <c r="I24" s="232"/>
      <c r="J24" s="203"/>
      <c r="K24" s="64">
        <v>3</v>
      </c>
      <c r="L24" s="65" t="s">
        <v>123</v>
      </c>
      <c r="M24" s="223"/>
      <c r="N24" s="251"/>
      <c r="O24" s="215"/>
      <c r="P24" s="218"/>
      <c r="Q24" s="248"/>
      <c r="R24" s="248"/>
      <c r="S24" s="248"/>
      <c r="T24" s="248"/>
      <c r="U24" s="248"/>
      <c r="V24" s="248"/>
      <c r="W24" s="248"/>
      <c r="X24" s="248"/>
      <c r="Y24" s="248"/>
      <c r="Z24" s="248"/>
      <c r="AA24" s="248"/>
      <c r="AB24" s="248"/>
      <c r="AC24" s="248"/>
      <c r="AD24" s="248"/>
      <c r="AE24" s="248"/>
      <c r="AF24" s="248"/>
      <c r="AG24" s="248"/>
      <c r="AH24" s="248"/>
      <c r="AI24" s="248"/>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238"/>
      <c r="BN24" s="241"/>
      <c r="BO24" s="254"/>
      <c r="BP24" s="218"/>
      <c r="BQ24" s="221"/>
      <c r="BR24" s="221"/>
      <c r="BS24" s="230"/>
    </row>
    <row r="25" spans="2:71" s="57" customFormat="1" ht="96" hidden="1" customHeight="1" x14ac:dyDescent="0.25">
      <c r="B25" s="198"/>
      <c r="C25" s="201"/>
      <c r="D25" s="203"/>
      <c r="E25" s="203"/>
      <c r="F25" s="232"/>
      <c r="G25" s="232"/>
      <c r="H25" s="232"/>
      <c r="I25" s="232"/>
      <c r="J25" s="203"/>
      <c r="K25" s="58">
        <v>4</v>
      </c>
      <c r="L25" s="59" t="s">
        <v>123</v>
      </c>
      <c r="M25" s="223"/>
      <c r="N25" s="251"/>
      <c r="O25" s="215"/>
      <c r="P25" s="218"/>
      <c r="Q25" s="248"/>
      <c r="R25" s="248"/>
      <c r="S25" s="248"/>
      <c r="T25" s="248"/>
      <c r="U25" s="248"/>
      <c r="V25" s="248"/>
      <c r="W25" s="248"/>
      <c r="X25" s="248"/>
      <c r="Y25" s="248"/>
      <c r="Z25" s="248"/>
      <c r="AA25" s="248"/>
      <c r="AB25" s="248"/>
      <c r="AC25" s="248"/>
      <c r="AD25" s="248"/>
      <c r="AE25" s="248"/>
      <c r="AF25" s="248"/>
      <c r="AG25" s="248"/>
      <c r="AH25" s="248"/>
      <c r="AI25" s="248"/>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238"/>
      <c r="BN25" s="241"/>
      <c r="BO25" s="254"/>
      <c r="BP25" s="218"/>
      <c r="BQ25" s="221"/>
      <c r="BR25" s="221"/>
      <c r="BS25" s="230"/>
    </row>
    <row r="26" spans="2:71" s="57" customFormat="1" ht="96" hidden="1" customHeight="1" x14ac:dyDescent="0.25">
      <c r="B26" s="198"/>
      <c r="C26" s="201"/>
      <c r="D26" s="203"/>
      <c r="E26" s="203"/>
      <c r="F26" s="232"/>
      <c r="G26" s="232"/>
      <c r="H26" s="232"/>
      <c r="I26" s="232"/>
      <c r="J26" s="203"/>
      <c r="K26" s="64">
        <v>5</v>
      </c>
      <c r="L26" s="65" t="s">
        <v>123</v>
      </c>
      <c r="M26" s="223"/>
      <c r="N26" s="251"/>
      <c r="O26" s="215"/>
      <c r="P26" s="218"/>
      <c r="Q26" s="248"/>
      <c r="R26" s="248"/>
      <c r="S26" s="248"/>
      <c r="T26" s="248"/>
      <c r="U26" s="248"/>
      <c r="V26" s="248"/>
      <c r="W26" s="248"/>
      <c r="X26" s="248"/>
      <c r="Y26" s="248"/>
      <c r="Z26" s="248"/>
      <c r="AA26" s="248"/>
      <c r="AB26" s="248"/>
      <c r="AC26" s="248"/>
      <c r="AD26" s="248"/>
      <c r="AE26" s="248"/>
      <c r="AF26" s="248"/>
      <c r="AG26" s="248"/>
      <c r="AH26" s="248"/>
      <c r="AI26" s="248"/>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238"/>
      <c r="BN26" s="241"/>
      <c r="BO26" s="254"/>
      <c r="BP26" s="218"/>
      <c r="BQ26" s="221"/>
      <c r="BR26" s="221"/>
      <c r="BS26" s="230"/>
    </row>
    <row r="27" spans="2:71" s="57" customFormat="1" ht="96" hidden="1" customHeight="1" x14ac:dyDescent="0.25">
      <c r="B27" s="198"/>
      <c r="C27" s="201"/>
      <c r="D27" s="203"/>
      <c r="E27" s="203"/>
      <c r="F27" s="232"/>
      <c r="G27" s="232"/>
      <c r="H27" s="232"/>
      <c r="I27" s="232"/>
      <c r="J27" s="203"/>
      <c r="K27" s="58">
        <v>6</v>
      </c>
      <c r="L27" s="59" t="s">
        <v>123</v>
      </c>
      <c r="M27" s="223"/>
      <c r="N27" s="251"/>
      <c r="O27" s="215"/>
      <c r="P27" s="218"/>
      <c r="Q27" s="248"/>
      <c r="R27" s="248"/>
      <c r="S27" s="248"/>
      <c r="T27" s="248"/>
      <c r="U27" s="248"/>
      <c r="V27" s="248"/>
      <c r="W27" s="248"/>
      <c r="X27" s="248"/>
      <c r="Y27" s="248"/>
      <c r="Z27" s="248"/>
      <c r="AA27" s="248"/>
      <c r="AB27" s="248"/>
      <c r="AC27" s="248"/>
      <c r="AD27" s="248"/>
      <c r="AE27" s="248"/>
      <c r="AF27" s="248"/>
      <c r="AG27" s="248"/>
      <c r="AH27" s="248"/>
      <c r="AI27" s="248"/>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238"/>
      <c r="BN27" s="241"/>
      <c r="BO27" s="254"/>
      <c r="BP27" s="218"/>
      <c r="BQ27" s="221"/>
      <c r="BR27" s="221"/>
      <c r="BS27" s="230"/>
    </row>
    <row r="28" spans="2:71" s="57" customFormat="1" ht="96" hidden="1" customHeight="1" x14ac:dyDescent="0.25">
      <c r="B28" s="198"/>
      <c r="C28" s="201"/>
      <c r="D28" s="203"/>
      <c r="E28" s="203"/>
      <c r="F28" s="232"/>
      <c r="G28" s="232"/>
      <c r="H28" s="232"/>
      <c r="I28" s="232"/>
      <c r="J28" s="203"/>
      <c r="K28" s="64">
        <v>7</v>
      </c>
      <c r="L28" s="65" t="s">
        <v>123</v>
      </c>
      <c r="M28" s="223"/>
      <c r="N28" s="251"/>
      <c r="O28" s="215"/>
      <c r="P28" s="218"/>
      <c r="Q28" s="248"/>
      <c r="R28" s="248"/>
      <c r="S28" s="248"/>
      <c r="T28" s="248"/>
      <c r="U28" s="248"/>
      <c r="V28" s="248"/>
      <c r="W28" s="248"/>
      <c r="X28" s="248"/>
      <c r="Y28" s="248"/>
      <c r="Z28" s="248"/>
      <c r="AA28" s="248"/>
      <c r="AB28" s="248"/>
      <c r="AC28" s="248"/>
      <c r="AD28" s="248"/>
      <c r="AE28" s="248"/>
      <c r="AF28" s="248"/>
      <c r="AG28" s="248"/>
      <c r="AH28" s="248"/>
      <c r="AI28" s="248"/>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238"/>
      <c r="BN28" s="241"/>
      <c r="BO28" s="254"/>
      <c r="BP28" s="218"/>
      <c r="BQ28" s="221"/>
      <c r="BR28" s="221"/>
      <c r="BS28" s="230"/>
    </row>
    <row r="29" spans="2:71" s="57" customFormat="1" ht="96" hidden="1" customHeight="1" x14ac:dyDescent="0.25">
      <c r="B29" s="198"/>
      <c r="C29" s="201"/>
      <c r="D29" s="203"/>
      <c r="E29" s="203"/>
      <c r="F29" s="232"/>
      <c r="G29" s="232"/>
      <c r="H29" s="232"/>
      <c r="I29" s="232"/>
      <c r="J29" s="203"/>
      <c r="K29" s="58">
        <v>8</v>
      </c>
      <c r="L29" s="59" t="s">
        <v>123</v>
      </c>
      <c r="M29" s="223"/>
      <c r="N29" s="251"/>
      <c r="O29" s="215"/>
      <c r="P29" s="218"/>
      <c r="Q29" s="248"/>
      <c r="R29" s="248"/>
      <c r="S29" s="248"/>
      <c r="T29" s="248"/>
      <c r="U29" s="248"/>
      <c r="V29" s="248"/>
      <c r="W29" s="248"/>
      <c r="X29" s="248"/>
      <c r="Y29" s="248"/>
      <c r="Z29" s="248"/>
      <c r="AA29" s="248"/>
      <c r="AB29" s="248"/>
      <c r="AC29" s="248"/>
      <c r="AD29" s="248"/>
      <c r="AE29" s="248"/>
      <c r="AF29" s="248"/>
      <c r="AG29" s="248"/>
      <c r="AH29" s="248"/>
      <c r="AI29" s="248"/>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238"/>
      <c r="BN29" s="241"/>
      <c r="BO29" s="254"/>
      <c r="BP29" s="218"/>
      <c r="BQ29" s="221"/>
      <c r="BR29" s="221"/>
      <c r="BS29" s="230"/>
    </row>
    <row r="30" spans="2:71" s="57" customFormat="1" ht="96" hidden="1" customHeight="1" x14ac:dyDescent="0.25">
      <c r="B30" s="198"/>
      <c r="C30" s="201"/>
      <c r="D30" s="203"/>
      <c r="E30" s="203"/>
      <c r="F30" s="232"/>
      <c r="G30" s="232"/>
      <c r="H30" s="232"/>
      <c r="I30" s="232"/>
      <c r="J30" s="203"/>
      <c r="K30" s="64">
        <v>9</v>
      </c>
      <c r="L30" s="70" t="s">
        <v>123</v>
      </c>
      <c r="M30" s="223"/>
      <c r="N30" s="251"/>
      <c r="O30" s="215"/>
      <c r="P30" s="218"/>
      <c r="Q30" s="248"/>
      <c r="R30" s="248"/>
      <c r="S30" s="248"/>
      <c r="T30" s="248"/>
      <c r="U30" s="248"/>
      <c r="V30" s="248"/>
      <c r="W30" s="248"/>
      <c r="X30" s="248"/>
      <c r="Y30" s="248"/>
      <c r="Z30" s="248"/>
      <c r="AA30" s="248"/>
      <c r="AB30" s="248"/>
      <c r="AC30" s="248"/>
      <c r="AD30" s="248"/>
      <c r="AE30" s="248"/>
      <c r="AF30" s="248"/>
      <c r="AG30" s="248"/>
      <c r="AH30" s="248"/>
      <c r="AI30" s="248"/>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238"/>
      <c r="BN30" s="241"/>
      <c r="BO30" s="254"/>
      <c r="BP30" s="218"/>
      <c r="BQ30" s="221"/>
      <c r="BR30" s="221"/>
      <c r="BS30" s="230"/>
    </row>
    <row r="31" spans="2:71" s="57" customFormat="1" ht="96" hidden="1" customHeight="1" thickBot="1" x14ac:dyDescent="0.3">
      <c r="B31" s="199"/>
      <c r="C31" s="202"/>
      <c r="D31" s="204"/>
      <c r="E31" s="204"/>
      <c r="F31" s="233"/>
      <c r="G31" s="233"/>
      <c r="H31" s="233"/>
      <c r="I31" s="233"/>
      <c r="J31" s="204"/>
      <c r="K31" s="71">
        <v>10</v>
      </c>
      <c r="L31" s="72" t="s">
        <v>123</v>
      </c>
      <c r="M31" s="224"/>
      <c r="N31" s="252"/>
      <c r="O31" s="216"/>
      <c r="P31" s="219"/>
      <c r="Q31" s="249"/>
      <c r="R31" s="249"/>
      <c r="S31" s="249"/>
      <c r="T31" s="249"/>
      <c r="U31" s="249"/>
      <c r="V31" s="249"/>
      <c r="W31" s="249"/>
      <c r="X31" s="249"/>
      <c r="Y31" s="249"/>
      <c r="Z31" s="249"/>
      <c r="AA31" s="249"/>
      <c r="AB31" s="249"/>
      <c r="AC31" s="249"/>
      <c r="AD31" s="249"/>
      <c r="AE31" s="249"/>
      <c r="AF31" s="249"/>
      <c r="AG31" s="249"/>
      <c r="AH31" s="249"/>
      <c r="AI31" s="249"/>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239"/>
      <c r="BN31" s="242"/>
      <c r="BO31" s="25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0"/>
        <v>0</v>
      </c>
      <c r="BE32" s="54" t="str">
        <f t="shared" si="1"/>
        <v>Débil</v>
      </c>
      <c r="BF32" s="53"/>
      <c r="BG32" s="55" t="s">
        <v>122</v>
      </c>
      <c r="BH32" s="54" t="str">
        <f t="shared" si="2"/>
        <v>Casilla formulada</v>
      </c>
      <c r="BI32" s="53"/>
      <c r="BJ32" s="54" t="str">
        <f t="shared" si="3"/>
        <v/>
      </c>
      <c r="BK32" s="54" t="str">
        <f t="shared" si="4"/>
        <v/>
      </c>
      <c r="BL32" s="54" t="str">
        <f t="shared" si="5"/>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0"/>
        <v>0</v>
      </c>
      <c r="BE42" s="54" t="str">
        <f t="shared" si="1"/>
        <v>Débil</v>
      </c>
      <c r="BF42" s="53"/>
      <c r="BG42" s="55" t="s">
        <v>122</v>
      </c>
      <c r="BH42" s="54" t="str">
        <f t="shared" si="2"/>
        <v>Casilla formulada</v>
      </c>
      <c r="BI42" s="53"/>
      <c r="BJ42" s="54" t="str">
        <f t="shared" si="3"/>
        <v/>
      </c>
      <c r="BK42" s="54" t="str">
        <f t="shared" si="4"/>
        <v/>
      </c>
      <c r="BL42" s="54" t="str">
        <f t="shared" si="5"/>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0"/>
        <v>0</v>
      </c>
      <c r="BE52" s="54" t="str">
        <f t="shared" si="1"/>
        <v>Débil</v>
      </c>
      <c r="BF52" s="53"/>
      <c r="BG52" s="55" t="s">
        <v>122</v>
      </c>
      <c r="BH52" s="54" t="str">
        <f t="shared" si="2"/>
        <v>Casilla formulada</v>
      </c>
      <c r="BI52" s="53"/>
      <c r="BJ52" s="54" t="str">
        <f t="shared" si="3"/>
        <v/>
      </c>
      <c r="BK52" s="54" t="str">
        <f t="shared" si="4"/>
        <v/>
      </c>
      <c r="BL52" s="54" t="str">
        <f t="shared" si="5"/>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239"/>
      <c r="BN61" s="242"/>
      <c r="BO61" s="255"/>
      <c r="BP61" s="219"/>
      <c r="BQ61" s="222"/>
      <c r="BR61" s="222"/>
      <c r="BS61" s="231"/>
    </row>
  </sheetData>
  <sheetProtection algorithmName="SHA-512" hashValue="3QmCnEIShKf7hu9SQ64UL6nlhw1ireG+L3olwNVjZP0Ioszw4IHb+ixwH+IfWMLlpcsgvZPQFQzq8lFJheFEHA==" saltValue="me19YvzPkYg1HJtxgKsFRg=="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255" priority="23" operator="containsText" text="Si es Riesgo de Corrupción">
      <formula>NOT(ISERROR(SEARCH("Si es Riesgo de Corrupción",J12)))</formula>
    </cfRule>
    <cfRule type="containsText" dxfId="254" priority="24" operator="containsText" text="No es Riesgo de Corrupción">
      <formula>NOT(ISERROR(SEARCH("No es Riesgo de Corrupción",J12)))</formula>
    </cfRule>
  </conditionalFormatting>
  <conditionalFormatting sqref="L12:M21">
    <cfRule type="containsText" dxfId="253" priority="22" operator="containsText" text="Espacio para describir ">
      <formula>NOT(ISERROR(SEARCH("Espacio para describir ",L12)))</formula>
    </cfRule>
  </conditionalFormatting>
  <conditionalFormatting sqref="N12:N61 Q12:AI61 AQ12:AQ61 AV12:BC61 BG12:BG61 BO12:BO61">
    <cfRule type="containsText" dxfId="252" priority="21" operator="containsText" text="Escoger un dato de la lista desplegable">
      <formula>NOT(ISERROR(SEARCH("Escoger un dato de la lista desplegable",N12)))</formula>
    </cfRule>
  </conditionalFormatting>
  <conditionalFormatting sqref="AO12:AO61">
    <cfRule type="containsText" dxfId="251" priority="20" operator="containsText" text="REDACTAR CONTROL">
      <formula>NOT(ISERROR(SEARCH("REDACTAR CONTROL",AO12)))</formula>
    </cfRule>
  </conditionalFormatting>
  <conditionalFormatting sqref="AL12 BR12">
    <cfRule type="containsText" dxfId="250" priority="17" operator="containsText" text="Extremo">
      <formula>NOT(ISERROR(SEARCH("Extremo",AL12)))</formula>
    </cfRule>
    <cfRule type="containsText" dxfId="249" priority="18" operator="containsText" text="Alto">
      <formula>NOT(ISERROR(SEARCH("Alto",AL12)))</formula>
    </cfRule>
    <cfRule type="containsText" dxfId="248" priority="19" operator="containsText" text="Moderado">
      <formula>NOT(ISERROR(SEARCH("Moderado",AL12)))</formula>
    </cfRule>
  </conditionalFormatting>
  <conditionalFormatting sqref="L22:M31">
    <cfRule type="containsText" dxfId="247" priority="16" operator="containsText" text="Espacio para describir ">
      <formula>NOT(ISERROR(SEARCH("Espacio para describir ",L22)))</formula>
    </cfRule>
  </conditionalFormatting>
  <conditionalFormatting sqref="AL22 BR22">
    <cfRule type="containsText" dxfId="246" priority="13" operator="containsText" text="Extremo">
      <formula>NOT(ISERROR(SEARCH("Extremo",AL22)))</formula>
    </cfRule>
    <cfRule type="containsText" dxfId="245" priority="14" operator="containsText" text="Alto">
      <formula>NOT(ISERROR(SEARCH("Alto",AL22)))</formula>
    </cfRule>
    <cfRule type="containsText" dxfId="244" priority="15" operator="containsText" text="Moderado">
      <formula>NOT(ISERROR(SEARCH("Moderado",AL22)))</formula>
    </cfRule>
  </conditionalFormatting>
  <conditionalFormatting sqref="L32:M41">
    <cfRule type="containsText" dxfId="243" priority="12" operator="containsText" text="Espacio para describir ">
      <formula>NOT(ISERROR(SEARCH("Espacio para describir ",L32)))</formula>
    </cfRule>
  </conditionalFormatting>
  <conditionalFormatting sqref="AL32 BR32">
    <cfRule type="containsText" dxfId="242" priority="9" operator="containsText" text="Extremo">
      <formula>NOT(ISERROR(SEARCH("Extremo",AL32)))</formula>
    </cfRule>
    <cfRule type="containsText" dxfId="241" priority="10" operator="containsText" text="Alto">
      <formula>NOT(ISERROR(SEARCH("Alto",AL32)))</formula>
    </cfRule>
    <cfRule type="containsText" dxfId="240" priority="11" operator="containsText" text="Moderado">
      <formula>NOT(ISERROR(SEARCH("Moderado",AL32)))</formula>
    </cfRule>
  </conditionalFormatting>
  <conditionalFormatting sqref="L42:M51">
    <cfRule type="containsText" dxfId="239" priority="8" operator="containsText" text="Espacio para describir ">
      <formula>NOT(ISERROR(SEARCH("Espacio para describir ",L42)))</formula>
    </cfRule>
  </conditionalFormatting>
  <conditionalFormatting sqref="AL42 BR42">
    <cfRule type="containsText" dxfId="238" priority="5" operator="containsText" text="Extremo">
      <formula>NOT(ISERROR(SEARCH("Extremo",AL42)))</formula>
    </cfRule>
    <cfRule type="containsText" dxfId="237" priority="6" operator="containsText" text="Alto">
      <formula>NOT(ISERROR(SEARCH("Alto",AL42)))</formula>
    </cfRule>
    <cfRule type="containsText" dxfId="236" priority="7" operator="containsText" text="Moderado">
      <formula>NOT(ISERROR(SEARCH("Moderado",AL42)))</formula>
    </cfRule>
  </conditionalFormatting>
  <conditionalFormatting sqref="L52:M61">
    <cfRule type="containsText" dxfId="235" priority="4" operator="containsText" text="Espacio para describir ">
      <formula>NOT(ISERROR(SEARCH("Espacio para describir ",L52)))</formula>
    </cfRule>
  </conditionalFormatting>
  <conditionalFormatting sqref="AL52 BR52">
    <cfRule type="containsText" dxfId="234" priority="1" operator="containsText" text="Extremo">
      <formula>NOT(ISERROR(SEARCH("Extremo",AL52)))</formula>
    </cfRule>
    <cfRule type="containsText" dxfId="233" priority="2" operator="containsText" text="Alto">
      <formula>NOT(ISERROR(SEARCH("Alto",AL52)))</formula>
    </cfRule>
    <cfRule type="containsText" dxfId="232"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0011C48D-3EFE-462B-A563-08ADB591A25C}"/>
    <dataValidation allowBlank="1" showInputMessage="1" showErrorMessage="1" prompt="¿Se deja evidencia o rastro de la ejecución del control, que permita a cualquier tercero con la evidencia, llegar a la misma conclusión?." sqref="BC11" xr:uid="{D323E903-925F-4A3E-89A6-1F9C5FE56878}"/>
    <dataValidation allowBlank="1" showInputMessage="1" showErrorMessage="1" prompt="¿Las observaciones, desviaciones o diferencias identificadas como resultados de la ejecución del control son investigadas y resueltas de manera oportuna?" sqref="BB11" xr:uid="{4BB2C9C5-B550-4126-B539-F0364CEF864E}"/>
    <dataValidation allowBlank="1" showInputMessage="1" showErrorMessage="1" prompt="¿La fuente de información que se utiliza en el desarrollo del control es información confiable que permita mitigar el riesgo?." sqref="BA11" xr:uid="{19D98531-B657-4BFF-BEDF-01885AAE6694}"/>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8A5792A8-F678-4B3D-85A2-F74DEB491300}"/>
    <dataValidation allowBlank="1" showInputMessage="1" showErrorMessage="1" prompt="¿La oportunidad en que se ejecuta el control ayuda a prevenir la mitigación del riesgo o a detectar la materialización del riesgo de manera oportuna?" sqref="AY11" xr:uid="{D5449992-9F52-40E8-9DC0-813D6DE6B71A}"/>
    <dataValidation allowBlank="1" showInputMessage="1" showErrorMessage="1" prompt="El responsable tiene autoridad y adecuada segregación de funciones en la ejecución del control?" sqref="AX11" xr:uid="{2524E8E8-04DD-4BB4-9BB2-5C04D49CB330}"/>
    <dataValidation allowBlank="1" showInputMessage="1" showErrorMessage="1" prompt="¿Existen un responsable asignado a la ejecución del control?" sqref="AW11" xr:uid="{FC0729D1-C84A-4EE4-9503-E30B21A460A7}"/>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CF8BF683-1E53-4BEF-AC14-707B79C2AADB}"/>
    <dataValidation type="list" allowBlank="1" showInputMessage="1" showErrorMessage="1" prompt="¿Genera Impacto ambiental?" sqref="AI12:AI61" xr:uid="{FEC1D487-35E9-4F10-99B2-9091A3DEF5CC}">
      <formula1>"SI,NO,Escoger un dato de la lista desplegable"</formula1>
    </dataValidation>
    <dataValidation allowBlank="1" showInputMessage="1" showErrorMessage="1" prompt="¿Genera Impacto ambiental?" sqref="AI11" xr:uid="{A547D0A6-0A7A-4399-9989-4BCFD4D7843A}"/>
    <dataValidation type="list" allowBlank="1" showInputMessage="1" showErrorMessage="1" prompt="¿Afectar la imagen nacional?" sqref="AH12:AH61" xr:uid="{8B80343F-6F69-468C-8FC2-521775F9ADF3}">
      <formula1>"SI,NO,Escoger un dato de la lista desplegable"</formula1>
    </dataValidation>
    <dataValidation allowBlank="1" showInputMessage="1" showErrorMessage="1" prompt="¿Afectar la imagen nacional?" sqref="AH11" xr:uid="{8887FFFB-E3F3-4262-B1A7-00DA5AFE20B5}"/>
    <dataValidation type="list" allowBlank="1" showInputMessage="1" showErrorMessage="1" prompt="¿Afectar la imagen regional?" sqref="AG12:AG61" xr:uid="{1D16F9DD-07FC-42FA-A215-9B42A8680DA4}">
      <formula1>"SI,NO,Escoger un dato de la lista desplegable"</formula1>
    </dataValidation>
    <dataValidation allowBlank="1" showInputMessage="1" showErrorMessage="1" prompt="¿Afectar la imagen regional?" sqref="AG11" xr:uid="{BE27CB2F-CAD4-4621-A770-DDC564C5EE46}"/>
    <dataValidation type="list" allowBlank="1" showInputMessage="1" showErrorMessage="1" prompt="¿Ocasionar lesiones físicas o pérdida de vidas humanas?_x000a_NOTA: si esta respuesta es afirmativa, el impacto sera considerado como catastrófico." sqref="AF12:AF61" xr:uid="{C1B0DD62-F3D2-4DC7-A583-B97BB0067B2C}">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E5FCB55E-6861-45EE-9567-BBA536E59A59}"/>
    <dataValidation type="list" allowBlank="1" showInputMessage="1" showErrorMessage="1" prompt="¿Generar pérdida de credibilidad del sector?" sqref="AE12:AE61" xr:uid="{84C188A4-33D1-4F8D-829C-66E657308864}">
      <formula1>"SI,NO,Escoger un dato de la lista desplegable"</formula1>
    </dataValidation>
    <dataValidation allowBlank="1" showInputMessage="1" showErrorMessage="1" prompt="¿Generar pérdida de credibilidad del sector?" sqref="AE11" xr:uid="{70E00023-3D3F-4932-94F4-B7E35FCA6421}"/>
    <dataValidation type="list" allowBlank="1" showInputMessage="1" showErrorMessage="1" prompt="¿Dar lugar a procesos penales?" sqref="AD12:AD61" xr:uid="{FE44CD55-7B95-4F33-A8E5-484EABF2A3DA}">
      <formula1>"SI,NO,Escoger un dato de la lista desplegable"</formula1>
    </dataValidation>
    <dataValidation allowBlank="1" showInputMessage="1" showErrorMessage="1" prompt="¿Dar lugar a procesos penales?" sqref="AD11" xr:uid="{0318E946-D69E-4418-8B5F-13D23D626559}"/>
    <dataValidation type="list" allowBlank="1" showInputMessage="1" showErrorMessage="1" prompt="¿Dar lugar a procesos fiscales?" sqref="AC12:AC61" xr:uid="{ED70397F-864C-4BED-8D82-34573F3003AC}">
      <formula1>"SI,NO,Escoger un dato de la lista desplegable"</formula1>
    </dataValidation>
    <dataValidation allowBlank="1" showInputMessage="1" showErrorMessage="1" prompt="¿Dar lugar a procesos fiscales?" sqref="AC11" xr:uid="{7B06C70F-BCDC-4804-B1C8-395289C107F8}"/>
    <dataValidation type="list" allowBlank="1" showInputMessage="1" showErrorMessage="1" prompt="¿Dar lugar a procesos disciplinarios?" sqref="AB12:AB61" xr:uid="{88840342-C475-4C5A-BB94-E32D732912B9}">
      <formula1>"SI,NO,Escoger un dato de la lista desplegable"</formula1>
    </dataValidation>
    <dataValidation allowBlank="1" showInputMessage="1" showErrorMessage="1" prompt="¿Dar lugar a procesos disciplinarios?" sqref="AB11" xr:uid="{400A4AEF-0458-4BDE-A471-A1D4371127E7}"/>
    <dataValidation type="list" allowBlank="1" showInputMessage="1" showErrorMessage="1" prompt="¿Dar lugar a procesos sancionatorios?" sqref="AA12:AA61" xr:uid="{82C1E1AD-C1B3-42F7-B263-487751415F6E}">
      <formula1>"SI,NO,Escoger un dato de la lista desplegable"</formula1>
    </dataValidation>
    <dataValidation allowBlank="1" showInputMessage="1" showErrorMessage="1" prompt="¿Dar lugar a procesos sancionatorios?" sqref="AA11" xr:uid="{803C3AB8-058F-462A-BD04-DD9A186A84D9}"/>
    <dataValidation type="list" allowBlank="1" showInputMessage="1" showErrorMessage="1" prompt="¿Generar intervención de los órganos de control, de la Fiscalía, u otro ente?" sqref="Z12:Z61" xr:uid="{C8103107-2222-4B0D-BF67-B2852DDFCCFB}">
      <formula1>"SI,NO,Escoger un dato de la lista desplegable"</formula1>
    </dataValidation>
    <dataValidation allowBlank="1" showInputMessage="1" showErrorMessage="1" prompt="¿Generar intervención de los órganos de control, de la Fiscalía, u otro ente?" sqref="Z11" xr:uid="{34A4C47A-86E5-4A66-B8C4-50B5DB890B6E}"/>
    <dataValidation type="list" allowBlank="1" showInputMessage="1" showErrorMessage="1" prompt="¿Generar pérdida de información de la Entidad?" sqref="Y12:Y61" xr:uid="{9FA6B300-3384-4BF6-896D-C4036DE40A59}">
      <formula1>"SI,NO,Escoger un dato de la lista desplegable"</formula1>
    </dataValidation>
    <dataValidation allowBlank="1" showInputMessage="1" showErrorMessage="1" prompt="¿Generar pérdida de información de la Entidad?" sqref="Y11" xr:uid="{895FC617-5791-4D11-966B-31A18FDF98DF}"/>
    <dataValidation type="list" allowBlank="1" showInputMessage="1" showErrorMessage="1" prompt="¿Dar lugar al detrimento de calidad de vida de la comunidad por la pérdida del bien o servicios o los recursos públicos?" sqref="X12:X61" xr:uid="{5A14F7CD-53A1-4BB3-98B6-D303871D19F3}">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D9F9874D-7207-4E52-877B-FC41666B7FD2}"/>
    <dataValidation type="list" allowBlank="1" showInputMessage="1" showErrorMessage="1" prompt="¿Afectar la generación de los productos o la prestación de servicios?" sqref="W12:W61" xr:uid="{94A1C0B0-CC3D-44E8-9158-CA5A185FF612}">
      <formula1>"SI,NO,Escoger un dato de la lista desplegable"</formula1>
    </dataValidation>
    <dataValidation allowBlank="1" showInputMessage="1" showErrorMessage="1" prompt="¿Afectar la generación de los productos o la prestación de servicios?" sqref="W11" xr:uid="{20A3452C-BE22-4342-BC1D-738E12776A9C}"/>
    <dataValidation type="list" allowBlank="1" showInputMessage="1" showErrorMessage="1" prompt="¿Generar pérdida de recursos económicos?" sqref="V12:V61" xr:uid="{E06AA014-5DA7-4631-AEBE-F671307BF59E}">
      <formula1>"SI,NO,Escoger un dato de la lista desplegable"</formula1>
    </dataValidation>
    <dataValidation allowBlank="1" showInputMessage="1" showErrorMessage="1" prompt="¿Generar pérdida de recursos económicos?" sqref="V11" xr:uid="{90A7D143-733D-4972-9E62-6439A6AC7540}"/>
    <dataValidation type="list" allowBlank="1" showInputMessage="1" showErrorMessage="1" prompt="¿Generar pérdida de confianza de la Entidad, afectando su reputación?" sqref="U12:U61" xr:uid="{86356234-8B30-4441-A978-8FC2889B52A1}">
      <formula1>"SI,NO,Escoger un dato de la lista desplegable"</formula1>
    </dataValidation>
    <dataValidation allowBlank="1" showInputMessage="1" showErrorMessage="1" prompt="¿Generar pérdida de confianza de la Entidad, afectando su reputación?" sqref="U11" xr:uid="{3549737C-CC04-4C51-8727-DFE949B376D1}"/>
    <dataValidation type="list" allowBlank="1" showInputMessage="1" showErrorMessage="1" prompt="¿Afectar el cumplimiento de la misión del sector al que pertenece la Entidad?" sqref="T12:T61" xr:uid="{F1F47250-E61C-4D9E-89E3-BD4A8B987D8F}">
      <formula1>"SI,NO,Escoger un dato de la lista desplegable"</formula1>
    </dataValidation>
    <dataValidation allowBlank="1" showInputMessage="1" showErrorMessage="1" prompt="¿Afectar el cumplimiento de la misión del sector al que pertenece la Entidad?" sqref="T11" xr:uid="{3222C16F-168D-46E9-A862-CBC08D4F5353}"/>
    <dataValidation type="list" allowBlank="1" showInputMessage="1" showErrorMessage="1" prompt="¿Afectar el cumplimiento de misión de la Entidad?" sqref="S12:S61" xr:uid="{F34AD6D2-AC3A-46B3-906B-71811F6ABD5B}">
      <formula1>"SI,NO,Escoger un dato de la lista desplegable"</formula1>
    </dataValidation>
    <dataValidation allowBlank="1" showInputMessage="1" showErrorMessage="1" prompt="¿Afectar el cumplimiento de misión de la Entidad?" sqref="S11" xr:uid="{07DB0D40-4C0E-44A8-8DBA-EBDE15AFA594}"/>
    <dataValidation type="list" allowBlank="1" showInputMessage="1" showErrorMessage="1" prompt="¿Afectar el cumplimiento de metas y objetivos de la dependencia?" sqref="R12:R61" xr:uid="{F42EA4B8-25A7-42E1-9428-5D2E076B5C7A}">
      <formula1>"SI,NO,Escoger un dato de la lista desplegable"</formula1>
    </dataValidation>
    <dataValidation allowBlank="1" showInputMessage="1" showErrorMessage="1" prompt="¿Afectar el cumplimiento de metas y objetivos de la dependencia?" sqref="R11" xr:uid="{650C634F-8979-45E7-B184-B3F9B5785E9F}"/>
    <dataValidation type="list" allowBlank="1" showInputMessage="1" showErrorMessage="1" prompt="¿Afectar al grupo de funcionarios del proceso?" sqref="Q12:Q61" xr:uid="{FDC5DD1A-D41E-4E51-B5D1-9886D0799868}">
      <formula1>"SI,NO,Escoger un dato de la lista desplegable"</formula1>
    </dataValidation>
    <dataValidation allowBlank="1" showInputMessage="1" showErrorMessage="1" prompt="¿Afectar al grupo de funcionarios del proceso?" sqref="Q11" xr:uid="{D23D1CCA-C08A-4610-9405-2FBB9965CCFC}"/>
    <dataValidation allowBlank="1" showInputMessage="1" showErrorMessage="1" prompt="Son los efectos ocasionados por la ocurrencia de un riesgo que afecta los objetivos o procesos de la entidad. Pueden ser una pérdida, un daño, un perjuicio, un detrimento." sqref="M9:M11" xr:uid="{9650B66F-04BE-4ED2-ABEC-9DA2A80314AC}"/>
    <dataValidation type="list" allowBlank="1" showInputMessage="1" showErrorMessage="1" sqref="BG12:BG61" xr:uid="{7E3D788C-8D80-4373-BCBC-794E5F650226}">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EC525EA6-6D19-48C0-B414-7979C415AE50}">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A3394CB0-CAB0-4A11-9D57-F7D332B84262}">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1B0F7D73-FC41-475A-813A-901E853D5935}">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C66FD399-6939-42F4-87BA-2AAD7A91657C}">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EA3757B9-753B-48EC-8D88-BA8D6A45BE47}">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520CE31E-7732-430D-8E91-46190CCEC9D9}">
      <formula1>"Adecuado,Inadecuado,Escoger un dato de la lista desplegable"</formula1>
    </dataValidation>
    <dataValidation type="list" allowBlank="1" showInputMessage="1" showErrorMessage="1" prompt="¿Existen un responsable asignado a la ejecución del control?" sqref="AW12:AW61" xr:uid="{A78AEBDE-3BD5-4A56-AADB-E17E8539738E}">
      <formula1>"Asignado,No Asignado,Escoger un dato de la lista desplegable"</formula1>
    </dataValidation>
    <dataValidation type="list" allowBlank="1" showInputMessage="1" showErrorMessage="1" sqref="AV12:AV61" xr:uid="{E69F193C-33DF-424A-842A-1486C033ABFB}">
      <formula1>"Escoger un dato de la lista desplegable,Preventivo,Detectivo"</formula1>
    </dataValidation>
    <dataValidation type="list" allowBlank="1" showInputMessage="1" showErrorMessage="1" sqref="AQ12:AQ61" xr:uid="{0A686BC3-6DA2-4CC0-B82B-8DACD0E45767}">
      <formula1>"Escoger un dato de la lista desplegable,Por Tramite, Diario, Semanal, Quincenal, Mensual, Bimestral, Trimestral, Semestral,Anual"</formula1>
    </dataValidation>
    <dataValidation type="list" allowBlank="1" showInputMessage="1" showErrorMessage="1" sqref="F12:I61" xr:uid="{1A539AA9-23CF-48A3-BCD0-B412DFB616E5}">
      <formula1>"SI,NO,Escoger un dato de la lista desplegable"</formula1>
    </dataValidation>
    <dataValidation type="list" allowBlank="1" showInputMessage="1" showErrorMessage="1" sqref="N12:N61" xr:uid="{D30842D1-C77D-43B4-9FA4-6BCF25B61F97}">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3E0CAA8-BDED-462F-9D83-2A87450E0A0B}">
          <x14:formula1>
            <xm:f>DATOS!$J$15:$J$19</xm:f>
          </x14:formula1>
          <xm:sqref>AM12:AM61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D71E4-5E3C-48AB-84B0-F5F92936CE4F}">
  <sheetPr>
    <pageSetUpPr fitToPage="1"/>
  </sheetPr>
  <dimension ref="B2:BS61"/>
  <sheetViews>
    <sheetView topLeftCell="A3" zoomScale="55" zoomScaleNormal="55" workbookViewId="0">
      <selection activeCell="L12" sqref="L12"/>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44956</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344.25" x14ac:dyDescent="0.25">
      <c r="B12" s="197">
        <v>1</v>
      </c>
      <c r="C12" s="200" t="s">
        <v>47</v>
      </c>
      <c r="D12" s="203" t="s">
        <v>529</v>
      </c>
      <c r="E12" s="203" t="s">
        <v>530</v>
      </c>
      <c r="F12" s="203" t="s">
        <v>170</v>
      </c>
      <c r="G12" s="203" t="s">
        <v>170</v>
      </c>
      <c r="H12" s="203" t="s">
        <v>170</v>
      </c>
      <c r="I12" s="203" t="s">
        <v>170</v>
      </c>
      <c r="J12" s="203" t="str">
        <f>IF(AND((F12="SI"),(G12="SI"),(H12="SI"),(I12="SI")),"Si es Riesgo de Corrupción","No es Riesgo de Corrupción")</f>
        <v>Si es Riesgo de Corrupción</v>
      </c>
      <c r="K12" s="50">
        <v>1</v>
      </c>
      <c r="L12" s="51" t="s">
        <v>531</v>
      </c>
      <c r="M12" s="223" t="s">
        <v>533</v>
      </c>
      <c r="N12" s="225">
        <v>1</v>
      </c>
      <c r="O12" s="214" t="str">
        <f>IF(N12=1,"Rara vez",IF(N12=2,"Improbable",IF(N12=3,"Posible",IF(N12=4,"Probable",IF(N12=5,"Casi seguro","Definir el nivel de probabilidad")))))</f>
        <v>Rara vez</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20" t="s">
        <v>173</v>
      </c>
      <c r="R12" s="220" t="s">
        <v>173</v>
      </c>
      <c r="S12" s="220" t="s">
        <v>173</v>
      </c>
      <c r="T12" s="220" t="s">
        <v>173</v>
      </c>
      <c r="U12" s="220" t="s">
        <v>173</v>
      </c>
      <c r="V12" s="220" t="s">
        <v>170</v>
      </c>
      <c r="W12" s="220" t="s">
        <v>173</v>
      </c>
      <c r="X12" s="220" t="s">
        <v>173</v>
      </c>
      <c r="Y12" s="220" t="s">
        <v>173</v>
      </c>
      <c r="Z12" s="220" t="s">
        <v>170</v>
      </c>
      <c r="AA12" s="220" t="s">
        <v>173</v>
      </c>
      <c r="AB12" s="220" t="s">
        <v>170</v>
      </c>
      <c r="AC12" s="220" t="s">
        <v>173</v>
      </c>
      <c r="AD12" s="220" t="s">
        <v>173</v>
      </c>
      <c r="AE12" s="220" t="s">
        <v>173</v>
      </c>
      <c r="AF12" s="220" t="s">
        <v>173</v>
      </c>
      <c r="AG12" s="220" t="s">
        <v>173</v>
      </c>
      <c r="AH12" s="220" t="s">
        <v>173</v>
      </c>
      <c r="AI12" s="220" t="s">
        <v>173</v>
      </c>
      <c r="AJ12" s="220">
        <f t="shared" ref="AJ12:AJ22" si="0">IF(AF12="SI","Impacto Catastrófico por lesoines o perdida de vidas humanas",(COUNTIF(Q12:AE21,"SI")+COUNTIF(AG12:AI21,"SI")))</f>
        <v>3</v>
      </c>
      <c r="AK12" s="220" t="str">
        <f>IF(AJ12=0,"",IF(AND(AJ12&gt;0,AJ12&lt;=5),"Moderado",IF(AND(AJ12&gt;5,AJ12&lt;=11),"Mayor","Catastrófico")))</f>
        <v>Moderado</v>
      </c>
      <c r="AL12" s="220" t="str">
        <f>IF(AND(O12="Rara Vez",AK12="Moderado"),"Moderado",IF(AND(O12="Rara Vez",AK12="Mayor"),"Alto",IF(AND(O12="Improbable",AK12="Moderado"),"Moderado",IF(AND(O12="Improbable",AK12="Mayor"),"Alto",IF(AND(O12="Posible",AK12="Moderado"),"Alto",IF(AND(O12="Probable",AK12="Moderado"),"Alto","Extremo"))))))</f>
        <v>Moderado</v>
      </c>
      <c r="AM12" s="234" t="s">
        <v>167</v>
      </c>
      <c r="AN12" s="52">
        <v>1</v>
      </c>
      <c r="AO12" s="53" t="s">
        <v>539</v>
      </c>
      <c r="AP12" s="53" t="s">
        <v>534</v>
      </c>
      <c r="AQ12" s="53" t="s">
        <v>227</v>
      </c>
      <c r="AR12" s="53" t="s">
        <v>535</v>
      </c>
      <c r="AS12" s="53" t="s">
        <v>540</v>
      </c>
      <c r="AT12" s="53" t="s">
        <v>536</v>
      </c>
      <c r="AU12" s="53" t="s">
        <v>537</v>
      </c>
      <c r="AV12" s="53" t="s">
        <v>178</v>
      </c>
      <c r="AW12" s="56" t="s">
        <v>179</v>
      </c>
      <c r="AX12" s="56" t="s">
        <v>180</v>
      </c>
      <c r="AY12" s="56" t="s">
        <v>181</v>
      </c>
      <c r="AZ12" s="56" t="s">
        <v>182</v>
      </c>
      <c r="BA12" s="56" t="s">
        <v>183</v>
      </c>
      <c r="BB12" s="56" t="s">
        <v>184</v>
      </c>
      <c r="BC12" s="56" t="s">
        <v>206</v>
      </c>
      <c r="BD12" s="56">
        <f t="shared" ref="BD12:BD61" si="1">IF(AW12="Asignado",15,0)+IF(AX12="Adecuado",15,0)+IF(AY12="Oportuna",15,0)+IF(AZ12="Prevenir",15,IF(AZ12="Detectar",10,0))+IF(BA12="Confiable",15,0)+IF(BB12="Se investigan y resuelven oportunamente",15,0)+IF(BC12="Completa",10,IF(BC12="Incompleta",5,0))</f>
        <v>100</v>
      </c>
      <c r="BE12" s="56" t="str">
        <f t="shared" ref="BE12:BE61" si="2">IF(BD12&lt;=85,"Débil",IF(AND(BD12&gt;=86,BD12&lt;=94),"Moderado","Fuerte"))</f>
        <v>Fuerte</v>
      </c>
      <c r="BF12" s="53"/>
      <c r="BG12" s="55" t="s">
        <v>186</v>
      </c>
      <c r="BH12" s="56" t="str">
        <f t="shared" ref="BH12:BH61" si="3">IF(BG12="Débil","No se ejecuta",IF(BG12="Moderado","Algunas veces se ejecuta",IF(BG12="FUERTE","Siempre se ejecuta","Casilla formulada")))</f>
        <v>Siempre se ejecuta</v>
      </c>
      <c r="BI12" s="53"/>
      <c r="BJ12" s="56"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5">IF(BJ12="DÉBIL",0,IF(BJ12="MODERADO",50,IF(BJ12="FUERTE",100,"")))</f>
        <v>100</v>
      </c>
      <c r="BL12" s="56" t="str">
        <f t="shared" ref="BL12:BL61" si="6">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Moderado</v>
      </c>
      <c r="BR12" s="228" t="str">
        <f>IF(AND(BP12="Rara Vez",BQ12="Moderado"),"Moderado",IF(AND(BP12="Rara Vez",BQ12="Mayor"),"Alto",IF(AND(BP12="Improbable",BQ12="Moderado"),"Moderado",IF(AND(BP12="Improbable",BQ12="Mayor"),"Alto",IF(AND(BP12="Posible",BQ12="Moderado"),"Alto",IF(AND(BP12="Probable",BQ12="Moderado"),"Alto","Extremo"))))))</f>
        <v>Moderado</v>
      </c>
      <c r="BS12" s="229" t="s">
        <v>921</v>
      </c>
    </row>
    <row r="13" spans="2:71" s="57" customFormat="1" ht="344.25" x14ac:dyDescent="0.25">
      <c r="B13" s="198"/>
      <c r="C13" s="201"/>
      <c r="D13" s="203"/>
      <c r="E13" s="203"/>
      <c r="F13" s="203"/>
      <c r="G13" s="203"/>
      <c r="H13" s="203"/>
      <c r="I13" s="203"/>
      <c r="J13" s="203"/>
      <c r="K13" s="58">
        <v>2</v>
      </c>
      <c r="L13" s="59" t="s">
        <v>532</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541</v>
      </c>
      <c r="AP13" s="61" t="s">
        <v>538</v>
      </c>
      <c r="AQ13" s="61" t="s">
        <v>227</v>
      </c>
      <c r="AR13" s="61" t="s">
        <v>535</v>
      </c>
      <c r="AS13" s="61" t="s">
        <v>542</v>
      </c>
      <c r="AT13" s="61" t="s">
        <v>536</v>
      </c>
      <c r="AU13" s="61" t="s">
        <v>537</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238"/>
      <c r="BN13" s="241"/>
      <c r="BO13" s="244"/>
      <c r="BP13" s="218"/>
      <c r="BQ13" s="221"/>
      <c r="BR13" s="221"/>
      <c r="BS13" s="230"/>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1"/>
        <v>0</v>
      </c>
      <c r="BE14" s="68" t="str">
        <f t="shared" si="2"/>
        <v>Débil</v>
      </c>
      <c r="BF14" s="67"/>
      <c r="BG14" s="69" t="s">
        <v>122</v>
      </c>
      <c r="BH14" s="68" t="str">
        <f t="shared" si="3"/>
        <v>Casilla formulada</v>
      </c>
      <c r="BI14" s="67"/>
      <c r="BJ14" s="68" t="str">
        <f t="shared" si="4"/>
        <v/>
      </c>
      <c r="BK14" s="68" t="str">
        <f t="shared" si="5"/>
        <v/>
      </c>
      <c r="BL14" s="68" t="str">
        <f t="shared" si="6"/>
        <v>SI</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1"/>
        <v>0</v>
      </c>
      <c r="BE16" s="68" t="str">
        <f t="shared" si="2"/>
        <v>Débil</v>
      </c>
      <c r="BF16" s="67"/>
      <c r="BG16" s="69" t="s">
        <v>122</v>
      </c>
      <c r="BH16" s="68" t="str">
        <f t="shared" si="3"/>
        <v>Casilla formulada</v>
      </c>
      <c r="BI16" s="67"/>
      <c r="BJ16" s="68" t="str">
        <f t="shared" si="4"/>
        <v/>
      </c>
      <c r="BK16" s="68" t="str">
        <f t="shared" si="5"/>
        <v/>
      </c>
      <c r="BL16" s="68" t="str">
        <f t="shared" si="6"/>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1"/>
        <v>0</v>
      </c>
      <c r="BE18" s="68" t="str">
        <f t="shared" si="2"/>
        <v>Débil</v>
      </c>
      <c r="BF18" s="67"/>
      <c r="BG18" s="69" t="s">
        <v>122</v>
      </c>
      <c r="BH18" s="68" t="str">
        <f t="shared" si="3"/>
        <v>Casilla formulada</v>
      </c>
      <c r="BI18" s="67"/>
      <c r="BJ18" s="68" t="str">
        <f t="shared" si="4"/>
        <v/>
      </c>
      <c r="BK18" s="68" t="str">
        <f t="shared" si="5"/>
        <v/>
      </c>
      <c r="BL18" s="68" t="str">
        <f t="shared" si="6"/>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1"/>
        <v>0</v>
      </c>
      <c r="BE20" s="68" t="str">
        <f t="shared" si="2"/>
        <v>Débil</v>
      </c>
      <c r="BF20" s="67"/>
      <c r="BG20" s="69" t="s">
        <v>122</v>
      </c>
      <c r="BH20" s="68" t="str">
        <f t="shared" si="3"/>
        <v>Casilla formulada</v>
      </c>
      <c r="BI20" s="67"/>
      <c r="BJ20" s="68" t="str">
        <f t="shared" si="4"/>
        <v/>
      </c>
      <c r="BK20" s="68" t="str">
        <f t="shared" si="5"/>
        <v/>
      </c>
      <c r="BL20" s="68" t="str">
        <f t="shared" si="6"/>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31"/>
    </row>
    <row r="22" spans="2:71" s="57" customFormat="1" ht="96" hidden="1" customHeight="1" x14ac:dyDescent="0.25">
      <c r="B22" s="197">
        <v>2</v>
      </c>
      <c r="C22" s="200" t="s">
        <v>120</v>
      </c>
      <c r="D22" s="203" t="s">
        <v>121</v>
      </c>
      <c r="E22" s="203"/>
      <c r="F22" s="203" t="s">
        <v>122</v>
      </c>
      <c r="G22" s="203" t="s">
        <v>122</v>
      </c>
      <c r="H22" s="203" t="s">
        <v>122</v>
      </c>
      <c r="I22" s="203" t="s">
        <v>122</v>
      </c>
      <c r="J22" s="203" t="str">
        <f>IF(AND((F22="SI"),(G22="SI"),(H22="SI"),(I22="SI")),"Si es Riesgo de Corrupción","No es Riesgo de Corrupción")</f>
        <v>No es Riesgo de Corrupción</v>
      </c>
      <c r="K22" s="50">
        <v>1</v>
      </c>
      <c r="L22" s="51" t="s">
        <v>123</v>
      </c>
      <c r="M22" s="223" t="s">
        <v>191</v>
      </c>
      <c r="N22" s="225"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20" t="s">
        <v>122</v>
      </c>
      <c r="R22" s="220" t="s">
        <v>122</v>
      </c>
      <c r="S22" s="220" t="s">
        <v>122</v>
      </c>
      <c r="T22" s="220" t="s">
        <v>122</v>
      </c>
      <c r="U22" s="220" t="s">
        <v>122</v>
      </c>
      <c r="V22" s="220" t="s">
        <v>122</v>
      </c>
      <c r="W22" s="220" t="s">
        <v>122</v>
      </c>
      <c r="X22" s="220" t="s">
        <v>122</v>
      </c>
      <c r="Y22" s="220" t="s">
        <v>122</v>
      </c>
      <c r="Z22" s="220" t="s">
        <v>122</v>
      </c>
      <c r="AA22" s="220" t="s">
        <v>122</v>
      </c>
      <c r="AB22" s="220" t="s">
        <v>122</v>
      </c>
      <c r="AC22" s="220" t="s">
        <v>122</v>
      </c>
      <c r="AD22" s="220" t="s">
        <v>122</v>
      </c>
      <c r="AE22" s="220" t="s">
        <v>122</v>
      </c>
      <c r="AF22" s="220" t="s">
        <v>122</v>
      </c>
      <c r="AG22" s="220" t="s">
        <v>122</v>
      </c>
      <c r="AH22" s="220" t="s">
        <v>122</v>
      </c>
      <c r="AI22" s="220" t="s">
        <v>122</v>
      </c>
      <c r="AJ22" s="220">
        <f t="shared" si="0"/>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1"/>
        <v>0</v>
      </c>
      <c r="BE22" s="56" t="str">
        <f t="shared" si="2"/>
        <v>Débil</v>
      </c>
      <c r="BF22" s="53"/>
      <c r="BG22" s="55" t="s">
        <v>122</v>
      </c>
      <c r="BH22" s="56" t="str">
        <f t="shared" si="3"/>
        <v>Casilla formulada</v>
      </c>
      <c r="BI22" s="53"/>
      <c r="BJ22" s="56" t="str">
        <f t="shared" si="4"/>
        <v/>
      </c>
      <c r="BK22" s="56" t="str">
        <f t="shared" si="5"/>
        <v/>
      </c>
      <c r="BL22" s="56" t="str">
        <f t="shared" si="6"/>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4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03"/>
      <c r="G23" s="203"/>
      <c r="H23" s="203"/>
      <c r="I23" s="203"/>
      <c r="J23" s="203"/>
      <c r="K23" s="58">
        <v>2</v>
      </c>
      <c r="L23" s="59" t="s">
        <v>123</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1"/>
        <v>0</v>
      </c>
      <c r="BE23" s="62" t="str">
        <f t="shared" si="2"/>
        <v>Débil</v>
      </c>
      <c r="BF23" s="61"/>
      <c r="BG23" s="63" t="s">
        <v>122</v>
      </c>
      <c r="BH23" s="62" t="str">
        <f t="shared" si="3"/>
        <v>Casilla formulada</v>
      </c>
      <c r="BI23" s="61"/>
      <c r="BJ23" s="62" t="str">
        <f t="shared" si="4"/>
        <v/>
      </c>
      <c r="BK23" s="62" t="str">
        <f t="shared" si="5"/>
        <v/>
      </c>
      <c r="BL23" s="62" t="str">
        <f t="shared" si="6"/>
        <v>SI</v>
      </c>
      <c r="BM23" s="238"/>
      <c r="BN23" s="241"/>
      <c r="BO23" s="244"/>
      <c r="BP23" s="218"/>
      <c r="BQ23" s="221"/>
      <c r="BR23" s="221"/>
      <c r="BS23" s="230"/>
    </row>
    <row r="24" spans="2:71" s="57" customFormat="1" ht="96" hidden="1"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1"/>
        <v>0</v>
      </c>
      <c r="BE24" s="68" t="str">
        <f t="shared" si="2"/>
        <v>Débil</v>
      </c>
      <c r="BF24" s="67"/>
      <c r="BG24" s="69" t="s">
        <v>122</v>
      </c>
      <c r="BH24" s="68" t="str">
        <f t="shared" si="3"/>
        <v>Casilla formulada</v>
      </c>
      <c r="BI24" s="67"/>
      <c r="BJ24" s="68" t="str">
        <f t="shared" si="4"/>
        <v/>
      </c>
      <c r="BK24" s="68" t="str">
        <f t="shared" si="5"/>
        <v/>
      </c>
      <c r="BL24" s="68" t="str">
        <f t="shared" si="6"/>
        <v>SI</v>
      </c>
      <c r="BM24" s="238"/>
      <c r="BN24" s="241"/>
      <c r="BO24" s="244"/>
      <c r="BP24" s="218"/>
      <c r="BQ24" s="221"/>
      <c r="BR24" s="221"/>
      <c r="BS24" s="230"/>
    </row>
    <row r="25" spans="2:71" s="57" customFormat="1" ht="96" hidden="1"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238"/>
      <c r="BN25" s="241"/>
      <c r="BO25" s="244"/>
      <c r="BP25" s="218"/>
      <c r="BQ25" s="221"/>
      <c r="BR25" s="221"/>
      <c r="BS25" s="230"/>
    </row>
    <row r="26" spans="2:71" s="57" customFormat="1" ht="96" hidden="1"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1"/>
        <v>0</v>
      </c>
      <c r="BE26" s="68" t="str">
        <f t="shared" si="2"/>
        <v>Débil</v>
      </c>
      <c r="BF26" s="67"/>
      <c r="BG26" s="69" t="s">
        <v>122</v>
      </c>
      <c r="BH26" s="68" t="str">
        <f t="shared" si="3"/>
        <v>Casilla formulada</v>
      </c>
      <c r="BI26" s="67"/>
      <c r="BJ26" s="68" t="str">
        <f t="shared" si="4"/>
        <v/>
      </c>
      <c r="BK26" s="68" t="str">
        <f t="shared" si="5"/>
        <v/>
      </c>
      <c r="BL26" s="68" t="str">
        <f t="shared" si="6"/>
        <v>SI</v>
      </c>
      <c r="BM26" s="238"/>
      <c r="BN26" s="241"/>
      <c r="BO26" s="244"/>
      <c r="BP26" s="218"/>
      <c r="BQ26" s="221"/>
      <c r="BR26" s="221"/>
      <c r="BS26" s="230"/>
    </row>
    <row r="27" spans="2:71" s="57" customFormat="1" ht="96" hidden="1"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238"/>
      <c r="BN27" s="241"/>
      <c r="BO27" s="244"/>
      <c r="BP27" s="218"/>
      <c r="BQ27" s="221"/>
      <c r="BR27" s="221"/>
      <c r="BS27" s="230"/>
    </row>
    <row r="28" spans="2:71" s="57" customFormat="1" ht="96" hidden="1"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1"/>
        <v>0</v>
      </c>
      <c r="BE28" s="68" t="str">
        <f t="shared" si="2"/>
        <v>Débil</v>
      </c>
      <c r="BF28" s="67"/>
      <c r="BG28" s="69" t="s">
        <v>122</v>
      </c>
      <c r="BH28" s="68" t="str">
        <f t="shared" si="3"/>
        <v>Casilla formulada</v>
      </c>
      <c r="BI28" s="67"/>
      <c r="BJ28" s="68" t="str">
        <f t="shared" si="4"/>
        <v/>
      </c>
      <c r="BK28" s="68" t="str">
        <f t="shared" si="5"/>
        <v/>
      </c>
      <c r="BL28" s="68" t="str">
        <f t="shared" si="6"/>
        <v>SI</v>
      </c>
      <c r="BM28" s="238"/>
      <c r="BN28" s="241"/>
      <c r="BO28" s="244"/>
      <c r="BP28" s="218"/>
      <c r="BQ28" s="221"/>
      <c r="BR28" s="221"/>
      <c r="BS28" s="230"/>
    </row>
    <row r="29" spans="2:71" s="57" customFormat="1" ht="96" hidden="1"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238"/>
      <c r="BN29" s="241"/>
      <c r="BO29" s="244"/>
      <c r="BP29" s="218"/>
      <c r="BQ29" s="221"/>
      <c r="BR29" s="221"/>
      <c r="BS29" s="230"/>
    </row>
    <row r="30" spans="2:71" s="57" customFormat="1" ht="96" hidden="1"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1"/>
        <v>0</v>
      </c>
      <c r="BE30" s="68" t="str">
        <f t="shared" si="2"/>
        <v>Débil</v>
      </c>
      <c r="BF30" s="67"/>
      <c r="BG30" s="69" t="s">
        <v>122</v>
      </c>
      <c r="BH30" s="68" t="str">
        <f t="shared" si="3"/>
        <v>Casilla formulada</v>
      </c>
      <c r="BI30" s="67"/>
      <c r="BJ30" s="68" t="str">
        <f t="shared" si="4"/>
        <v/>
      </c>
      <c r="BK30" s="68" t="str">
        <f t="shared" si="5"/>
        <v/>
      </c>
      <c r="BL30" s="68" t="str">
        <f t="shared" si="6"/>
        <v>SI</v>
      </c>
      <c r="BM30" s="238"/>
      <c r="BN30" s="241"/>
      <c r="BO30" s="244"/>
      <c r="BP30" s="218"/>
      <c r="BQ30" s="221"/>
      <c r="BR30" s="221"/>
      <c r="BS30" s="230"/>
    </row>
    <row r="31" spans="2:71" s="57" customFormat="1" ht="96" hidden="1"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239"/>
      <c r="BN31" s="242"/>
      <c r="BO31" s="24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1"/>
        <v>0</v>
      </c>
      <c r="BE32" s="56" t="str">
        <f t="shared" si="2"/>
        <v>Débil</v>
      </c>
      <c r="BF32" s="53"/>
      <c r="BG32" s="55" t="s">
        <v>122</v>
      </c>
      <c r="BH32" s="56" t="str">
        <f t="shared" si="3"/>
        <v>Casilla formulada</v>
      </c>
      <c r="BI32" s="53"/>
      <c r="BJ32" s="56" t="str">
        <f t="shared" si="4"/>
        <v/>
      </c>
      <c r="BK32" s="56" t="str">
        <f t="shared" si="5"/>
        <v/>
      </c>
      <c r="BL32" s="56" t="str">
        <f t="shared" si="6"/>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1"/>
        <v>0</v>
      </c>
      <c r="BE34" s="68" t="str">
        <f t="shared" si="2"/>
        <v>Débil</v>
      </c>
      <c r="BF34" s="67"/>
      <c r="BG34" s="69" t="s">
        <v>122</v>
      </c>
      <c r="BH34" s="68" t="str">
        <f t="shared" si="3"/>
        <v>Casilla formulada</v>
      </c>
      <c r="BI34" s="67"/>
      <c r="BJ34" s="68" t="str">
        <f t="shared" si="4"/>
        <v/>
      </c>
      <c r="BK34" s="68" t="str">
        <f t="shared" si="5"/>
        <v/>
      </c>
      <c r="BL34" s="68" t="str">
        <f t="shared" si="6"/>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1"/>
        <v>0</v>
      </c>
      <c r="BE36" s="68" t="str">
        <f t="shared" si="2"/>
        <v>Débil</v>
      </c>
      <c r="BF36" s="67"/>
      <c r="BG36" s="69" t="s">
        <v>122</v>
      </c>
      <c r="BH36" s="68" t="str">
        <f t="shared" si="3"/>
        <v>Casilla formulada</v>
      </c>
      <c r="BI36" s="67"/>
      <c r="BJ36" s="68" t="str">
        <f t="shared" si="4"/>
        <v/>
      </c>
      <c r="BK36" s="68" t="str">
        <f t="shared" si="5"/>
        <v/>
      </c>
      <c r="BL36" s="68" t="str">
        <f t="shared" si="6"/>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1"/>
        <v>0</v>
      </c>
      <c r="BE38" s="68" t="str">
        <f t="shared" si="2"/>
        <v>Débil</v>
      </c>
      <c r="BF38" s="67"/>
      <c r="BG38" s="69" t="s">
        <v>122</v>
      </c>
      <c r="BH38" s="68" t="str">
        <f t="shared" si="3"/>
        <v>Casilla formulada</v>
      </c>
      <c r="BI38" s="67"/>
      <c r="BJ38" s="68" t="str">
        <f t="shared" si="4"/>
        <v/>
      </c>
      <c r="BK38" s="68" t="str">
        <f t="shared" si="5"/>
        <v/>
      </c>
      <c r="BL38" s="68" t="str">
        <f t="shared" si="6"/>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1"/>
        <v>0</v>
      </c>
      <c r="BE40" s="68" t="str">
        <f t="shared" si="2"/>
        <v>Débil</v>
      </c>
      <c r="BF40" s="67"/>
      <c r="BG40" s="69" t="s">
        <v>122</v>
      </c>
      <c r="BH40" s="68" t="str">
        <f t="shared" si="3"/>
        <v>Casilla formulada</v>
      </c>
      <c r="BI40" s="67"/>
      <c r="BJ40" s="68" t="str">
        <f t="shared" si="4"/>
        <v/>
      </c>
      <c r="BK40" s="68" t="str">
        <f t="shared" si="5"/>
        <v/>
      </c>
      <c r="BL40" s="68" t="str">
        <f t="shared" si="6"/>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1"/>
        <v>0</v>
      </c>
      <c r="BE42" s="56" t="str">
        <f t="shared" si="2"/>
        <v>Débil</v>
      </c>
      <c r="BF42" s="53"/>
      <c r="BG42" s="55" t="s">
        <v>122</v>
      </c>
      <c r="BH42" s="56" t="str">
        <f t="shared" si="3"/>
        <v>Casilla formulada</v>
      </c>
      <c r="BI42" s="53"/>
      <c r="BJ42" s="56" t="str">
        <f t="shared" si="4"/>
        <v/>
      </c>
      <c r="BK42" s="56" t="str">
        <f t="shared" si="5"/>
        <v/>
      </c>
      <c r="BL42" s="56" t="str">
        <f t="shared" si="6"/>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1"/>
        <v>0</v>
      </c>
      <c r="BE43" s="62" t="str">
        <f t="shared" si="2"/>
        <v>Débil</v>
      </c>
      <c r="BF43" s="61"/>
      <c r="BG43" s="63" t="s">
        <v>122</v>
      </c>
      <c r="BH43" s="62" t="str">
        <f t="shared" si="3"/>
        <v>Casilla formulada</v>
      </c>
      <c r="BI43" s="61"/>
      <c r="BJ43" s="62" t="str">
        <f t="shared" si="4"/>
        <v/>
      </c>
      <c r="BK43" s="62" t="str">
        <f t="shared" si="5"/>
        <v/>
      </c>
      <c r="BL43" s="62" t="str">
        <f t="shared" si="6"/>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1"/>
        <v>0</v>
      </c>
      <c r="BE44" s="68" t="str">
        <f t="shared" si="2"/>
        <v>Débil</v>
      </c>
      <c r="BF44" s="67"/>
      <c r="BG44" s="69" t="s">
        <v>122</v>
      </c>
      <c r="BH44" s="68" t="str">
        <f t="shared" si="3"/>
        <v>Casilla formulada</v>
      </c>
      <c r="BI44" s="67"/>
      <c r="BJ44" s="68" t="str">
        <f t="shared" si="4"/>
        <v/>
      </c>
      <c r="BK44" s="68" t="str">
        <f t="shared" si="5"/>
        <v/>
      </c>
      <c r="BL44" s="68" t="str">
        <f t="shared" si="6"/>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1"/>
        <v>0</v>
      </c>
      <c r="BE45" s="62" t="str">
        <f t="shared" si="2"/>
        <v>Débil</v>
      </c>
      <c r="BF45" s="61"/>
      <c r="BG45" s="63" t="s">
        <v>122</v>
      </c>
      <c r="BH45" s="62" t="str">
        <f t="shared" si="3"/>
        <v>Casilla formulada</v>
      </c>
      <c r="BI45" s="61"/>
      <c r="BJ45" s="62" t="str">
        <f t="shared" si="4"/>
        <v/>
      </c>
      <c r="BK45" s="62" t="str">
        <f t="shared" si="5"/>
        <v/>
      </c>
      <c r="BL45" s="62" t="str">
        <f t="shared" si="6"/>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1"/>
        <v>0</v>
      </c>
      <c r="BE46" s="68" t="str">
        <f t="shared" si="2"/>
        <v>Débil</v>
      </c>
      <c r="BF46" s="67"/>
      <c r="BG46" s="69" t="s">
        <v>122</v>
      </c>
      <c r="BH46" s="68" t="str">
        <f t="shared" si="3"/>
        <v>Casilla formulada</v>
      </c>
      <c r="BI46" s="67"/>
      <c r="BJ46" s="68" t="str">
        <f t="shared" si="4"/>
        <v/>
      </c>
      <c r="BK46" s="68" t="str">
        <f t="shared" si="5"/>
        <v/>
      </c>
      <c r="BL46" s="68" t="str">
        <f t="shared" si="6"/>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1"/>
        <v>0</v>
      </c>
      <c r="BE47" s="62" t="str">
        <f t="shared" si="2"/>
        <v>Débil</v>
      </c>
      <c r="BF47" s="61"/>
      <c r="BG47" s="63" t="s">
        <v>122</v>
      </c>
      <c r="BH47" s="62" t="str">
        <f t="shared" si="3"/>
        <v>Casilla formulada</v>
      </c>
      <c r="BI47" s="61"/>
      <c r="BJ47" s="62" t="str">
        <f t="shared" si="4"/>
        <v/>
      </c>
      <c r="BK47" s="62" t="str">
        <f t="shared" si="5"/>
        <v/>
      </c>
      <c r="BL47" s="62" t="str">
        <f t="shared" si="6"/>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1"/>
        <v>0</v>
      </c>
      <c r="BE48" s="68" t="str">
        <f t="shared" si="2"/>
        <v>Débil</v>
      </c>
      <c r="BF48" s="67"/>
      <c r="BG48" s="69" t="s">
        <v>122</v>
      </c>
      <c r="BH48" s="68" t="str">
        <f t="shared" si="3"/>
        <v>Casilla formulada</v>
      </c>
      <c r="BI48" s="67"/>
      <c r="BJ48" s="68" t="str">
        <f t="shared" si="4"/>
        <v/>
      </c>
      <c r="BK48" s="68" t="str">
        <f t="shared" si="5"/>
        <v/>
      </c>
      <c r="BL48" s="68" t="str">
        <f t="shared" si="6"/>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1"/>
        <v>0</v>
      </c>
      <c r="BE49" s="62" t="str">
        <f t="shared" si="2"/>
        <v>Débil</v>
      </c>
      <c r="BF49" s="61"/>
      <c r="BG49" s="63" t="s">
        <v>122</v>
      </c>
      <c r="BH49" s="62" t="str">
        <f t="shared" si="3"/>
        <v>Casilla formulada</v>
      </c>
      <c r="BI49" s="61"/>
      <c r="BJ49" s="62" t="str">
        <f t="shared" si="4"/>
        <v/>
      </c>
      <c r="BK49" s="62" t="str">
        <f t="shared" si="5"/>
        <v/>
      </c>
      <c r="BL49" s="62" t="str">
        <f t="shared" si="6"/>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1"/>
        <v>0</v>
      </c>
      <c r="BE50" s="68" t="str">
        <f t="shared" si="2"/>
        <v>Débil</v>
      </c>
      <c r="BF50" s="67"/>
      <c r="BG50" s="69" t="s">
        <v>122</v>
      </c>
      <c r="BH50" s="68" t="str">
        <f t="shared" si="3"/>
        <v>Casilla formulada</v>
      </c>
      <c r="BI50" s="67"/>
      <c r="BJ50" s="68" t="str">
        <f t="shared" si="4"/>
        <v/>
      </c>
      <c r="BK50" s="68" t="str">
        <f t="shared" si="5"/>
        <v/>
      </c>
      <c r="BL50" s="68" t="str">
        <f t="shared" si="6"/>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1"/>
        <v>0</v>
      </c>
      <c r="BE51" s="75" t="str">
        <f t="shared" si="2"/>
        <v>Débil</v>
      </c>
      <c r="BF51" s="74"/>
      <c r="BG51" s="76" t="s">
        <v>122</v>
      </c>
      <c r="BH51" s="75" t="str">
        <f t="shared" si="3"/>
        <v>Casilla formulada</v>
      </c>
      <c r="BI51" s="74"/>
      <c r="BJ51" s="75" t="str">
        <f t="shared" si="4"/>
        <v/>
      </c>
      <c r="BK51" s="75" t="str">
        <f t="shared" si="5"/>
        <v/>
      </c>
      <c r="BL51" s="75" t="str">
        <f t="shared" si="6"/>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1"/>
        <v>0</v>
      </c>
      <c r="BE52" s="56" t="str">
        <f t="shared" si="2"/>
        <v>Débil</v>
      </c>
      <c r="BF52" s="53"/>
      <c r="BG52" s="55" t="s">
        <v>122</v>
      </c>
      <c r="BH52" s="56" t="str">
        <f t="shared" si="3"/>
        <v>Casilla formulada</v>
      </c>
      <c r="BI52" s="53"/>
      <c r="BJ52" s="56" t="str">
        <f t="shared" si="4"/>
        <v/>
      </c>
      <c r="BK52" s="56" t="str">
        <f t="shared" si="5"/>
        <v/>
      </c>
      <c r="BL52" s="56" t="str">
        <f t="shared" si="6"/>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1"/>
        <v>0</v>
      </c>
      <c r="BE53" s="62" t="str">
        <f t="shared" si="2"/>
        <v>Débil</v>
      </c>
      <c r="BF53" s="61"/>
      <c r="BG53" s="63" t="s">
        <v>122</v>
      </c>
      <c r="BH53" s="62" t="str">
        <f t="shared" si="3"/>
        <v>Casilla formulada</v>
      </c>
      <c r="BI53" s="61"/>
      <c r="BJ53" s="62" t="str">
        <f t="shared" si="4"/>
        <v/>
      </c>
      <c r="BK53" s="62" t="str">
        <f t="shared" si="5"/>
        <v/>
      </c>
      <c r="BL53" s="62" t="str">
        <f t="shared" si="6"/>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1"/>
        <v>0</v>
      </c>
      <c r="BE54" s="68" t="str">
        <f t="shared" si="2"/>
        <v>Débil</v>
      </c>
      <c r="BF54" s="67"/>
      <c r="BG54" s="69" t="s">
        <v>122</v>
      </c>
      <c r="BH54" s="68" t="str">
        <f t="shared" si="3"/>
        <v>Casilla formulada</v>
      </c>
      <c r="BI54" s="67"/>
      <c r="BJ54" s="68" t="str">
        <f t="shared" si="4"/>
        <v/>
      </c>
      <c r="BK54" s="68" t="str">
        <f t="shared" si="5"/>
        <v/>
      </c>
      <c r="BL54" s="68" t="str">
        <f t="shared" si="6"/>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1"/>
        <v>0</v>
      </c>
      <c r="BE55" s="62" t="str">
        <f t="shared" si="2"/>
        <v>Débil</v>
      </c>
      <c r="BF55" s="61"/>
      <c r="BG55" s="63" t="s">
        <v>122</v>
      </c>
      <c r="BH55" s="62" t="str">
        <f t="shared" si="3"/>
        <v>Casilla formulada</v>
      </c>
      <c r="BI55" s="61"/>
      <c r="BJ55" s="62" t="str">
        <f t="shared" si="4"/>
        <v/>
      </c>
      <c r="BK55" s="62" t="str">
        <f t="shared" si="5"/>
        <v/>
      </c>
      <c r="BL55" s="62" t="str">
        <f t="shared" si="6"/>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1"/>
        <v>0</v>
      </c>
      <c r="BE56" s="68" t="str">
        <f t="shared" si="2"/>
        <v>Débil</v>
      </c>
      <c r="BF56" s="67"/>
      <c r="BG56" s="69" t="s">
        <v>122</v>
      </c>
      <c r="BH56" s="68" t="str">
        <f t="shared" si="3"/>
        <v>Casilla formulada</v>
      </c>
      <c r="BI56" s="67"/>
      <c r="BJ56" s="68" t="str">
        <f t="shared" si="4"/>
        <v/>
      </c>
      <c r="BK56" s="68" t="str">
        <f t="shared" si="5"/>
        <v/>
      </c>
      <c r="BL56" s="68" t="str">
        <f t="shared" si="6"/>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1"/>
        <v>0</v>
      </c>
      <c r="BE57" s="62" t="str">
        <f t="shared" si="2"/>
        <v>Débil</v>
      </c>
      <c r="BF57" s="61"/>
      <c r="BG57" s="63" t="s">
        <v>122</v>
      </c>
      <c r="BH57" s="62" t="str">
        <f t="shared" si="3"/>
        <v>Casilla formulada</v>
      </c>
      <c r="BI57" s="61"/>
      <c r="BJ57" s="62" t="str">
        <f t="shared" si="4"/>
        <v/>
      </c>
      <c r="BK57" s="62" t="str">
        <f t="shared" si="5"/>
        <v/>
      </c>
      <c r="BL57" s="62" t="str">
        <f t="shared" si="6"/>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1"/>
        <v>0</v>
      </c>
      <c r="BE58" s="68" t="str">
        <f t="shared" si="2"/>
        <v>Débil</v>
      </c>
      <c r="BF58" s="67"/>
      <c r="BG58" s="69" t="s">
        <v>122</v>
      </c>
      <c r="BH58" s="68" t="str">
        <f t="shared" si="3"/>
        <v>Casilla formulada</v>
      </c>
      <c r="BI58" s="67"/>
      <c r="BJ58" s="68" t="str">
        <f t="shared" si="4"/>
        <v/>
      </c>
      <c r="BK58" s="68" t="str">
        <f t="shared" si="5"/>
        <v/>
      </c>
      <c r="BL58" s="68" t="str">
        <f t="shared" si="6"/>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1"/>
        <v>0</v>
      </c>
      <c r="BE59" s="62" t="str">
        <f t="shared" si="2"/>
        <v>Débil</v>
      </c>
      <c r="BF59" s="61"/>
      <c r="BG59" s="63" t="s">
        <v>122</v>
      </c>
      <c r="BH59" s="62" t="str">
        <f t="shared" si="3"/>
        <v>Casilla formulada</v>
      </c>
      <c r="BI59" s="61"/>
      <c r="BJ59" s="62" t="str">
        <f t="shared" si="4"/>
        <v/>
      </c>
      <c r="BK59" s="62" t="str">
        <f t="shared" si="5"/>
        <v/>
      </c>
      <c r="BL59" s="62" t="str">
        <f t="shared" si="6"/>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1"/>
        <v>0</v>
      </c>
      <c r="BE60" s="68" t="str">
        <f t="shared" si="2"/>
        <v>Débil</v>
      </c>
      <c r="BF60" s="67"/>
      <c r="BG60" s="69" t="s">
        <v>122</v>
      </c>
      <c r="BH60" s="68" t="str">
        <f t="shared" si="3"/>
        <v>Casilla formulada</v>
      </c>
      <c r="BI60" s="67"/>
      <c r="BJ60" s="68" t="str">
        <f t="shared" si="4"/>
        <v/>
      </c>
      <c r="BK60" s="68" t="str">
        <f t="shared" si="5"/>
        <v/>
      </c>
      <c r="BL60" s="68" t="str">
        <f t="shared" si="6"/>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1"/>
        <v>0</v>
      </c>
      <c r="BE61" s="75" t="str">
        <f t="shared" si="2"/>
        <v>Débil</v>
      </c>
      <c r="BF61" s="74"/>
      <c r="BG61" s="76" t="s">
        <v>122</v>
      </c>
      <c r="BH61" s="75" t="str">
        <f t="shared" si="3"/>
        <v>Casilla formulada</v>
      </c>
      <c r="BI61" s="74"/>
      <c r="BJ61" s="75" t="str">
        <f t="shared" si="4"/>
        <v/>
      </c>
      <c r="BK61" s="75" t="str">
        <f t="shared" si="5"/>
        <v/>
      </c>
      <c r="BL61" s="75" t="str">
        <f t="shared" si="6"/>
        <v>SI</v>
      </c>
      <c r="BM61" s="239"/>
      <c r="BN61" s="242"/>
      <c r="BO61" s="255"/>
      <c r="BP61" s="219"/>
      <c r="BQ61" s="222"/>
      <c r="BR61" s="222"/>
      <c r="BS61" s="231"/>
    </row>
  </sheetData>
  <sheetProtection algorithmName="SHA-512" hashValue="i3EOk8/EYp8sp+N8PI01/E9sFR+2GUAXeKpmRJfIBnQKRnNM9bakADmV2ReLHa1vo4ExG5jIg3CwcN/Tlc1zRw==" saltValue="79ePxPl0dvFtsAd9hS0rDQ=="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231" priority="23" operator="containsText" text="Si es Riesgo de Corrupción">
      <formula>NOT(ISERROR(SEARCH("Si es Riesgo de Corrupción",J12)))</formula>
    </cfRule>
    <cfRule type="containsText" dxfId="230" priority="24" operator="containsText" text="No es Riesgo de Corrupción">
      <formula>NOT(ISERROR(SEARCH("No es Riesgo de Corrupción",J12)))</formula>
    </cfRule>
  </conditionalFormatting>
  <conditionalFormatting sqref="L12:M21">
    <cfRule type="containsText" dxfId="229" priority="22" operator="containsText" text="Espacio para describir ">
      <formula>NOT(ISERROR(SEARCH("Espacio para describir ",L12)))</formula>
    </cfRule>
  </conditionalFormatting>
  <conditionalFormatting sqref="Q12:AI61 AQ12:AQ61 AV12:BC61 BG12:BG61 BO12:BO61 N12:N61">
    <cfRule type="containsText" dxfId="228" priority="21" operator="containsText" text="Escoger un dato de la lista desplegable">
      <formula>NOT(ISERROR(SEARCH("Escoger un dato de la lista desplegable",N12)))</formula>
    </cfRule>
  </conditionalFormatting>
  <conditionalFormatting sqref="AO12:AO61">
    <cfRule type="containsText" dxfId="227" priority="20" operator="containsText" text="REDACTAR CONTROL">
      <formula>NOT(ISERROR(SEARCH("REDACTAR CONTROL",AO12)))</formula>
    </cfRule>
  </conditionalFormatting>
  <conditionalFormatting sqref="AL12 BR12">
    <cfRule type="containsText" dxfId="226" priority="17" operator="containsText" text="Extremo">
      <formula>NOT(ISERROR(SEARCH("Extremo",AL12)))</formula>
    </cfRule>
    <cfRule type="containsText" dxfId="225" priority="18" operator="containsText" text="Alto">
      <formula>NOT(ISERROR(SEARCH("Alto",AL12)))</formula>
    </cfRule>
    <cfRule type="containsText" dxfId="224" priority="19" operator="containsText" text="Moderado">
      <formula>NOT(ISERROR(SEARCH("Moderado",AL12)))</formula>
    </cfRule>
  </conditionalFormatting>
  <conditionalFormatting sqref="L22:M31">
    <cfRule type="containsText" dxfId="223" priority="16" operator="containsText" text="Espacio para describir ">
      <formula>NOT(ISERROR(SEARCH("Espacio para describir ",L22)))</formula>
    </cfRule>
  </conditionalFormatting>
  <conditionalFormatting sqref="AL22 BR22">
    <cfRule type="containsText" dxfId="222" priority="13" operator="containsText" text="Extremo">
      <formula>NOT(ISERROR(SEARCH("Extremo",AL22)))</formula>
    </cfRule>
    <cfRule type="containsText" dxfId="221" priority="14" operator="containsText" text="Alto">
      <formula>NOT(ISERROR(SEARCH("Alto",AL22)))</formula>
    </cfRule>
    <cfRule type="containsText" dxfId="220" priority="15" operator="containsText" text="Moderado">
      <formula>NOT(ISERROR(SEARCH("Moderado",AL22)))</formula>
    </cfRule>
  </conditionalFormatting>
  <conditionalFormatting sqref="L32:M41">
    <cfRule type="containsText" dxfId="219" priority="12" operator="containsText" text="Espacio para describir ">
      <formula>NOT(ISERROR(SEARCH("Espacio para describir ",L32)))</formula>
    </cfRule>
  </conditionalFormatting>
  <conditionalFormatting sqref="AL32 BR32">
    <cfRule type="containsText" dxfId="218" priority="9" operator="containsText" text="Extremo">
      <formula>NOT(ISERROR(SEARCH("Extremo",AL32)))</formula>
    </cfRule>
    <cfRule type="containsText" dxfId="217" priority="10" operator="containsText" text="Alto">
      <formula>NOT(ISERROR(SEARCH("Alto",AL32)))</formula>
    </cfRule>
    <cfRule type="containsText" dxfId="216" priority="11" operator="containsText" text="Moderado">
      <formula>NOT(ISERROR(SEARCH("Moderado",AL32)))</formula>
    </cfRule>
  </conditionalFormatting>
  <conditionalFormatting sqref="L42:M51">
    <cfRule type="containsText" dxfId="215" priority="8" operator="containsText" text="Espacio para describir ">
      <formula>NOT(ISERROR(SEARCH("Espacio para describir ",L42)))</formula>
    </cfRule>
  </conditionalFormatting>
  <conditionalFormatting sqref="AL42 BR42">
    <cfRule type="containsText" dxfId="214" priority="5" operator="containsText" text="Extremo">
      <formula>NOT(ISERROR(SEARCH("Extremo",AL42)))</formula>
    </cfRule>
    <cfRule type="containsText" dxfId="213" priority="6" operator="containsText" text="Alto">
      <formula>NOT(ISERROR(SEARCH("Alto",AL42)))</formula>
    </cfRule>
    <cfRule type="containsText" dxfId="212" priority="7" operator="containsText" text="Moderado">
      <formula>NOT(ISERROR(SEARCH("Moderado",AL42)))</formula>
    </cfRule>
  </conditionalFormatting>
  <conditionalFormatting sqref="L52:M61">
    <cfRule type="containsText" dxfId="211" priority="4" operator="containsText" text="Espacio para describir ">
      <formula>NOT(ISERROR(SEARCH("Espacio para describir ",L52)))</formula>
    </cfRule>
  </conditionalFormatting>
  <conditionalFormatting sqref="AL52 BR52">
    <cfRule type="containsText" dxfId="210" priority="1" operator="containsText" text="Extremo">
      <formula>NOT(ISERROR(SEARCH("Extremo",AL52)))</formula>
    </cfRule>
    <cfRule type="containsText" dxfId="209" priority="2" operator="containsText" text="Alto">
      <formula>NOT(ISERROR(SEARCH("Alto",AL52)))</formula>
    </cfRule>
    <cfRule type="containsText" dxfId="208"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8F9FAC73-835F-49EE-9AED-F934D1CAD3F9}"/>
    <dataValidation allowBlank="1" showInputMessage="1" showErrorMessage="1" prompt="¿Se deja evidencia o rastro de la ejecución del control, que permita a cualquier tercero con la evidencia, llegar a la misma conclusión?." sqref="BC11" xr:uid="{8343D40A-8448-4625-A3B5-E42822C18F50}"/>
    <dataValidation allowBlank="1" showInputMessage="1" showErrorMessage="1" prompt="¿Las observaciones, desviaciones o diferencias identificadas como resultados de la ejecución del control son investigadas y resueltas de manera oportuna?" sqref="BB11" xr:uid="{05B0341B-4A46-4379-995A-44173C92A77A}"/>
    <dataValidation allowBlank="1" showInputMessage="1" showErrorMessage="1" prompt="¿La fuente de información que se utiliza en el desarrollo del control es información confiable que permita mitigar el riesgo?." sqref="BA11" xr:uid="{B8607D36-91B0-4820-A329-4B86121360A2}"/>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33218BFA-EA49-4596-B0BA-569EB48FD137}"/>
    <dataValidation allowBlank="1" showInputMessage="1" showErrorMessage="1" prompt="¿La oportunidad en que se ejecuta el control ayuda a prevenir la mitigación del riesgo o a detectar la materialización del riesgo de manera oportuna?" sqref="AY11" xr:uid="{92A8854E-B150-46C2-B3C2-5B538B1D75B1}"/>
    <dataValidation allowBlank="1" showInputMessage="1" showErrorMessage="1" prompt="El responsable tiene autoridad y adecuada segregación de funciones en la ejecución del control?" sqref="AX11" xr:uid="{1E467A83-EA15-48CA-B992-9A30B64331EC}"/>
    <dataValidation allowBlank="1" showInputMessage="1" showErrorMessage="1" prompt="¿Existen un responsable asignado a la ejecución del control?" sqref="AW11" xr:uid="{11F4F533-7E49-4608-84B6-A3096278A5D0}"/>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B51CA89F-ED40-47F8-BC4D-CE0D8C5758D7}"/>
    <dataValidation type="list" allowBlank="1" showInputMessage="1" showErrorMessage="1" prompt="¿Genera Impacto ambiental?" sqref="AI12:AI61" xr:uid="{07A7D669-47DD-4F1F-8583-DF72E0563BAC}">
      <formula1>"SI,NO,Escoger un dato de la lista desplegable"</formula1>
    </dataValidation>
    <dataValidation allowBlank="1" showInputMessage="1" showErrorMessage="1" prompt="¿Genera Impacto ambiental?" sqref="AI11" xr:uid="{6B9FE393-055E-40E3-89F3-1A7931985E08}"/>
    <dataValidation type="list" allowBlank="1" showInputMessage="1" showErrorMessage="1" prompt="¿Afectar la imagen nacional?" sqref="AH12:AH61" xr:uid="{4571DCDD-7703-4738-9FA6-EB1B7443A094}">
      <formula1>"SI,NO,Escoger un dato de la lista desplegable"</formula1>
    </dataValidation>
    <dataValidation allowBlank="1" showInputMessage="1" showErrorMessage="1" prompt="¿Afectar la imagen nacional?" sqref="AH11" xr:uid="{692DD75E-D57D-46C6-B508-8D35D5E5DAD8}"/>
    <dataValidation type="list" allowBlank="1" showInputMessage="1" showErrorMessage="1" prompt="¿Afectar la imagen regional?" sqref="AG12:AG61" xr:uid="{F0A533D8-6148-4B8D-B47B-6F94B5B5A1E0}">
      <formula1>"SI,NO,Escoger un dato de la lista desplegable"</formula1>
    </dataValidation>
    <dataValidation allowBlank="1" showInputMessage="1" showErrorMessage="1" prompt="¿Afectar la imagen regional?" sqref="AG11" xr:uid="{43280AE1-26FA-4827-B7C3-803F66F8662B}"/>
    <dataValidation type="list" allowBlank="1" showInputMessage="1" showErrorMessage="1" prompt="¿Ocasionar lesiones físicas o pérdida de vidas humanas?_x000a_NOTA: si esta respuesta es afirmativa, el impacto sera considerado como catastrófico." sqref="AF12:AF61" xr:uid="{3020145E-3192-41C2-9725-B7AC1C0D1593}">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7B04C313-19E3-45AC-92F5-1C78D82546D9}"/>
    <dataValidation type="list" allowBlank="1" showInputMessage="1" showErrorMessage="1" prompt="¿Generar pérdida de credibilidad del sector?" sqref="AE12:AE61" xr:uid="{73EC8F29-CE64-4B1E-9ABA-6C579169B282}">
      <formula1>"SI,NO,Escoger un dato de la lista desplegable"</formula1>
    </dataValidation>
    <dataValidation allowBlank="1" showInputMessage="1" showErrorMessage="1" prompt="¿Generar pérdida de credibilidad del sector?" sqref="AE11" xr:uid="{3E1F4273-2C57-44A7-BB16-F103635110CB}"/>
    <dataValidation type="list" allowBlank="1" showInputMessage="1" showErrorMessage="1" prompt="¿Dar lugar a procesos penales?" sqref="AD12:AD61" xr:uid="{E240784E-87A7-4661-B3DE-D78A1BC50BF4}">
      <formula1>"SI,NO,Escoger un dato de la lista desplegable"</formula1>
    </dataValidation>
    <dataValidation allowBlank="1" showInputMessage="1" showErrorMessage="1" prompt="¿Dar lugar a procesos penales?" sqref="AD11" xr:uid="{5D5866E2-9C8D-4BEB-9FB1-82719297D543}"/>
    <dataValidation type="list" allowBlank="1" showInputMessage="1" showErrorMessage="1" prompt="¿Dar lugar a procesos fiscales?" sqref="AC12:AC61" xr:uid="{55E6A07C-9BBB-48A1-B08C-65B6C98CA9FA}">
      <formula1>"SI,NO,Escoger un dato de la lista desplegable"</formula1>
    </dataValidation>
    <dataValidation allowBlank="1" showInputMessage="1" showErrorMessage="1" prompt="¿Dar lugar a procesos fiscales?" sqref="AC11" xr:uid="{52CC76FB-94B0-4C10-9F40-4AA296C17513}"/>
    <dataValidation type="list" allowBlank="1" showInputMessage="1" showErrorMessage="1" prompt="¿Dar lugar a procesos disciplinarios?" sqref="AB12:AB61" xr:uid="{B5B49930-54AF-4D97-B7F9-03A13470AE7B}">
      <formula1>"SI,NO,Escoger un dato de la lista desplegable"</formula1>
    </dataValidation>
    <dataValidation allowBlank="1" showInputMessage="1" showErrorMessage="1" prompt="¿Dar lugar a procesos disciplinarios?" sqref="AB11" xr:uid="{CA3F40BF-CE65-40B1-9AAE-954CDB8A1BE1}"/>
    <dataValidation type="list" allowBlank="1" showInputMessage="1" showErrorMessage="1" prompt="¿Dar lugar a procesos sancionatorios?" sqref="AA12:AA61" xr:uid="{2A28B4D9-4C73-4BD8-90C3-CF9F66E93F6F}">
      <formula1>"SI,NO,Escoger un dato de la lista desplegable"</formula1>
    </dataValidation>
    <dataValidation allowBlank="1" showInputMessage="1" showErrorMessage="1" prompt="¿Dar lugar a procesos sancionatorios?" sqref="AA11" xr:uid="{14130B6B-97A2-4C94-8C4B-0E78A7EBE4BB}"/>
    <dataValidation type="list" allowBlank="1" showInputMessage="1" showErrorMessage="1" prompt="¿Generar intervención de los órganos de control, de la Fiscalía, u otro ente?" sqref="Z12:Z61" xr:uid="{263EB72E-33BF-4B66-B2B4-715ADC71974F}">
      <formula1>"SI,NO,Escoger un dato de la lista desplegable"</formula1>
    </dataValidation>
    <dataValidation allowBlank="1" showInputMessage="1" showErrorMessage="1" prompt="¿Generar intervención de los órganos de control, de la Fiscalía, u otro ente?" sqref="Z11" xr:uid="{4F125511-5D7A-4D00-ADD1-90E9EA11DB7B}"/>
    <dataValidation type="list" allowBlank="1" showInputMessage="1" showErrorMessage="1" prompt="¿Generar pérdida de información de la Entidad?" sqref="Y12:Y61" xr:uid="{CDBE9D1E-80CB-42BA-AD5D-C8A4B61DBDC6}">
      <formula1>"SI,NO,Escoger un dato de la lista desplegable"</formula1>
    </dataValidation>
    <dataValidation allowBlank="1" showInputMessage="1" showErrorMessage="1" prompt="¿Generar pérdida de información de la Entidad?" sqref="Y11" xr:uid="{38FB69B5-4886-4D77-8CAA-79BB8F507F73}"/>
    <dataValidation type="list" allowBlank="1" showInputMessage="1" showErrorMessage="1" prompt="¿Dar lugar al detrimento de calidad de vida de la comunidad por la pérdida del bien o servicios o los recursos públicos?" sqref="X12:X61" xr:uid="{938EAECF-3ADB-43F5-BB8B-1FE56B6155EA}">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E2D288C8-1638-41F0-BCE4-89999E2AAEC0}"/>
    <dataValidation type="list" allowBlank="1" showInputMessage="1" showErrorMessage="1" prompt="¿Afectar la generación de los productos o la prestación de servicios?" sqref="W12:W61" xr:uid="{E2025705-70BC-45DD-B3E4-EF8E1A8A8F87}">
      <formula1>"SI,NO,Escoger un dato de la lista desplegable"</formula1>
    </dataValidation>
    <dataValidation allowBlank="1" showInputMessage="1" showErrorMessage="1" prompt="¿Afectar la generación de los productos o la prestación de servicios?" sqref="W11" xr:uid="{DD7717DD-BA20-4C50-A237-DF962A6B4849}"/>
    <dataValidation type="list" allowBlank="1" showInputMessage="1" showErrorMessage="1" prompt="¿Generar pérdida de recursos económicos?" sqref="V12:V61" xr:uid="{BD1003A7-BDA3-49ED-AD8F-D6AA337D1D2C}">
      <formula1>"SI,NO,Escoger un dato de la lista desplegable"</formula1>
    </dataValidation>
    <dataValidation allowBlank="1" showInputMessage="1" showErrorMessage="1" prompt="¿Generar pérdida de recursos económicos?" sqref="V11" xr:uid="{56A5A27E-80AB-4C75-A13C-55B67B70D3F0}"/>
    <dataValidation type="list" allowBlank="1" showInputMessage="1" showErrorMessage="1" prompt="¿Generar pérdida de confianza de la Entidad, afectando su reputación?" sqref="U12:U61" xr:uid="{4E99EF1D-EC88-4689-9DE9-8CD73EA8D942}">
      <formula1>"SI,NO,Escoger un dato de la lista desplegable"</formula1>
    </dataValidation>
    <dataValidation allowBlank="1" showInputMessage="1" showErrorMessage="1" prompt="¿Generar pérdida de confianza de la Entidad, afectando su reputación?" sqref="U11" xr:uid="{DBD0467D-219E-4283-8DF5-0850B7F23AD6}"/>
    <dataValidation type="list" allowBlank="1" showInputMessage="1" showErrorMessage="1" prompt="¿Afectar el cumplimiento de la misión del sector al que pertenece la Entidad?" sqref="T12:T61" xr:uid="{9FBD4B69-8997-4D5B-9426-3C3941E21EDE}">
      <formula1>"SI,NO,Escoger un dato de la lista desplegable"</formula1>
    </dataValidation>
    <dataValidation allowBlank="1" showInputMessage="1" showErrorMessage="1" prompt="¿Afectar el cumplimiento de la misión del sector al que pertenece la Entidad?" sqref="T11" xr:uid="{6DA02BE6-D9EC-4C3E-A1F0-F557A1850CF0}"/>
    <dataValidation type="list" allowBlank="1" showInputMessage="1" showErrorMessage="1" prompt="¿Afectar el cumplimiento de misión de la Entidad?" sqref="S12:S61" xr:uid="{8A549E1F-58AA-4068-92FB-1668920D0C57}">
      <formula1>"SI,NO,Escoger un dato de la lista desplegable"</formula1>
    </dataValidation>
    <dataValidation allowBlank="1" showInputMessage="1" showErrorMessage="1" prompt="¿Afectar el cumplimiento de misión de la Entidad?" sqref="S11" xr:uid="{05E4316D-B88F-49A6-8491-1427DD5DF8BE}"/>
    <dataValidation type="list" allowBlank="1" showInputMessage="1" showErrorMessage="1" prompt="¿Afectar el cumplimiento de metas y objetivos de la dependencia?" sqref="R12:R61" xr:uid="{91FD52E2-A98E-40D1-91A9-9FDE82E6F967}">
      <formula1>"SI,NO,Escoger un dato de la lista desplegable"</formula1>
    </dataValidation>
    <dataValidation allowBlank="1" showInputMessage="1" showErrorMessage="1" prompt="¿Afectar el cumplimiento de metas y objetivos de la dependencia?" sqref="R11" xr:uid="{76F485FC-584E-4FF7-B5F3-F682BB29D1AB}"/>
    <dataValidation type="list" allowBlank="1" showInputMessage="1" showErrorMessage="1" prompt="¿Afectar al grupo de funcionarios del proceso?" sqref="Q12:Q61" xr:uid="{D6052086-0B4F-414D-B3AA-0575F00C2A4F}">
      <formula1>"SI,NO,Escoger un dato de la lista desplegable"</formula1>
    </dataValidation>
    <dataValidation allowBlank="1" showInputMessage="1" showErrorMessage="1" prompt="¿Afectar al grupo de funcionarios del proceso?" sqref="Q11" xr:uid="{5BE78457-8EAD-4743-B0A2-DB671DA95117}"/>
    <dataValidation allowBlank="1" showInputMessage="1" showErrorMessage="1" prompt="Son los efectos ocasionados por la ocurrencia de un riesgo que afecta los objetivos o procesos de la entidad. Pueden ser una pérdida, un daño, un perjuicio, un detrimento." sqref="M9:M11" xr:uid="{A02806E0-B207-451F-B359-CE45AF92D163}"/>
    <dataValidation type="list" allowBlank="1" showInputMessage="1" showErrorMessage="1" sqref="BG12:BG61" xr:uid="{455D503F-0D7E-477F-8D25-4D369E0A9553}">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E8793DAD-4E29-4405-9F8E-1EDB0779A2AF}">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8FD3456C-88D6-4288-A41E-812B49AABE87}">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0715F5DF-7A86-4ADD-8689-EC2D46B620F8}">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0A6953BC-DA15-4EEF-B0BE-E756B0781FB7}">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1820D3BB-812E-4A7C-9674-9DAF9382BFBF}">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BC19EF7B-D3F9-458F-89B2-77CF50FC6660}">
      <formula1>"Adecuado,Inadecuado,Escoger un dato de la lista desplegable"</formula1>
    </dataValidation>
    <dataValidation type="list" allowBlank="1" showInputMessage="1" showErrorMessage="1" prompt="¿Existen un responsable asignado a la ejecución del control?" sqref="AW12:AW61" xr:uid="{71FED60D-6C15-491A-AB3A-32DB8171E4E7}">
      <formula1>"Asignado,No Asignado,Escoger un dato de la lista desplegable"</formula1>
    </dataValidation>
    <dataValidation type="list" allowBlank="1" showInputMessage="1" showErrorMessage="1" sqref="AV12:AV61" xr:uid="{79CEF4D7-EE7F-4287-853C-1C1995B0DCF8}">
      <formula1>"Escoger un dato de la lista desplegable,Preventivo,Detectivo"</formula1>
    </dataValidation>
    <dataValidation type="list" allowBlank="1" showInputMessage="1" showErrorMessage="1" sqref="AQ12:AQ61" xr:uid="{D909F30A-609F-406F-9BAC-0926049388CF}">
      <formula1>"Escoger un dato de la lista desplegable,Por Tramite, Diario, Semanal, Quincenal, Mensual, Bimestral, Trimestral, Semestral,Anual"</formula1>
    </dataValidation>
    <dataValidation type="list" allowBlank="1" showInputMessage="1" showErrorMessage="1" sqref="F12:I61" xr:uid="{0DE8DABB-F7DB-4269-A0CE-B0341B0F6AED}">
      <formula1>"SI,NO,Escoger un dato de la lista desplegable"</formula1>
    </dataValidation>
    <dataValidation type="list" allowBlank="1" showInputMessage="1" showErrorMessage="1" sqref="N12:N61" xr:uid="{4CB0A6A7-4AC5-4725-B2B8-318EDF050E0D}">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B48EB8-2C15-4690-B67D-802C1DF0D7E4}">
          <x14:formula1>
            <xm:f>DATOS!$J$15:$J$19</xm:f>
          </x14:formula1>
          <xm:sqref>AM12:AM61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6CBF1-AA6C-4BB1-8353-DF21FA05AD09}">
  <sheetPr>
    <pageSetUpPr fitToPage="1"/>
  </sheetPr>
  <dimension ref="B2:BS21"/>
  <sheetViews>
    <sheetView zoomScale="60" zoomScaleNormal="60" workbookViewId="0">
      <selection activeCell="O12" sqref="O12:O21"/>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6" width="33" style="77" customWidth="1"/>
    <col min="47"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44956</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84" t="s">
        <v>117</v>
      </c>
      <c r="AX11" s="84" t="s">
        <v>118</v>
      </c>
      <c r="AY11" s="84">
        <v>2</v>
      </c>
      <c r="AZ11" s="84">
        <v>3</v>
      </c>
      <c r="BA11" s="84">
        <v>4</v>
      </c>
      <c r="BB11" s="84">
        <v>5</v>
      </c>
      <c r="BC11" s="84">
        <v>6</v>
      </c>
      <c r="BD11" s="185"/>
      <c r="BE11" s="186"/>
      <c r="BF11" s="188"/>
      <c r="BG11" s="185"/>
      <c r="BH11" s="186"/>
      <c r="BI11" s="188"/>
      <c r="BJ11" s="185"/>
      <c r="BK11" s="186"/>
      <c r="BL11" s="210"/>
      <c r="BM11" s="211"/>
      <c r="BN11" s="213"/>
      <c r="BO11" s="195" t="s">
        <v>112</v>
      </c>
      <c r="BP11" s="196"/>
      <c r="BQ11" s="85" t="s">
        <v>114</v>
      </c>
      <c r="BR11" s="85" t="s">
        <v>119</v>
      </c>
      <c r="BS11" s="159"/>
    </row>
    <row r="12" spans="2:71" s="57" customFormat="1" ht="102" x14ac:dyDescent="0.25">
      <c r="B12" s="197">
        <v>1</v>
      </c>
      <c r="C12" s="200" t="s">
        <v>740</v>
      </c>
      <c r="D12" s="203" t="s">
        <v>741</v>
      </c>
      <c r="E12" s="203" t="s">
        <v>742</v>
      </c>
      <c r="F12" s="203" t="s">
        <v>170</v>
      </c>
      <c r="G12" s="203" t="s">
        <v>170</v>
      </c>
      <c r="H12" s="203" t="s">
        <v>170</v>
      </c>
      <c r="I12" s="203" t="s">
        <v>170</v>
      </c>
      <c r="J12" s="203" t="str">
        <f>IF(AND((F12="SI"),(G12="SI"),(H12="SI"),(I12="SI")),"Si es Riesgo de Corrupción","No es Riesgo de Corrupción")</f>
        <v>Si es Riesgo de Corrupción</v>
      </c>
      <c r="K12" s="50">
        <v>1</v>
      </c>
      <c r="L12" s="51" t="s">
        <v>743</v>
      </c>
      <c r="M12" s="223" t="s">
        <v>749</v>
      </c>
      <c r="N12" s="225">
        <v>1</v>
      </c>
      <c r="O12" s="214" t="str">
        <f>IF(N12=1,"Rara vez",IF(N12=2,"Improbable",IF(N12=3,"Posible",IF(N12=4,"Probable",IF(N12=5,"Casi seguro","Definir el nivel de probabilidad")))))</f>
        <v>Rara vez</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20" t="s">
        <v>170</v>
      </c>
      <c r="R12" s="220" t="s">
        <v>170</v>
      </c>
      <c r="S12" s="220" t="s">
        <v>170</v>
      </c>
      <c r="T12" s="220" t="s">
        <v>173</v>
      </c>
      <c r="U12" s="220" t="s">
        <v>170</v>
      </c>
      <c r="V12" s="220" t="s">
        <v>170</v>
      </c>
      <c r="W12" s="220" t="s">
        <v>170</v>
      </c>
      <c r="X12" s="220" t="s">
        <v>173</v>
      </c>
      <c r="Y12" s="220" t="s">
        <v>170</v>
      </c>
      <c r="Z12" s="220" t="s">
        <v>170</v>
      </c>
      <c r="AA12" s="220" t="s">
        <v>170</v>
      </c>
      <c r="AB12" s="220" t="s">
        <v>170</v>
      </c>
      <c r="AC12" s="220" t="s">
        <v>170</v>
      </c>
      <c r="AD12" s="220" t="s">
        <v>170</v>
      </c>
      <c r="AE12" s="220" t="s">
        <v>173</v>
      </c>
      <c r="AF12" s="220" t="s">
        <v>173</v>
      </c>
      <c r="AG12" s="220" t="s">
        <v>173</v>
      </c>
      <c r="AH12" s="220" t="s">
        <v>173</v>
      </c>
      <c r="AI12" s="220" t="s">
        <v>173</v>
      </c>
      <c r="AJ12" s="220">
        <f t="shared" ref="AJ12" si="0">IF(AF12="SI","Impacto Catastrófico por lesoines o perdida de vidas humanas",(COUNTIF(Q12:AE21,"SI")+COUNTIF(AG12:AI21,"SI")))</f>
        <v>12</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750</v>
      </c>
      <c r="AP12" s="53" t="s">
        <v>751</v>
      </c>
      <c r="AQ12" s="53" t="s">
        <v>227</v>
      </c>
      <c r="AR12" s="53" t="s">
        <v>772</v>
      </c>
      <c r="AS12" s="53" t="s">
        <v>752</v>
      </c>
      <c r="AT12" s="53" t="s">
        <v>753</v>
      </c>
      <c r="AU12" s="53" t="s">
        <v>754</v>
      </c>
      <c r="AV12" s="53" t="s">
        <v>178</v>
      </c>
      <c r="AW12" s="86" t="s">
        <v>179</v>
      </c>
      <c r="AX12" s="86" t="s">
        <v>180</v>
      </c>
      <c r="AY12" s="86" t="s">
        <v>181</v>
      </c>
      <c r="AZ12" s="86" t="s">
        <v>182</v>
      </c>
      <c r="BA12" s="86" t="s">
        <v>183</v>
      </c>
      <c r="BB12" s="86" t="s">
        <v>184</v>
      </c>
      <c r="BC12" s="86" t="s">
        <v>206</v>
      </c>
      <c r="BD12" s="86">
        <f t="shared" ref="BD12:BD21" si="1">IF(AW12="Asignado",15,0)+IF(AX12="Adecuado",15,0)+IF(AY12="Oportuna",15,0)+IF(AZ12="Prevenir",15,IF(AZ12="Detectar",10,0))+IF(BA12="Confiable",15,0)+IF(BB12="Se investigan y resuelven oportunamente",15,0)+IF(BC12="Completa",10,IF(BC12="Incompleta",5,0))</f>
        <v>100</v>
      </c>
      <c r="BE12" s="86" t="str">
        <f t="shared" ref="BE12:BE21" si="2">IF(BD12&lt;=85,"Débil",IF(AND(BD12&gt;=86,BD12&lt;=94),"Moderado","Fuerte"))</f>
        <v>Fuerte</v>
      </c>
      <c r="BF12" s="53"/>
      <c r="BG12" s="55" t="s">
        <v>186</v>
      </c>
      <c r="BH12" s="86" t="str">
        <f t="shared" ref="BH12:BH21" si="3">IF(BG12="Débil","No se ejecuta",IF(BG12="Moderado","Algunas veces se ejecuta",IF(BG12="FUERTE","Siempre se ejecuta","Casilla formulada")))</f>
        <v>Siempre se ejecuta</v>
      </c>
      <c r="BI12" s="53"/>
      <c r="BJ12" s="86"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6">
        <f t="shared" ref="BK12:BK21" si="5">IF(BJ12="DÉBIL",0,IF(BJ12="MODERADO",50,IF(BJ12="FUERTE",100,"")))</f>
        <v>100</v>
      </c>
      <c r="BL12" s="86" t="str">
        <f t="shared" ref="BL12:BL21" si="6">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29"/>
    </row>
    <row r="13" spans="2:71" s="57" customFormat="1" ht="114.75" x14ac:dyDescent="0.25">
      <c r="B13" s="198"/>
      <c r="C13" s="201"/>
      <c r="D13" s="203"/>
      <c r="E13" s="203"/>
      <c r="F13" s="203"/>
      <c r="G13" s="203"/>
      <c r="H13" s="203"/>
      <c r="I13" s="203"/>
      <c r="J13" s="203"/>
      <c r="K13" s="58">
        <v>2</v>
      </c>
      <c r="L13" s="59" t="s">
        <v>744</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755</v>
      </c>
      <c r="AP13" s="61" t="s">
        <v>751</v>
      </c>
      <c r="AQ13" s="61" t="s">
        <v>227</v>
      </c>
      <c r="AR13" s="61" t="s">
        <v>772</v>
      </c>
      <c r="AS13" s="61" t="s">
        <v>756</v>
      </c>
      <c r="AT13" s="61" t="s">
        <v>753</v>
      </c>
      <c r="AU13" s="61" t="s">
        <v>757</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238"/>
      <c r="BN13" s="241"/>
      <c r="BO13" s="244"/>
      <c r="BP13" s="218"/>
      <c r="BQ13" s="221"/>
      <c r="BR13" s="221"/>
      <c r="BS13" s="230"/>
    </row>
    <row r="14" spans="2:71" s="57" customFormat="1" ht="102" x14ac:dyDescent="0.25">
      <c r="B14" s="198"/>
      <c r="C14" s="201"/>
      <c r="D14" s="203"/>
      <c r="E14" s="203"/>
      <c r="F14" s="203"/>
      <c r="G14" s="203"/>
      <c r="H14" s="203"/>
      <c r="I14" s="203"/>
      <c r="J14" s="203"/>
      <c r="K14" s="64">
        <v>3</v>
      </c>
      <c r="L14" s="65" t="s">
        <v>745</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758</v>
      </c>
      <c r="AP14" s="67" t="s">
        <v>751</v>
      </c>
      <c r="AQ14" s="67" t="s">
        <v>201</v>
      </c>
      <c r="AR14" s="67" t="s">
        <v>772</v>
      </c>
      <c r="AS14" s="67" t="s">
        <v>759</v>
      </c>
      <c r="AT14" s="67" t="s">
        <v>753</v>
      </c>
      <c r="AU14" s="67" t="s">
        <v>760</v>
      </c>
      <c r="AV14" s="67" t="s">
        <v>178</v>
      </c>
      <c r="AW14" s="87" t="s">
        <v>179</v>
      </c>
      <c r="AX14" s="87" t="s">
        <v>180</v>
      </c>
      <c r="AY14" s="87" t="s">
        <v>181</v>
      </c>
      <c r="AZ14" s="87" t="s">
        <v>182</v>
      </c>
      <c r="BA14" s="87" t="s">
        <v>183</v>
      </c>
      <c r="BB14" s="87" t="s">
        <v>184</v>
      </c>
      <c r="BC14" s="87" t="s">
        <v>206</v>
      </c>
      <c r="BD14" s="87">
        <f t="shared" si="1"/>
        <v>100</v>
      </c>
      <c r="BE14" s="87" t="str">
        <f t="shared" si="2"/>
        <v>Fuerte</v>
      </c>
      <c r="BF14" s="67"/>
      <c r="BG14" s="69" t="s">
        <v>186</v>
      </c>
      <c r="BH14" s="87" t="str">
        <f t="shared" si="3"/>
        <v>Siempre se ejecuta</v>
      </c>
      <c r="BI14" s="67"/>
      <c r="BJ14" s="87" t="str">
        <f t="shared" si="4"/>
        <v>FUERTE</v>
      </c>
      <c r="BK14" s="87">
        <f t="shared" si="5"/>
        <v>100</v>
      </c>
      <c r="BL14" s="87" t="str">
        <f t="shared" si="6"/>
        <v>NO</v>
      </c>
      <c r="BM14" s="238"/>
      <c r="BN14" s="241"/>
      <c r="BO14" s="244"/>
      <c r="BP14" s="218"/>
      <c r="BQ14" s="221"/>
      <c r="BR14" s="221"/>
      <c r="BS14" s="230"/>
    </row>
    <row r="15" spans="2:71" s="57" customFormat="1" ht="102" x14ac:dyDescent="0.25">
      <c r="B15" s="198"/>
      <c r="C15" s="201"/>
      <c r="D15" s="203"/>
      <c r="E15" s="203"/>
      <c r="F15" s="203"/>
      <c r="G15" s="203"/>
      <c r="H15" s="203"/>
      <c r="I15" s="203"/>
      <c r="J15" s="203"/>
      <c r="K15" s="58">
        <v>4</v>
      </c>
      <c r="L15" s="59" t="s">
        <v>746</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761</v>
      </c>
      <c r="AP15" s="61" t="s">
        <v>751</v>
      </c>
      <c r="AQ15" s="61" t="s">
        <v>227</v>
      </c>
      <c r="AR15" s="61" t="s">
        <v>772</v>
      </c>
      <c r="AS15" s="61" t="s">
        <v>762</v>
      </c>
      <c r="AT15" s="61" t="s">
        <v>753</v>
      </c>
      <c r="AU15" s="61" t="s">
        <v>754</v>
      </c>
      <c r="AV15" s="61" t="s">
        <v>178</v>
      </c>
      <c r="AW15" s="62" t="s">
        <v>179</v>
      </c>
      <c r="AX15" s="62" t="s">
        <v>180</v>
      </c>
      <c r="AY15" s="62" t="s">
        <v>181</v>
      </c>
      <c r="AZ15" s="62" t="s">
        <v>182</v>
      </c>
      <c r="BA15" s="62" t="s">
        <v>183</v>
      </c>
      <c r="BB15" s="62" t="s">
        <v>184</v>
      </c>
      <c r="BC15" s="62" t="s">
        <v>206</v>
      </c>
      <c r="BD15" s="62">
        <f t="shared" si="1"/>
        <v>100</v>
      </c>
      <c r="BE15" s="62" t="str">
        <f t="shared" si="2"/>
        <v>Fuerte</v>
      </c>
      <c r="BF15" s="61"/>
      <c r="BG15" s="63" t="s">
        <v>186</v>
      </c>
      <c r="BH15" s="62" t="str">
        <f t="shared" si="3"/>
        <v>Siempre se ejecuta</v>
      </c>
      <c r="BI15" s="61"/>
      <c r="BJ15" s="62" t="str">
        <f t="shared" si="4"/>
        <v>FUERTE</v>
      </c>
      <c r="BK15" s="62">
        <f t="shared" si="5"/>
        <v>100</v>
      </c>
      <c r="BL15" s="62" t="str">
        <f t="shared" si="6"/>
        <v>NO</v>
      </c>
      <c r="BM15" s="238"/>
      <c r="BN15" s="241"/>
      <c r="BO15" s="244"/>
      <c r="BP15" s="218"/>
      <c r="BQ15" s="221"/>
      <c r="BR15" s="221"/>
      <c r="BS15" s="230"/>
    </row>
    <row r="16" spans="2:71" s="57" customFormat="1" ht="102" x14ac:dyDescent="0.25">
      <c r="B16" s="198"/>
      <c r="C16" s="201"/>
      <c r="D16" s="203"/>
      <c r="E16" s="203"/>
      <c r="F16" s="203"/>
      <c r="G16" s="203"/>
      <c r="H16" s="203"/>
      <c r="I16" s="203"/>
      <c r="J16" s="203"/>
      <c r="K16" s="64">
        <v>5</v>
      </c>
      <c r="L16" s="65" t="s">
        <v>747</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763</v>
      </c>
      <c r="AP16" s="67" t="s">
        <v>773</v>
      </c>
      <c r="AQ16" s="67" t="s">
        <v>201</v>
      </c>
      <c r="AR16" s="67" t="s">
        <v>772</v>
      </c>
      <c r="AS16" s="67" t="s">
        <v>764</v>
      </c>
      <c r="AT16" s="67" t="s">
        <v>753</v>
      </c>
      <c r="AU16" s="67" t="s">
        <v>765</v>
      </c>
      <c r="AV16" s="67" t="s">
        <v>178</v>
      </c>
      <c r="AW16" s="87" t="s">
        <v>179</v>
      </c>
      <c r="AX16" s="87" t="s">
        <v>180</v>
      </c>
      <c r="AY16" s="87" t="s">
        <v>181</v>
      </c>
      <c r="AZ16" s="87" t="s">
        <v>182</v>
      </c>
      <c r="BA16" s="87" t="s">
        <v>183</v>
      </c>
      <c r="BB16" s="87" t="s">
        <v>184</v>
      </c>
      <c r="BC16" s="87" t="s">
        <v>206</v>
      </c>
      <c r="BD16" s="87">
        <f t="shared" si="1"/>
        <v>100</v>
      </c>
      <c r="BE16" s="87" t="str">
        <f t="shared" si="2"/>
        <v>Fuerte</v>
      </c>
      <c r="BF16" s="67"/>
      <c r="BG16" s="69" t="s">
        <v>186</v>
      </c>
      <c r="BH16" s="87" t="str">
        <f t="shared" si="3"/>
        <v>Siempre se ejecuta</v>
      </c>
      <c r="BI16" s="67"/>
      <c r="BJ16" s="87" t="str">
        <f t="shared" si="4"/>
        <v>FUERTE</v>
      </c>
      <c r="BK16" s="87">
        <f t="shared" si="5"/>
        <v>100</v>
      </c>
      <c r="BL16" s="87" t="str">
        <f t="shared" si="6"/>
        <v>NO</v>
      </c>
      <c r="BM16" s="238"/>
      <c r="BN16" s="241"/>
      <c r="BO16" s="244"/>
      <c r="BP16" s="218"/>
      <c r="BQ16" s="221"/>
      <c r="BR16" s="221"/>
      <c r="BS16" s="230"/>
    </row>
    <row r="17" spans="2:71" s="57" customFormat="1" ht="153" x14ac:dyDescent="0.25">
      <c r="B17" s="198"/>
      <c r="C17" s="201"/>
      <c r="D17" s="203"/>
      <c r="E17" s="203"/>
      <c r="F17" s="203"/>
      <c r="G17" s="203"/>
      <c r="H17" s="203"/>
      <c r="I17" s="203"/>
      <c r="J17" s="203"/>
      <c r="K17" s="58">
        <v>6</v>
      </c>
      <c r="L17" s="59" t="s">
        <v>748</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766</v>
      </c>
      <c r="AP17" s="61" t="s">
        <v>767</v>
      </c>
      <c r="AQ17" s="61" t="s">
        <v>201</v>
      </c>
      <c r="AR17" s="61" t="s">
        <v>768</v>
      </c>
      <c r="AS17" s="61" t="s">
        <v>769</v>
      </c>
      <c r="AT17" s="61" t="s">
        <v>770</v>
      </c>
      <c r="AU17" s="61" t="s">
        <v>771</v>
      </c>
      <c r="AV17" s="61" t="s">
        <v>178</v>
      </c>
      <c r="AW17" s="62" t="s">
        <v>179</v>
      </c>
      <c r="AX17" s="62" t="s">
        <v>180</v>
      </c>
      <c r="AY17" s="62" t="s">
        <v>181</v>
      </c>
      <c r="AZ17" s="62" t="s">
        <v>182</v>
      </c>
      <c r="BA17" s="62" t="s">
        <v>183</v>
      </c>
      <c r="BB17" s="62" t="s">
        <v>184</v>
      </c>
      <c r="BC17" s="62" t="s">
        <v>206</v>
      </c>
      <c r="BD17" s="62">
        <f t="shared" si="1"/>
        <v>100</v>
      </c>
      <c r="BE17" s="62" t="str">
        <f t="shared" si="2"/>
        <v>Fuerte</v>
      </c>
      <c r="BF17" s="61"/>
      <c r="BG17" s="63" t="s">
        <v>186</v>
      </c>
      <c r="BH17" s="62" t="str">
        <f t="shared" si="3"/>
        <v>Siempre se ejecuta</v>
      </c>
      <c r="BI17" s="61"/>
      <c r="BJ17" s="62" t="str">
        <f t="shared" si="4"/>
        <v>FUERTE</v>
      </c>
      <c r="BK17" s="62">
        <f t="shared" si="5"/>
        <v>100</v>
      </c>
      <c r="BL17" s="62" t="str">
        <f t="shared" si="6"/>
        <v>NO</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87" t="s">
        <v>122</v>
      </c>
      <c r="AX18" s="87" t="s">
        <v>122</v>
      </c>
      <c r="AY18" s="87" t="s">
        <v>122</v>
      </c>
      <c r="AZ18" s="87" t="s">
        <v>122</v>
      </c>
      <c r="BA18" s="87" t="s">
        <v>122</v>
      </c>
      <c r="BB18" s="87" t="s">
        <v>122</v>
      </c>
      <c r="BC18" s="87" t="s">
        <v>122</v>
      </c>
      <c r="BD18" s="87">
        <f t="shared" si="1"/>
        <v>0</v>
      </c>
      <c r="BE18" s="87" t="str">
        <f t="shared" si="2"/>
        <v>Débil</v>
      </c>
      <c r="BF18" s="67"/>
      <c r="BG18" s="69" t="s">
        <v>122</v>
      </c>
      <c r="BH18" s="87" t="str">
        <f t="shared" si="3"/>
        <v>Casilla formulada</v>
      </c>
      <c r="BI18" s="67"/>
      <c r="BJ18" s="87" t="str">
        <f t="shared" si="4"/>
        <v/>
      </c>
      <c r="BK18" s="87" t="str">
        <f t="shared" si="5"/>
        <v/>
      </c>
      <c r="BL18" s="87" t="str">
        <f t="shared" si="6"/>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87" t="s">
        <v>122</v>
      </c>
      <c r="AX20" s="87" t="s">
        <v>122</v>
      </c>
      <c r="AY20" s="87" t="s">
        <v>122</v>
      </c>
      <c r="AZ20" s="87" t="s">
        <v>122</v>
      </c>
      <c r="BA20" s="87" t="s">
        <v>122</v>
      </c>
      <c r="BB20" s="87" t="s">
        <v>122</v>
      </c>
      <c r="BC20" s="87" t="s">
        <v>122</v>
      </c>
      <c r="BD20" s="87">
        <f t="shared" si="1"/>
        <v>0</v>
      </c>
      <c r="BE20" s="87" t="str">
        <f t="shared" si="2"/>
        <v>Débil</v>
      </c>
      <c r="BF20" s="67"/>
      <c r="BG20" s="69" t="s">
        <v>122</v>
      </c>
      <c r="BH20" s="87" t="str">
        <f t="shared" si="3"/>
        <v>Casilla formulada</v>
      </c>
      <c r="BI20" s="67"/>
      <c r="BJ20" s="87" t="str">
        <f t="shared" si="4"/>
        <v/>
      </c>
      <c r="BK20" s="87" t="str">
        <f t="shared" si="5"/>
        <v/>
      </c>
      <c r="BL20" s="87" t="str">
        <f t="shared" si="6"/>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31"/>
    </row>
  </sheetData>
  <sheetProtection algorithmName="SHA-512" hashValue="ad97hMgertwDI02QxAOlMS/iBVw5JyRGdtDL2rEt91PPozPkaoSJuurW5H6t8YjdEi3u0yADzZ/bMrgrhGST/w==" saltValue="4wBia+Td0fcez50xpvaj/A==" spinCount="100000" sheet="1" objects="1" scenarios="1"/>
  <mergeCells count="94">
    <mergeCell ref="B2:D4"/>
    <mergeCell ref="E2:BS2"/>
    <mergeCell ref="E3:BS3"/>
    <mergeCell ref="E4:R4"/>
    <mergeCell ref="S4:AT4"/>
    <mergeCell ref="AU4:BS4"/>
    <mergeCell ref="C6:D6"/>
    <mergeCell ref="E6:I6"/>
    <mergeCell ref="B8:M8"/>
    <mergeCell ref="N8:AM8"/>
    <mergeCell ref="AN8:AV8"/>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AR9:AR11"/>
    <mergeCell ref="BM9:BM11"/>
    <mergeCell ref="BN9:BN11"/>
    <mergeCell ref="AT9:AT11"/>
    <mergeCell ref="AU9:AU11"/>
    <mergeCell ref="AV9:AV11"/>
    <mergeCell ref="AW9:BC10"/>
    <mergeCell ref="BD9:BE11"/>
    <mergeCell ref="BF9:BF11"/>
    <mergeCell ref="BL9:BL11"/>
    <mergeCell ref="AS9:AS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G12:G21"/>
    <mergeCell ref="H12:H21"/>
    <mergeCell ref="I12:I21"/>
    <mergeCell ref="J12:J21"/>
    <mergeCell ref="M12:M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S12:BS21"/>
    <mergeCell ref="AM12:AM21"/>
    <mergeCell ref="BM12:BM21"/>
    <mergeCell ref="BN12:BN21"/>
    <mergeCell ref="BO12:BO21"/>
    <mergeCell ref="BP12:BP21"/>
    <mergeCell ref="BQ12:BQ21"/>
  </mergeCells>
  <conditionalFormatting sqref="J12:J21">
    <cfRule type="containsText" dxfId="207" priority="23" operator="containsText" text="Si es Riesgo de Corrupción">
      <formula>NOT(ISERROR(SEARCH("Si es Riesgo de Corrupción",J12)))</formula>
    </cfRule>
    <cfRule type="containsText" dxfId="206" priority="24" operator="containsText" text="No es Riesgo de Corrupción">
      <formula>NOT(ISERROR(SEARCH("No es Riesgo de Corrupción",J12)))</formula>
    </cfRule>
  </conditionalFormatting>
  <conditionalFormatting sqref="L12:M21">
    <cfRule type="containsText" dxfId="205" priority="22" operator="containsText" text="Espacio para describir ">
      <formula>NOT(ISERROR(SEARCH("Espacio para describir ",L12)))</formula>
    </cfRule>
  </conditionalFormatting>
  <conditionalFormatting sqref="Q12:AI21 AQ12:AQ21 AV12:BC21 BG12:BG21 BO12:BO21 N12:N21">
    <cfRule type="containsText" dxfId="204" priority="21" operator="containsText" text="Escoger un dato de la lista desplegable">
      <formula>NOT(ISERROR(SEARCH("Escoger un dato de la lista desplegable",N12)))</formula>
    </cfRule>
  </conditionalFormatting>
  <conditionalFormatting sqref="AO12:AO21">
    <cfRule type="containsText" dxfId="203" priority="20" operator="containsText" text="REDACTAR CONTROL">
      <formula>NOT(ISERROR(SEARCH("REDACTAR CONTROL",AO12)))</formula>
    </cfRule>
  </conditionalFormatting>
  <conditionalFormatting sqref="AL12 BR12">
    <cfRule type="containsText" dxfId="202" priority="17" operator="containsText" text="Extremo">
      <formula>NOT(ISERROR(SEARCH("Extremo",AL12)))</formula>
    </cfRule>
    <cfRule type="containsText" dxfId="201" priority="18" operator="containsText" text="Alto">
      <formula>NOT(ISERROR(SEARCH("Alto",AL12)))</formula>
    </cfRule>
    <cfRule type="containsText" dxfId="200" priority="19" operator="containsText" text="Moderado">
      <formula>NOT(ISERROR(SEARCH("Moderado",AL12)))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DBA626C4-9C34-4EF6-869A-24D91A903D42}"/>
    <dataValidation allowBlank="1" showInputMessage="1" showErrorMessage="1" prompt="¿Se deja evidencia o rastro de la ejecución del control, que permita a cualquier tercero con la evidencia, llegar a la misma conclusión?." sqref="BC11" xr:uid="{62C336C3-6335-4522-B007-FC034A0FD599}"/>
    <dataValidation allowBlank="1" showInputMessage="1" showErrorMessage="1" prompt="¿Las observaciones, desviaciones o diferencias identificadas como resultados de la ejecución del control son investigadas y resueltas de manera oportuna?" sqref="BB11" xr:uid="{032606AC-5ACB-4658-AAC6-E93BEFEA09E8}"/>
    <dataValidation allowBlank="1" showInputMessage="1" showErrorMessage="1" prompt="¿La fuente de información que se utiliza en el desarrollo del control es información confiable que permita mitigar el riesgo?." sqref="BA11" xr:uid="{D2DCB16F-4394-4F87-A2C0-A252CD9B7324}"/>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D7434B7E-EF2F-4B3F-B084-90BD24BC5341}"/>
    <dataValidation allowBlank="1" showInputMessage="1" showErrorMessage="1" prompt="¿La oportunidad en que se ejecuta el control ayuda a prevenir la mitigación del riesgo o a detectar la materialización del riesgo de manera oportuna?" sqref="AY11" xr:uid="{D574C554-F41E-41EE-BA78-587CAD58518F}"/>
    <dataValidation allowBlank="1" showInputMessage="1" showErrorMessage="1" prompt="El responsable tiene autoridad y adecuada segregación de funciones en la ejecución del control?" sqref="AX11" xr:uid="{C71D8E89-CB3A-445A-9A47-E313D9F7F029}"/>
    <dataValidation allowBlank="1" showInputMessage="1" showErrorMessage="1" prompt="¿Existen un responsable asignado a la ejecución del control?" sqref="AW11" xr:uid="{E874997C-CDC1-42D0-9C18-52E827E7F3E4}"/>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A14F7FAC-3605-48CE-863E-987618C91BB9}"/>
    <dataValidation type="list" allowBlank="1" showInputMessage="1" showErrorMessage="1" prompt="¿Genera Impacto ambiental?" sqref="AI12:AI21" xr:uid="{D0CB02FF-9610-4005-8E8A-E4E9AE2651A5}">
      <formula1>"SI,NO,Escoger un dato de la lista desplegable"</formula1>
    </dataValidation>
    <dataValidation allowBlank="1" showInputMessage="1" showErrorMessage="1" prompt="¿Genera Impacto ambiental?" sqref="AI11" xr:uid="{6A764B14-D9CD-4AF2-9507-80695DABB1BF}"/>
    <dataValidation type="list" allowBlank="1" showInputMessage="1" showErrorMessage="1" prompt="¿Afectar la imagen nacional?" sqref="AH12:AH21" xr:uid="{85D4F925-4B5B-4EAB-9903-A62895A2D116}">
      <formula1>"SI,NO,Escoger un dato de la lista desplegable"</formula1>
    </dataValidation>
    <dataValidation allowBlank="1" showInputMessage="1" showErrorMessage="1" prompt="¿Afectar la imagen nacional?" sqref="AH11" xr:uid="{F08FD622-219A-4310-AF4E-4E25CEDD8691}"/>
    <dataValidation type="list" allowBlank="1" showInputMessage="1" showErrorMessage="1" prompt="¿Afectar la imagen regional?" sqref="AG12:AG21" xr:uid="{38060058-9FEA-448E-8F7A-DB0F26FA33B6}">
      <formula1>"SI,NO,Escoger un dato de la lista desplegable"</formula1>
    </dataValidation>
    <dataValidation allowBlank="1" showInputMessage="1" showErrorMessage="1" prompt="¿Afectar la imagen regional?" sqref="AG11" xr:uid="{7C23B928-74BE-44D1-8730-C12D61684EC0}"/>
    <dataValidation type="list" allowBlank="1" showInputMessage="1" showErrorMessage="1" prompt="¿Ocasionar lesiones físicas o pérdida de vidas humanas?_x000a_NOTA: si esta respuesta es afirmativa, el impacto sera considerado como catastrófico." sqref="AF12:AF21" xr:uid="{2E801C4E-0380-4B5A-9C7B-95D541670890}">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D79D0202-50B4-45C3-97C2-0F4959DC3671}"/>
    <dataValidation type="list" allowBlank="1" showInputMessage="1" showErrorMessage="1" prompt="¿Generar pérdida de credibilidad del sector?" sqref="AE12:AE21" xr:uid="{BEAB105E-CC9F-45C3-B787-D034CCFEC5E3}">
      <formula1>"SI,NO,Escoger un dato de la lista desplegable"</formula1>
    </dataValidation>
    <dataValidation allowBlank="1" showInputMessage="1" showErrorMessage="1" prompt="¿Generar pérdida de credibilidad del sector?" sqref="AE11" xr:uid="{471DE098-E1D8-4D0F-A451-A80219662798}"/>
    <dataValidation type="list" allowBlank="1" showInputMessage="1" showErrorMessage="1" prompt="¿Dar lugar a procesos penales?" sqref="AD12:AD21" xr:uid="{57C6F0AB-3B75-4D3A-B5F0-950EBDB3AA04}">
      <formula1>"SI,NO,Escoger un dato de la lista desplegable"</formula1>
    </dataValidation>
    <dataValidation allowBlank="1" showInputMessage="1" showErrorMessage="1" prompt="¿Dar lugar a procesos penales?" sqref="AD11" xr:uid="{ECFC2FB5-D9D4-4B07-BE36-5AAB3F29CE21}"/>
    <dataValidation type="list" allowBlank="1" showInputMessage="1" showErrorMessage="1" prompt="¿Dar lugar a procesos fiscales?" sqref="AC12:AC21" xr:uid="{54BFC70F-9689-4BE3-BFBF-DB746E973A9C}">
      <formula1>"SI,NO,Escoger un dato de la lista desplegable"</formula1>
    </dataValidation>
    <dataValidation allowBlank="1" showInputMessage="1" showErrorMessage="1" prompt="¿Dar lugar a procesos fiscales?" sqref="AC11" xr:uid="{11BCDDCD-04C3-40D9-8E50-76B1AB2771CE}"/>
    <dataValidation type="list" allowBlank="1" showInputMessage="1" showErrorMessage="1" prompt="¿Dar lugar a procesos disciplinarios?" sqref="AB12:AB21" xr:uid="{67F32041-EBF5-4326-A338-FA72BE37CEF3}">
      <formula1>"SI,NO,Escoger un dato de la lista desplegable"</formula1>
    </dataValidation>
    <dataValidation allowBlank="1" showInputMessage="1" showErrorMessage="1" prompt="¿Dar lugar a procesos disciplinarios?" sqref="AB11" xr:uid="{0B94163A-49A0-45B1-A0E5-8DD775BEFDB7}"/>
    <dataValidation type="list" allowBlank="1" showInputMessage="1" showErrorMessage="1" prompt="¿Dar lugar a procesos sancionatorios?" sqref="AA12:AA21" xr:uid="{503710D7-3D58-4C1C-89F3-E6AB32F794F5}">
      <formula1>"SI,NO,Escoger un dato de la lista desplegable"</formula1>
    </dataValidation>
    <dataValidation allowBlank="1" showInputMessage="1" showErrorMessage="1" prompt="¿Dar lugar a procesos sancionatorios?" sqref="AA11" xr:uid="{621A319A-0A07-47BF-A2AC-97B0D31DE85E}"/>
    <dataValidation type="list" allowBlank="1" showInputMessage="1" showErrorMessage="1" prompt="¿Generar intervención de los órganos de control, de la Fiscalía, u otro ente?" sqref="Z12:Z21" xr:uid="{C323FFAE-709B-435F-BC6B-92086B87201E}">
      <formula1>"SI,NO,Escoger un dato de la lista desplegable"</formula1>
    </dataValidation>
    <dataValidation allowBlank="1" showInputMessage="1" showErrorMessage="1" prompt="¿Generar intervención de los órganos de control, de la Fiscalía, u otro ente?" sqref="Z11" xr:uid="{0FDF8274-1349-4F4F-955A-ADFAF191B241}"/>
    <dataValidation type="list" allowBlank="1" showInputMessage="1" showErrorMessage="1" prompt="¿Generar pérdida de información de la Entidad?" sqref="Y12:Y21" xr:uid="{4B7D2853-7B56-4054-8217-8AF5F8B6537D}">
      <formula1>"SI,NO,Escoger un dato de la lista desplegable"</formula1>
    </dataValidation>
    <dataValidation allowBlank="1" showInputMessage="1" showErrorMessage="1" prompt="¿Generar pérdida de información de la Entidad?" sqref="Y11" xr:uid="{78B3F5BA-5C56-4961-A831-CB3B58432271}"/>
    <dataValidation type="list" allowBlank="1" showInputMessage="1" showErrorMessage="1" prompt="¿Dar lugar al detrimento de calidad de vida de la comunidad por la pérdida del bien o servicios o los recursos públicos?" sqref="X12:X21" xr:uid="{CE5CA29F-BCD8-47AF-AE2D-E6CBE91926D1}">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832681C6-2AF3-49C0-9F16-8B0DB0D5E117}"/>
    <dataValidation type="list" allowBlank="1" showInputMessage="1" showErrorMessage="1" prompt="¿Afectar la generación de los productos o la prestación de servicios?" sqref="W12:W21" xr:uid="{173C46F8-4529-4049-B022-0C6715368E79}">
      <formula1>"SI,NO,Escoger un dato de la lista desplegable"</formula1>
    </dataValidation>
    <dataValidation allowBlank="1" showInputMessage="1" showErrorMessage="1" prompt="¿Afectar la generación de los productos o la prestación de servicios?" sqref="W11" xr:uid="{FCAB1F83-93D8-436D-A98C-B67D4B3561FD}"/>
    <dataValidation type="list" allowBlank="1" showInputMessage="1" showErrorMessage="1" prompt="¿Generar pérdida de recursos económicos?" sqref="V12:V21" xr:uid="{F3B1F2FC-3175-46C7-9901-CB783E6477B1}">
      <formula1>"SI,NO,Escoger un dato de la lista desplegable"</formula1>
    </dataValidation>
    <dataValidation allowBlank="1" showInputMessage="1" showErrorMessage="1" prompt="¿Generar pérdida de recursos económicos?" sqref="V11" xr:uid="{45BFCBB8-B92A-435D-8556-14678994FE1E}"/>
    <dataValidation type="list" allowBlank="1" showInputMessage="1" showErrorMessage="1" prompt="¿Generar pérdida de confianza de la Entidad, afectando su reputación?" sqref="U12:U21" xr:uid="{319F1914-EF81-4BF8-9B62-04D8B52F982B}">
      <formula1>"SI,NO,Escoger un dato de la lista desplegable"</formula1>
    </dataValidation>
    <dataValidation allowBlank="1" showInputMessage="1" showErrorMessage="1" prompt="¿Generar pérdida de confianza de la Entidad, afectando su reputación?" sqref="U11" xr:uid="{0512C325-F10E-460B-8D1A-EDF0748863B8}"/>
    <dataValidation type="list" allowBlank="1" showInputMessage="1" showErrorMessage="1" prompt="¿Afectar el cumplimiento de la misión del sector al que pertenece la Entidad?" sqref="T12:T21" xr:uid="{F85442FC-F7AB-4C50-8355-F94DDFA1A8FA}">
      <formula1>"SI,NO,Escoger un dato de la lista desplegable"</formula1>
    </dataValidation>
    <dataValidation allowBlank="1" showInputMessage="1" showErrorMessage="1" prompt="¿Afectar el cumplimiento de la misión del sector al que pertenece la Entidad?" sqref="T11" xr:uid="{EC9B5226-9796-49D7-9105-4A850902276E}"/>
    <dataValidation type="list" allowBlank="1" showInputMessage="1" showErrorMessage="1" prompt="¿Afectar el cumplimiento de misión de la Entidad?" sqref="S12:S21" xr:uid="{B62EA469-8EB3-4D00-98DF-E36F556C19B2}">
      <formula1>"SI,NO,Escoger un dato de la lista desplegable"</formula1>
    </dataValidation>
    <dataValidation allowBlank="1" showInputMessage="1" showErrorMessage="1" prompt="¿Afectar el cumplimiento de misión de la Entidad?" sqref="S11" xr:uid="{E1EFD27B-0608-473A-9C2D-567C4F9F7478}"/>
    <dataValidation type="list" allowBlank="1" showInputMessage="1" showErrorMessage="1" prompt="¿Afectar el cumplimiento de metas y objetivos de la dependencia?" sqref="R12:R21" xr:uid="{1F3EA75A-2F76-41C8-BA5F-E3C4132CC76F}">
      <formula1>"SI,NO,Escoger un dato de la lista desplegable"</formula1>
    </dataValidation>
    <dataValidation allowBlank="1" showInputMessage="1" showErrorMessage="1" prompt="¿Afectar el cumplimiento de metas y objetivos de la dependencia?" sqref="R11" xr:uid="{DD324F14-92E7-42E6-9FB8-3053C46222D5}"/>
    <dataValidation type="list" allowBlank="1" showInputMessage="1" showErrorMessage="1" prompt="¿Afectar al grupo de funcionarios del proceso?" sqref="Q12:Q21" xr:uid="{2B42594A-EE71-480F-B19D-BBD23E610A62}">
      <formula1>"SI,NO,Escoger un dato de la lista desplegable"</formula1>
    </dataValidation>
    <dataValidation allowBlank="1" showInputMessage="1" showErrorMessage="1" prompt="¿Afectar al grupo de funcionarios del proceso?" sqref="Q11" xr:uid="{74CF72EE-9F47-4E97-9D1C-F360F28470A0}"/>
    <dataValidation allowBlank="1" showInputMessage="1" showErrorMessage="1" prompt="Son los efectos ocasionados por la ocurrencia de un riesgo que afecta los objetivos o procesos de la entidad. Pueden ser una pérdida, un daño, un perjuicio, un detrimento." sqref="M9:M11" xr:uid="{A759550F-A2A7-4A99-8F03-BA65D5134B91}"/>
    <dataValidation type="list" allowBlank="1" showInputMessage="1" showErrorMessage="1" sqref="BG12:BG21" xr:uid="{09D38614-9CE7-4F1A-9B06-8B3DC3EF5E28}">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EBD7DFC2-6C5D-4C53-B024-5D6DEF357F94}">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E2A2DC22-9C80-4809-AE8F-C86C9A9309C5}">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0945969F-FB07-4819-8BAD-73700DAD66F2}">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32D07F7A-7EE1-4E0A-A624-1B1077A9B951}">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AA87978F-A7F8-42CD-BD5F-D49600D43C1F}">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74DEC3F9-F44A-44F2-A7E3-CC5F44A5B101}">
      <formula1>"Adecuado,Inadecuado,Escoger un dato de la lista desplegable"</formula1>
    </dataValidation>
    <dataValidation type="list" allowBlank="1" showInputMessage="1" showErrorMessage="1" prompt="¿Existen un responsable asignado a la ejecución del control?" sqref="AW12:AW21" xr:uid="{0F424848-C9A1-426E-BC1A-06966E4510CD}">
      <formula1>"Asignado,No Asignado,Escoger un dato de la lista desplegable"</formula1>
    </dataValidation>
    <dataValidation type="list" allowBlank="1" showInputMessage="1" showErrorMessage="1" sqref="AV12:AV21" xr:uid="{B22041ED-80CF-4CD5-9BEA-554C463B7DAE}">
      <formula1>"Escoger un dato de la lista desplegable,Preventivo,Detectivo"</formula1>
    </dataValidation>
    <dataValidation type="list" allowBlank="1" showInputMessage="1" showErrorMessage="1" sqref="AQ12:AQ21" xr:uid="{665C560F-C6B3-4E39-9241-E56BCFD164F2}">
      <formula1>"Escoger un dato de la lista desplegable,Por Tramite, Diario, Semanal, Quincenal, Mensual, Bimestral, Trimestral, Semestral,Anual"</formula1>
    </dataValidation>
    <dataValidation type="list" allowBlank="1" showInputMessage="1" showErrorMessage="1" sqref="F12:I21" xr:uid="{A563BC88-236E-499E-A488-FAAFFBF13ABA}">
      <formula1>"SI,NO,Escoger un dato de la lista desplegable"</formula1>
    </dataValidation>
    <dataValidation type="list" allowBlank="1" showInputMessage="1" showErrorMessage="1" sqref="N12:N21" xr:uid="{EF50ED74-E576-4F3D-9A5D-5CB8FB0EA6AA}">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582AA18-FBF7-4BE8-A92D-A105CD500A02}">
          <x14:formula1>
            <xm:f>DATOS!$J$15:$J$19</xm:f>
          </x14:formula1>
          <xm:sqref>AM12:AM21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7CC25-8F9B-44CA-9A6B-2FB9E4887DD8}">
  <sheetPr>
    <pageSetUpPr fitToPage="1"/>
  </sheetPr>
  <dimension ref="B2:BS21"/>
  <sheetViews>
    <sheetView zoomScale="55" zoomScaleNormal="55" workbookViewId="0"/>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44956</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80" t="s">
        <v>117</v>
      </c>
      <c r="AX11" s="80" t="s">
        <v>118</v>
      </c>
      <c r="AY11" s="80">
        <v>2</v>
      </c>
      <c r="AZ11" s="80">
        <v>3</v>
      </c>
      <c r="BA11" s="80">
        <v>4</v>
      </c>
      <c r="BB11" s="80">
        <v>5</v>
      </c>
      <c r="BC11" s="80">
        <v>6</v>
      </c>
      <c r="BD11" s="185"/>
      <c r="BE11" s="186"/>
      <c r="BF11" s="188"/>
      <c r="BG11" s="185"/>
      <c r="BH11" s="186"/>
      <c r="BI11" s="188"/>
      <c r="BJ11" s="185"/>
      <c r="BK11" s="186"/>
      <c r="BL11" s="210"/>
      <c r="BM11" s="211"/>
      <c r="BN11" s="213"/>
      <c r="BO11" s="195" t="s">
        <v>112</v>
      </c>
      <c r="BP11" s="196"/>
      <c r="BQ11" s="81" t="s">
        <v>114</v>
      </c>
      <c r="BR11" s="81" t="s">
        <v>119</v>
      </c>
      <c r="BS11" s="159"/>
    </row>
    <row r="12" spans="2:71" s="57" customFormat="1" ht="213" customHeight="1" x14ac:dyDescent="0.25">
      <c r="B12" s="197">
        <v>1</v>
      </c>
      <c r="C12" s="200" t="s">
        <v>60</v>
      </c>
      <c r="D12" s="203" t="s">
        <v>574</v>
      </c>
      <c r="E12" s="203" t="s">
        <v>575</v>
      </c>
      <c r="F12" s="203" t="s">
        <v>170</v>
      </c>
      <c r="G12" s="203" t="s">
        <v>170</v>
      </c>
      <c r="H12" s="203" t="s">
        <v>170</v>
      </c>
      <c r="I12" s="203" t="s">
        <v>170</v>
      </c>
      <c r="J12" s="203" t="str">
        <f>IF(AND((F12="SI"),(G12="SI"),(H12="SI"),(I12="SI")),"Si es Riesgo de Corrupción","No es Riesgo de Corrupción")</f>
        <v>Si es Riesgo de Corrupción</v>
      </c>
      <c r="K12" s="50">
        <v>1</v>
      </c>
      <c r="L12" s="51" t="s">
        <v>576</v>
      </c>
      <c r="M12" s="223" t="s">
        <v>581</v>
      </c>
      <c r="N12" s="225">
        <v>4</v>
      </c>
      <c r="O12" s="214" t="str">
        <f>IF(N12=1,"Rara vez",IF(N12=2,"Improbable",IF(N12=3,"Posible",IF(N12=4,"Probable",IF(N12=5,"Casi seguro","Definir el nivel de probabilidad")))))</f>
        <v>Probable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Q12" s="220" t="s">
        <v>170</v>
      </c>
      <c r="R12" s="220" t="s">
        <v>170</v>
      </c>
      <c r="S12" s="220" t="s">
        <v>173</v>
      </c>
      <c r="T12" s="220" t="s">
        <v>173</v>
      </c>
      <c r="U12" s="220" t="s">
        <v>170</v>
      </c>
      <c r="V12" s="220" t="s">
        <v>170</v>
      </c>
      <c r="W12" s="220" t="s">
        <v>170</v>
      </c>
      <c r="X12" s="220" t="s">
        <v>173</v>
      </c>
      <c r="Y12" s="220" t="s">
        <v>173</v>
      </c>
      <c r="Z12" s="220" t="s">
        <v>170</v>
      </c>
      <c r="AA12" s="220" t="s">
        <v>170</v>
      </c>
      <c r="AB12" s="220" t="s">
        <v>170</v>
      </c>
      <c r="AC12" s="220" t="s">
        <v>170</v>
      </c>
      <c r="AD12" s="220" t="s">
        <v>170</v>
      </c>
      <c r="AE12" s="220" t="s">
        <v>173</v>
      </c>
      <c r="AF12" s="220" t="s">
        <v>173</v>
      </c>
      <c r="AG12" s="220" t="s">
        <v>173</v>
      </c>
      <c r="AH12" s="220" t="s">
        <v>173</v>
      </c>
      <c r="AI12" s="220" t="s">
        <v>173</v>
      </c>
      <c r="AJ12" s="220">
        <f t="shared" ref="AJ12" si="0">IF(AF12="SI","Impacto Catastrófico por lesoines o perdida de vidas humanas",(COUNTIF(Q12:AE21,"SI")+COUNTIF(AG12:AI21,"SI")))</f>
        <v>10</v>
      </c>
      <c r="AK12" s="220" t="str">
        <f>IF(AJ12=0,"",IF(AND(AJ12&gt;0,AJ12&lt;=5),"Moderado",IF(AND(AJ12&gt;5,AJ12&lt;=11),"Mayor","Catastrófico")))</f>
        <v>Mayor</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582</v>
      </c>
      <c r="AP12" s="53" t="s">
        <v>583</v>
      </c>
      <c r="AQ12" s="53" t="s">
        <v>201</v>
      </c>
      <c r="AR12" s="53" t="s">
        <v>584</v>
      </c>
      <c r="AS12" s="53" t="s">
        <v>577</v>
      </c>
      <c r="AT12" s="53" t="s">
        <v>578</v>
      </c>
      <c r="AU12" s="53" t="s">
        <v>579</v>
      </c>
      <c r="AV12" s="53" t="s">
        <v>178</v>
      </c>
      <c r="AW12" s="82" t="s">
        <v>179</v>
      </c>
      <c r="AX12" s="82" t="s">
        <v>180</v>
      </c>
      <c r="AY12" s="82" t="s">
        <v>181</v>
      </c>
      <c r="AZ12" s="82" t="s">
        <v>182</v>
      </c>
      <c r="BA12" s="82" t="s">
        <v>183</v>
      </c>
      <c r="BB12" s="82" t="s">
        <v>184</v>
      </c>
      <c r="BC12" s="82" t="s">
        <v>206</v>
      </c>
      <c r="BD12" s="82">
        <f t="shared" ref="BD12:BD21" si="1">IF(AW12="Asignado",15,0)+IF(AX12="Adecuado",15,0)+IF(AY12="Oportuna",15,0)+IF(AZ12="Prevenir",15,IF(AZ12="Detectar",10,0))+IF(BA12="Confiable",15,0)+IF(BB12="Se investigan y resuelven oportunamente",15,0)+IF(BC12="Completa",10,IF(BC12="Incompleta",5,0))</f>
        <v>100</v>
      </c>
      <c r="BE12" s="82" t="str">
        <f t="shared" ref="BE12:BE21" si="2">IF(BD12&lt;=85,"Débil",IF(AND(BD12&gt;=86,BD12&lt;=94),"Moderado","Fuerte"))</f>
        <v>Fuerte</v>
      </c>
      <c r="BF12" s="53"/>
      <c r="BG12" s="55" t="s">
        <v>186</v>
      </c>
      <c r="BH12" s="82" t="str">
        <f t="shared" ref="BH12:BH21" si="3">IF(BG12="Débil","No se ejecuta",IF(BG12="Moderado","Algunas veces se ejecuta",IF(BG12="FUERTE","Siempre se ejecuta","Casilla formulada")))</f>
        <v>Siempre se ejecuta</v>
      </c>
      <c r="BI12" s="53"/>
      <c r="BJ12" s="82"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2">
        <f t="shared" ref="BK12:BK21" si="5">IF(BJ12="DÉBIL",0,IF(BJ12="MODERADO",50,IF(BJ12="FUERTE",100,"")))</f>
        <v>100</v>
      </c>
      <c r="BL12" s="82" t="str">
        <f t="shared" ref="BL12:BL21" si="6">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2</v>
      </c>
      <c r="BP12" s="246" t="str">
        <f>IF(BO12=1,"Rara vez",IF(BO12=2,"Improbable",IF(BO12=3,"Posible",IF(BO12=4,"Probable",IF(BO12=5,"Casi Seguro",0)))))</f>
        <v>Improbable</v>
      </c>
      <c r="BQ12" s="228" t="str">
        <f>AK12</f>
        <v>Mayor</v>
      </c>
      <c r="BR12" s="228" t="str">
        <f>IF(AND(BP12="Rara Vez",BQ12="Moderado"),"Moderado",IF(AND(BP12="Rara Vez",BQ12="Mayor"),"Alto",IF(AND(BP12="Improbable",BQ12="Moderado"),"Moderado",IF(AND(BP12="Improbable",BQ12="Mayor"),"Alto",IF(AND(BP12="Posible",BQ12="Moderado"),"Alto",IF(AND(BP12="Probable",BQ12="Moderado"),"Alto","Extremo"))))))</f>
        <v>Alto</v>
      </c>
      <c r="BS12" s="229" t="s">
        <v>580</v>
      </c>
    </row>
    <row r="13" spans="2:71" s="57" customFormat="1" ht="216.6" customHeight="1" x14ac:dyDescent="0.25">
      <c r="B13" s="198"/>
      <c r="C13" s="201"/>
      <c r="D13" s="203"/>
      <c r="E13" s="203"/>
      <c r="F13" s="203"/>
      <c r="G13" s="203"/>
      <c r="H13" s="203"/>
      <c r="I13" s="203"/>
      <c r="J13" s="203"/>
      <c r="K13" s="58">
        <v>2</v>
      </c>
      <c r="L13" s="59" t="s">
        <v>576</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585</v>
      </c>
      <c r="AP13" s="61" t="s">
        <v>586</v>
      </c>
      <c r="AQ13" s="61" t="s">
        <v>201</v>
      </c>
      <c r="AR13" s="61" t="s">
        <v>587</v>
      </c>
      <c r="AS13" s="61" t="s">
        <v>588</v>
      </c>
      <c r="AT13" s="61" t="s">
        <v>589</v>
      </c>
      <c r="AU13" s="61" t="s">
        <v>590</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238"/>
      <c r="BN13" s="241"/>
      <c r="BO13" s="244"/>
      <c r="BP13" s="218"/>
      <c r="BQ13" s="221"/>
      <c r="BR13" s="221"/>
      <c r="BS13" s="230"/>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83" t="s">
        <v>122</v>
      </c>
      <c r="AX14" s="83" t="s">
        <v>122</v>
      </c>
      <c r="AY14" s="83" t="s">
        <v>122</v>
      </c>
      <c r="AZ14" s="83" t="s">
        <v>122</v>
      </c>
      <c r="BA14" s="83" t="s">
        <v>122</v>
      </c>
      <c r="BB14" s="83" t="s">
        <v>122</v>
      </c>
      <c r="BC14" s="83" t="s">
        <v>122</v>
      </c>
      <c r="BD14" s="83">
        <f t="shared" si="1"/>
        <v>0</v>
      </c>
      <c r="BE14" s="83" t="str">
        <f t="shared" si="2"/>
        <v>Débil</v>
      </c>
      <c r="BF14" s="67"/>
      <c r="BG14" s="69" t="s">
        <v>122</v>
      </c>
      <c r="BH14" s="83" t="str">
        <f t="shared" si="3"/>
        <v>Casilla formulada</v>
      </c>
      <c r="BI14" s="67"/>
      <c r="BJ14" s="83" t="str">
        <f t="shared" si="4"/>
        <v/>
      </c>
      <c r="BK14" s="83" t="str">
        <f t="shared" si="5"/>
        <v/>
      </c>
      <c r="BL14" s="83" t="str">
        <f t="shared" si="6"/>
        <v>SI</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83" t="s">
        <v>122</v>
      </c>
      <c r="AX16" s="83" t="s">
        <v>122</v>
      </c>
      <c r="AY16" s="83" t="s">
        <v>122</v>
      </c>
      <c r="AZ16" s="83" t="s">
        <v>122</v>
      </c>
      <c r="BA16" s="83" t="s">
        <v>122</v>
      </c>
      <c r="BB16" s="83" t="s">
        <v>122</v>
      </c>
      <c r="BC16" s="83" t="s">
        <v>122</v>
      </c>
      <c r="BD16" s="83">
        <f t="shared" si="1"/>
        <v>0</v>
      </c>
      <c r="BE16" s="83" t="str">
        <f t="shared" si="2"/>
        <v>Débil</v>
      </c>
      <c r="BF16" s="67"/>
      <c r="BG16" s="69" t="s">
        <v>122</v>
      </c>
      <c r="BH16" s="83" t="str">
        <f t="shared" si="3"/>
        <v>Casilla formulada</v>
      </c>
      <c r="BI16" s="67"/>
      <c r="BJ16" s="83" t="str">
        <f t="shared" si="4"/>
        <v/>
      </c>
      <c r="BK16" s="83" t="str">
        <f t="shared" si="5"/>
        <v/>
      </c>
      <c r="BL16" s="83" t="str">
        <f t="shared" si="6"/>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83" t="s">
        <v>122</v>
      </c>
      <c r="AX18" s="83" t="s">
        <v>122</v>
      </c>
      <c r="AY18" s="83" t="s">
        <v>122</v>
      </c>
      <c r="AZ18" s="83" t="s">
        <v>122</v>
      </c>
      <c r="BA18" s="83" t="s">
        <v>122</v>
      </c>
      <c r="BB18" s="83" t="s">
        <v>122</v>
      </c>
      <c r="BC18" s="83" t="s">
        <v>122</v>
      </c>
      <c r="BD18" s="83">
        <f t="shared" si="1"/>
        <v>0</v>
      </c>
      <c r="BE18" s="83" t="str">
        <f t="shared" si="2"/>
        <v>Débil</v>
      </c>
      <c r="BF18" s="67"/>
      <c r="BG18" s="69" t="s">
        <v>122</v>
      </c>
      <c r="BH18" s="83" t="str">
        <f t="shared" si="3"/>
        <v>Casilla formulada</v>
      </c>
      <c r="BI18" s="67"/>
      <c r="BJ18" s="83" t="str">
        <f t="shared" si="4"/>
        <v/>
      </c>
      <c r="BK18" s="83" t="str">
        <f t="shared" si="5"/>
        <v/>
      </c>
      <c r="BL18" s="83" t="str">
        <f t="shared" si="6"/>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83" t="s">
        <v>122</v>
      </c>
      <c r="AX20" s="83" t="s">
        <v>122</v>
      </c>
      <c r="AY20" s="83" t="s">
        <v>122</v>
      </c>
      <c r="AZ20" s="83" t="s">
        <v>122</v>
      </c>
      <c r="BA20" s="83" t="s">
        <v>122</v>
      </c>
      <c r="BB20" s="83" t="s">
        <v>122</v>
      </c>
      <c r="BC20" s="83" t="s">
        <v>122</v>
      </c>
      <c r="BD20" s="83">
        <f t="shared" si="1"/>
        <v>0</v>
      </c>
      <c r="BE20" s="83" t="str">
        <f t="shared" si="2"/>
        <v>Débil</v>
      </c>
      <c r="BF20" s="67"/>
      <c r="BG20" s="69" t="s">
        <v>122</v>
      </c>
      <c r="BH20" s="83" t="str">
        <f t="shared" si="3"/>
        <v>Casilla formulada</v>
      </c>
      <c r="BI20" s="67"/>
      <c r="BJ20" s="83" t="str">
        <f t="shared" si="4"/>
        <v/>
      </c>
      <c r="BK20" s="83" t="str">
        <f t="shared" si="5"/>
        <v/>
      </c>
      <c r="BL20" s="83" t="str">
        <f t="shared" si="6"/>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31"/>
    </row>
  </sheetData>
  <sheetProtection algorithmName="SHA-512" hashValue="yA42Y/ws9Wzlzpq8N1dJ6wzQyIfZOeKSVIPKEf8BrinZViRRFzcyqXESC7ZrXQcx4ZdfcQt9FgoFIirpSPdWsA==" saltValue="S6R0z4XXma53LHuCGs8KJQ==" spinCount="100000" sheet="1" objects="1" scenarios="1"/>
  <mergeCells count="94">
    <mergeCell ref="AV9:AV11"/>
    <mergeCell ref="AW9:BC10"/>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AM10:AM11"/>
    <mergeCell ref="C6:D6"/>
    <mergeCell ref="E6:I6"/>
    <mergeCell ref="B8:M8"/>
    <mergeCell ref="N8:AM8"/>
    <mergeCell ref="M9:M11"/>
    <mergeCell ref="N9:AM9"/>
    <mergeCell ref="F9:J9"/>
    <mergeCell ref="K9:L11"/>
    <mergeCell ref="Q10:AI10"/>
    <mergeCell ref="AJ10:AK11"/>
    <mergeCell ref="AL10:A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Z12:Z21"/>
    <mergeCell ref="S12:S21"/>
    <mergeCell ref="T12:T21"/>
    <mergeCell ref="G12:G21"/>
    <mergeCell ref="H12:H21"/>
    <mergeCell ref="I12:I21"/>
    <mergeCell ref="J12:J21"/>
    <mergeCell ref="M12:M21"/>
    <mergeCell ref="N12:N21"/>
    <mergeCell ref="U12:U21"/>
    <mergeCell ref="V12:V21"/>
    <mergeCell ref="W12:W21"/>
    <mergeCell ref="X12:X21"/>
    <mergeCell ref="Y12:Y21"/>
    <mergeCell ref="AL12:AL21"/>
    <mergeCell ref="AA12:AA21"/>
    <mergeCell ref="AB12:AB21"/>
    <mergeCell ref="AD12:AD21"/>
    <mergeCell ref="AE12:AE21"/>
    <mergeCell ref="AF12:AF21"/>
    <mergeCell ref="AC12:AC21"/>
    <mergeCell ref="AG12:AG21"/>
    <mergeCell ref="AH12:AH21"/>
    <mergeCell ref="AI12:AI21"/>
    <mergeCell ref="AJ12:AJ21"/>
    <mergeCell ref="AK12:AK21"/>
    <mergeCell ref="BR12:BR21"/>
    <mergeCell ref="BS12:BS21"/>
    <mergeCell ref="AM12:AM21"/>
    <mergeCell ref="BM12:BM21"/>
    <mergeCell ref="BN12:BN21"/>
    <mergeCell ref="BO12:BO21"/>
    <mergeCell ref="BP12:BP21"/>
    <mergeCell ref="BQ12:BQ21"/>
  </mergeCells>
  <conditionalFormatting sqref="J12:J21">
    <cfRule type="containsText" dxfId="199" priority="23" operator="containsText" text="Si es Riesgo de Corrupción">
      <formula>NOT(ISERROR(SEARCH("Si es Riesgo de Corrupción",J12)))</formula>
    </cfRule>
    <cfRule type="containsText" dxfId="198" priority="24" operator="containsText" text="No es Riesgo de Corrupción">
      <formula>NOT(ISERROR(SEARCH("No es Riesgo de Corrupción",J12)))</formula>
    </cfRule>
  </conditionalFormatting>
  <conditionalFormatting sqref="L12:M21">
    <cfRule type="containsText" dxfId="197" priority="22" operator="containsText" text="Espacio para describir ">
      <formula>NOT(ISERROR(SEARCH("Espacio para describir ",L12)))</formula>
    </cfRule>
  </conditionalFormatting>
  <conditionalFormatting sqref="Q12:AI21 AQ12:AQ21 AV12:BC21 BG12:BG21 BO12:BO21 N12:N21">
    <cfRule type="containsText" dxfId="196" priority="21" operator="containsText" text="Escoger un dato de la lista desplegable">
      <formula>NOT(ISERROR(SEARCH("Escoger un dato de la lista desplegable",N12)))</formula>
    </cfRule>
  </conditionalFormatting>
  <conditionalFormatting sqref="AO12:AO21">
    <cfRule type="containsText" dxfId="195" priority="20" operator="containsText" text="REDACTAR CONTROL">
      <formula>NOT(ISERROR(SEARCH("REDACTAR CONTROL",AO12)))</formula>
    </cfRule>
  </conditionalFormatting>
  <conditionalFormatting sqref="AL12 BR12">
    <cfRule type="containsText" dxfId="194" priority="17" operator="containsText" text="Extremo">
      <formula>NOT(ISERROR(SEARCH("Extremo",AL12)))</formula>
    </cfRule>
    <cfRule type="containsText" dxfId="193" priority="18" operator="containsText" text="Alto">
      <formula>NOT(ISERROR(SEARCH("Alto",AL12)))</formula>
    </cfRule>
    <cfRule type="containsText" dxfId="192" priority="19" operator="containsText" text="Moderado">
      <formula>NOT(ISERROR(SEARCH("Moderado",AL12)))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A35070CE-4A96-4360-9F16-887BCDE8857B}"/>
    <dataValidation allowBlank="1" showInputMessage="1" showErrorMessage="1" prompt="¿Se deja evidencia o rastro de la ejecución del control, que permita a cualquier tercero con la evidencia, llegar a la misma conclusión?." sqref="BC11" xr:uid="{4B494245-112D-4752-9C8E-9BDCB4973763}"/>
    <dataValidation allowBlank="1" showInputMessage="1" showErrorMessage="1" prompt="¿Las observaciones, desviaciones o diferencias identificadas como resultados de la ejecución del control son investigadas y resueltas de manera oportuna?" sqref="BB11" xr:uid="{34C88BAF-53B2-428B-ACC2-E88230A1A33A}"/>
    <dataValidation allowBlank="1" showInputMessage="1" showErrorMessage="1" prompt="¿La fuente de información que se utiliza en el desarrollo del control es información confiable que permita mitigar el riesgo?." sqref="BA11" xr:uid="{131C8115-8AFC-41C9-B30E-A357D2D34C7C}"/>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8D7B7646-0A97-469C-873E-693E35B5C5BF}"/>
    <dataValidation allowBlank="1" showInputMessage="1" showErrorMessage="1" prompt="¿La oportunidad en que se ejecuta el control ayuda a prevenir la mitigación del riesgo o a detectar la materialización del riesgo de manera oportuna?" sqref="AY11" xr:uid="{3007F5E6-9DFF-445B-9804-8C0E63E7A03B}"/>
    <dataValidation allowBlank="1" showInputMessage="1" showErrorMessage="1" prompt="El responsable tiene autoridad y adecuada segregación de funciones en la ejecución del control?" sqref="AX11" xr:uid="{0E14B93A-B849-484B-92B6-FF62C43EBC89}"/>
    <dataValidation allowBlank="1" showInputMessage="1" showErrorMessage="1" prompt="¿Existen un responsable asignado a la ejecución del control?" sqref="AW11" xr:uid="{6473C0C8-9C5C-478F-B82C-3A08F128D065}"/>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ED0D6DB8-1387-492A-8199-F962D02C9C0D}"/>
    <dataValidation type="list" allowBlank="1" showInputMessage="1" showErrorMessage="1" prompt="¿Genera Impacto ambiental?" sqref="AI12:AI21" xr:uid="{2A7C6E06-92CF-4F5B-8196-4313DC660687}">
      <formula1>"SI,NO,Escoger un dato de la lista desplegable"</formula1>
    </dataValidation>
    <dataValidation allowBlank="1" showInputMessage="1" showErrorMessage="1" prompt="¿Genera Impacto ambiental?" sqref="AI11" xr:uid="{5FE611F1-E040-4F63-A163-3309AFC1B2FD}"/>
    <dataValidation type="list" allowBlank="1" showInputMessage="1" showErrorMessage="1" prompt="¿Afectar la imagen nacional?" sqref="AH12:AH21" xr:uid="{4AE5F866-3B34-4F19-9AF4-E7F200661A78}">
      <formula1>"SI,NO,Escoger un dato de la lista desplegable"</formula1>
    </dataValidation>
    <dataValidation allowBlank="1" showInputMessage="1" showErrorMessage="1" prompt="¿Afectar la imagen nacional?" sqref="AH11" xr:uid="{93C0B0A2-8D97-4351-B15E-CD1B7CA6930A}"/>
    <dataValidation type="list" allowBlank="1" showInputMessage="1" showErrorMessage="1" prompt="¿Afectar la imagen regional?" sqref="AG12:AG21" xr:uid="{E474EF08-E8BA-4808-81D4-7C1C858C9C4D}">
      <formula1>"SI,NO,Escoger un dato de la lista desplegable"</formula1>
    </dataValidation>
    <dataValidation allowBlank="1" showInputMessage="1" showErrorMessage="1" prompt="¿Afectar la imagen regional?" sqref="AG11" xr:uid="{E14539B1-99B2-4062-8892-C3A4E34A1F47}"/>
    <dataValidation type="list" allowBlank="1" showInputMessage="1" showErrorMessage="1" prompt="¿Ocasionar lesiones físicas o pérdida de vidas humanas?_x000a_NOTA: si esta respuesta es afirmativa, el impacto sera considerado como catastrófico." sqref="AF12:AF21" xr:uid="{C2A7BFCC-DEB4-4D2D-9D0A-083BBF95C23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8A7E5DC6-C036-40AE-BCE4-9FCAE74A4472}"/>
    <dataValidation type="list" allowBlank="1" showInputMessage="1" showErrorMessage="1" prompt="¿Generar pérdida de credibilidad del sector?" sqref="AE12:AE21" xr:uid="{4EF2AB1C-3A43-44B9-861F-6C0219117292}">
      <formula1>"SI,NO,Escoger un dato de la lista desplegable"</formula1>
    </dataValidation>
    <dataValidation allowBlank="1" showInputMessage="1" showErrorMessage="1" prompt="¿Generar pérdida de credibilidad del sector?" sqref="AE11" xr:uid="{2C1E88DD-A59F-42A7-9DB7-25D6036E0F1C}"/>
    <dataValidation type="list" allowBlank="1" showInputMessage="1" showErrorMessage="1" prompt="¿Dar lugar a procesos penales?" sqref="AD12:AD21" xr:uid="{63529D81-7033-4EDC-ABD5-10E4A09291E9}">
      <formula1>"SI,NO,Escoger un dato de la lista desplegable"</formula1>
    </dataValidation>
    <dataValidation allowBlank="1" showInputMessage="1" showErrorMessage="1" prompt="¿Dar lugar a procesos penales?" sqref="AD11" xr:uid="{9E9F35C8-3E10-4990-9DA9-DF2478D627C2}"/>
    <dataValidation type="list" allowBlank="1" showInputMessage="1" showErrorMessage="1" prompt="¿Dar lugar a procesos fiscales?" sqref="AC12:AC21" xr:uid="{65573331-DEB3-47EB-B1DD-E00571F24C35}">
      <formula1>"SI,NO,Escoger un dato de la lista desplegable"</formula1>
    </dataValidation>
    <dataValidation allowBlank="1" showInputMessage="1" showErrorMessage="1" prompt="¿Dar lugar a procesos fiscales?" sqref="AC11" xr:uid="{789C7AD3-5CEC-4E8D-918D-BB3DD8DD120E}"/>
    <dataValidation type="list" allowBlank="1" showInputMessage="1" showErrorMessage="1" prompt="¿Dar lugar a procesos disciplinarios?" sqref="AB12:AB21" xr:uid="{17F034AF-85F7-4DAF-852F-BC2F3662C675}">
      <formula1>"SI,NO,Escoger un dato de la lista desplegable"</formula1>
    </dataValidation>
    <dataValidation allowBlank="1" showInputMessage="1" showErrorMessage="1" prompt="¿Dar lugar a procesos disciplinarios?" sqref="AB11" xr:uid="{ADE40C99-E88F-4D09-BEB1-238F3B1D302D}"/>
    <dataValidation type="list" allowBlank="1" showInputMessage="1" showErrorMessage="1" prompt="¿Dar lugar a procesos sancionatorios?" sqref="AA12:AA21" xr:uid="{73F41821-3B89-4B19-A07D-DEFF8E7E70D0}">
      <formula1>"SI,NO,Escoger un dato de la lista desplegable"</formula1>
    </dataValidation>
    <dataValidation allowBlank="1" showInputMessage="1" showErrorMessage="1" prompt="¿Dar lugar a procesos sancionatorios?" sqref="AA11" xr:uid="{4895937F-4EB1-48ED-805F-6C6D07A8AD42}"/>
    <dataValidation type="list" allowBlank="1" showInputMessage="1" showErrorMessage="1" prompt="¿Generar intervención de los órganos de control, de la Fiscalía, u otro ente?" sqref="Z12:Z21" xr:uid="{F2B78EFE-75F1-4997-8407-D76DE44A05A4}">
      <formula1>"SI,NO,Escoger un dato de la lista desplegable"</formula1>
    </dataValidation>
    <dataValidation allowBlank="1" showInputMessage="1" showErrorMessage="1" prompt="¿Generar intervención de los órganos de control, de la Fiscalía, u otro ente?" sqref="Z11" xr:uid="{A50B6B56-490D-4532-B795-F346C097016A}"/>
    <dataValidation type="list" allowBlank="1" showInputMessage="1" showErrorMessage="1" prompt="¿Generar pérdida de información de la Entidad?" sqref="Y12:Y21" xr:uid="{C00E2C8D-B6B1-4E81-BE84-3FC8B256ECDE}">
      <formula1>"SI,NO,Escoger un dato de la lista desplegable"</formula1>
    </dataValidation>
    <dataValidation allowBlank="1" showInputMessage="1" showErrorMessage="1" prompt="¿Generar pérdida de información de la Entidad?" sqref="Y11" xr:uid="{4C388A67-D346-4688-BF57-0AE2F93509F0}"/>
    <dataValidation type="list" allowBlank="1" showInputMessage="1" showErrorMessage="1" prompt="¿Dar lugar al detrimento de calidad de vida de la comunidad por la pérdida del bien o servicios o los recursos públicos?" sqref="X12:X21" xr:uid="{46FA95D5-CEE5-41BE-B141-54FDC46E9CC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74882408-AA02-46C1-9AD6-56CF9DDDE181}"/>
    <dataValidation type="list" allowBlank="1" showInputMessage="1" showErrorMessage="1" prompt="¿Afectar la generación de los productos o la prestación de servicios?" sqref="W12:W21" xr:uid="{0259EE55-1819-4141-8788-144EE1A42314}">
      <formula1>"SI,NO,Escoger un dato de la lista desplegable"</formula1>
    </dataValidation>
    <dataValidation allowBlank="1" showInputMessage="1" showErrorMessage="1" prompt="¿Afectar la generación de los productos o la prestación de servicios?" sqref="W11" xr:uid="{3EB295BA-2A71-41D5-95F1-76A3B22A9DA0}"/>
    <dataValidation type="list" allowBlank="1" showInputMessage="1" showErrorMessage="1" prompt="¿Generar pérdida de recursos económicos?" sqref="V12:V21" xr:uid="{650B163D-76A7-4DD3-8B94-AFFEF189A866}">
      <formula1>"SI,NO,Escoger un dato de la lista desplegable"</formula1>
    </dataValidation>
    <dataValidation allowBlank="1" showInputMessage="1" showErrorMessage="1" prompt="¿Generar pérdida de recursos económicos?" sqref="V11" xr:uid="{641158BF-4E31-4147-9C33-AF045C251C86}"/>
    <dataValidation type="list" allowBlank="1" showInputMessage="1" showErrorMessage="1" prompt="¿Generar pérdida de confianza de la Entidad, afectando su reputación?" sqref="U12:U21" xr:uid="{966E9240-9E8A-4B99-B7D0-F8505DDE43DE}">
      <formula1>"SI,NO,Escoger un dato de la lista desplegable"</formula1>
    </dataValidation>
    <dataValidation allowBlank="1" showInputMessage="1" showErrorMessage="1" prompt="¿Generar pérdida de confianza de la Entidad, afectando su reputación?" sqref="U11" xr:uid="{83088351-B91F-4A6C-88E6-DFFCB55E89C9}"/>
    <dataValidation type="list" allowBlank="1" showInputMessage="1" showErrorMessage="1" prompt="¿Afectar el cumplimiento de la misión del sector al que pertenece la Entidad?" sqref="T12:T21" xr:uid="{7E43739A-31A6-4AB8-BCB2-162CA0B068B9}">
      <formula1>"SI,NO,Escoger un dato de la lista desplegable"</formula1>
    </dataValidation>
    <dataValidation allowBlank="1" showInputMessage="1" showErrorMessage="1" prompt="¿Afectar el cumplimiento de la misión del sector al que pertenece la Entidad?" sqref="T11" xr:uid="{EC1CCFBD-EEB2-4E29-9970-0BF2245053FF}"/>
    <dataValidation type="list" allowBlank="1" showInputMessage="1" showErrorMessage="1" prompt="¿Afectar el cumplimiento de misión de la Entidad?" sqref="S12:S21" xr:uid="{88B7EF39-1D9E-43E3-BCC3-9427259477CC}">
      <formula1>"SI,NO,Escoger un dato de la lista desplegable"</formula1>
    </dataValidation>
    <dataValidation allowBlank="1" showInputMessage="1" showErrorMessage="1" prompt="¿Afectar el cumplimiento de misión de la Entidad?" sqref="S11" xr:uid="{9A4B31D0-AB7E-4DBE-B2B0-24EF1B53ED43}"/>
    <dataValidation type="list" allowBlank="1" showInputMessage="1" showErrorMessage="1" prompt="¿Afectar el cumplimiento de metas y objetivos de la dependencia?" sqref="R12:R21" xr:uid="{5BDB7A26-E88C-4FF5-A688-F7D8C5C9FAB2}">
      <formula1>"SI,NO,Escoger un dato de la lista desplegable"</formula1>
    </dataValidation>
    <dataValidation allowBlank="1" showInputMessage="1" showErrorMessage="1" prompt="¿Afectar el cumplimiento de metas y objetivos de la dependencia?" sqref="R11" xr:uid="{96E9A3F5-7457-46F8-923E-7CDC525F4287}"/>
    <dataValidation type="list" allowBlank="1" showInputMessage="1" showErrorMessage="1" prompt="¿Afectar al grupo de funcionarios del proceso?" sqref="Q12:Q21" xr:uid="{E4E3DB1A-AED2-4FBC-B717-00848C121805}">
      <formula1>"SI,NO,Escoger un dato de la lista desplegable"</formula1>
    </dataValidation>
    <dataValidation allowBlank="1" showInputMessage="1" showErrorMessage="1" prompt="¿Afectar al grupo de funcionarios del proceso?" sqref="Q11" xr:uid="{A7318FF1-8949-4D8D-9F8F-FD096107DE3D}"/>
    <dataValidation allowBlank="1" showInputMessage="1" showErrorMessage="1" prompt="Son los efectos ocasionados por la ocurrencia de un riesgo que afecta los objetivos o procesos de la entidad. Pueden ser una pérdida, un daño, un perjuicio, un detrimento." sqref="M9:M11" xr:uid="{8133EDB6-A411-4D71-810F-91C99A4BED3D}"/>
    <dataValidation type="list" allowBlank="1" showInputMessage="1" showErrorMessage="1" sqref="BG12:BG21" xr:uid="{D184B3C9-DF9E-42EF-8DE7-5B5219766FF9}">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5D929641-88A1-47D5-B8E8-3C68EE94AAE8}">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56504E80-0D56-4884-B0B1-F77B2BAA3477}">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7EA16BCA-C43E-4B90-832F-126EF5275CDD}">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95DD5F2D-4272-4DAE-A901-0DEF7B0120DC}">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2522E107-AD2A-4818-8686-88951BA191CE}">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FFE68181-25B0-44B4-ADA9-F8DB47E1CCA2}">
      <formula1>"Adecuado,Inadecuado,Escoger un dato de la lista desplegable"</formula1>
    </dataValidation>
    <dataValidation type="list" allowBlank="1" showInputMessage="1" showErrorMessage="1" prompt="¿Existen un responsable asignado a la ejecución del control?" sqref="AW12:AW21" xr:uid="{CF1EB5E3-A67E-4573-BEDD-452DF6F8409C}">
      <formula1>"Asignado,No Asignado,Escoger un dato de la lista desplegable"</formula1>
    </dataValidation>
    <dataValidation type="list" allowBlank="1" showInputMessage="1" showErrorMessage="1" sqref="AV12:AV21" xr:uid="{B9AD5D7B-5A19-49DB-85A0-162FC6AE627C}">
      <formula1>"Escoger un dato de la lista desplegable,Preventivo,Detectivo"</formula1>
    </dataValidation>
    <dataValidation type="list" allowBlank="1" showInputMessage="1" showErrorMessage="1" sqref="AQ12:AQ21" xr:uid="{C2F690B8-753C-4826-815B-61752993C4A4}">
      <formula1>"Escoger un dato de la lista desplegable,Por Tramite, Diario, Semanal, Quincenal, Mensual, Bimestral, Trimestral, Semestral,Anual"</formula1>
    </dataValidation>
    <dataValidation type="list" allowBlank="1" showInputMessage="1" showErrorMessage="1" sqref="F12:I21" xr:uid="{738DB137-E7BC-410C-B0C5-B6E6EF891363}">
      <formula1>"SI,NO,Escoger un dato de la lista desplegable"</formula1>
    </dataValidation>
    <dataValidation type="list" allowBlank="1" showInputMessage="1" showErrorMessage="1" sqref="N12:N21" xr:uid="{A2942DFF-4643-44D0-AECC-EC322797EB3F}">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9FC919F-650E-4268-A057-62D2B7CD4344}">
          <x14:formula1>
            <xm:f>DATOS!$J$15:$J$19</xm:f>
          </x14:formula1>
          <xm:sqref>AM12:AM21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6F5AB-178B-447C-93DB-D984093DEFA9}">
  <sheetPr>
    <pageSetUpPr fitToPage="1"/>
  </sheetPr>
  <dimension ref="B2:BS41"/>
  <sheetViews>
    <sheetView zoomScale="55" zoomScaleNormal="55" workbookViewId="0">
      <selection activeCell="E12" sqref="E12:E21"/>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44956</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84" t="s">
        <v>117</v>
      </c>
      <c r="AX11" s="84" t="s">
        <v>118</v>
      </c>
      <c r="AY11" s="84">
        <v>2</v>
      </c>
      <c r="AZ11" s="84">
        <v>3</v>
      </c>
      <c r="BA11" s="84">
        <v>4</v>
      </c>
      <c r="BB11" s="84">
        <v>5</v>
      </c>
      <c r="BC11" s="84">
        <v>6</v>
      </c>
      <c r="BD11" s="185"/>
      <c r="BE11" s="186"/>
      <c r="BF11" s="188"/>
      <c r="BG11" s="185"/>
      <c r="BH11" s="186"/>
      <c r="BI11" s="188"/>
      <c r="BJ11" s="185"/>
      <c r="BK11" s="186"/>
      <c r="BL11" s="210"/>
      <c r="BM11" s="211"/>
      <c r="BN11" s="213"/>
      <c r="BO11" s="195" t="s">
        <v>112</v>
      </c>
      <c r="BP11" s="196"/>
      <c r="BQ11" s="85" t="s">
        <v>114</v>
      </c>
      <c r="BR11" s="85" t="s">
        <v>119</v>
      </c>
      <c r="BS11" s="159"/>
    </row>
    <row r="12" spans="2:71" s="57" customFormat="1" ht="223.9" customHeight="1" x14ac:dyDescent="0.25">
      <c r="B12" s="197">
        <v>1</v>
      </c>
      <c r="C12" s="200" t="s">
        <v>14</v>
      </c>
      <c r="D12" s="203" t="s">
        <v>702</v>
      </c>
      <c r="E12" s="203" t="s">
        <v>703</v>
      </c>
      <c r="F12" s="203" t="s">
        <v>170</v>
      </c>
      <c r="G12" s="203" t="s">
        <v>170</v>
      </c>
      <c r="H12" s="203" t="s">
        <v>170</v>
      </c>
      <c r="I12" s="203" t="s">
        <v>170</v>
      </c>
      <c r="J12" s="203" t="str">
        <f>IF(AND((F12="SI"),(G12="SI"),(H12="SI"),(I12="SI")),"Si es Riesgo de Corrupción","No es Riesgo de Corrupción")</f>
        <v>Si es Riesgo de Corrupción</v>
      </c>
      <c r="K12" s="50">
        <v>1</v>
      </c>
      <c r="L12" s="51" t="s">
        <v>704</v>
      </c>
      <c r="M12" s="223" t="s">
        <v>705</v>
      </c>
      <c r="N12" s="225">
        <v>2</v>
      </c>
      <c r="O12" s="214" t="str">
        <f>IF(N12=1,"Rara vez",IF(N12=2,"Improbable",IF(N12=3,"Posible",IF(N12=4,"Probable",IF(N12=5,"Casi seguro","Definir el nivel de probabilidad")))))</f>
        <v>Improbable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220" t="s">
        <v>170</v>
      </c>
      <c r="R12" s="220" t="s">
        <v>170</v>
      </c>
      <c r="S12" s="220" t="s">
        <v>173</v>
      </c>
      <c r="T12" s="220" t="s">
        <v>173</v>
      </c>
      <c r="U12" s="220" t="s">
        <v>170</v>
      </c>
      <c r="V12" s="220" t="s">
        <v>170</v>
      </c>
      <c r="W12" s="220" t="s">
        <v>170</v>
      </c>
      <c r="X12" s="220" t="s">
        <v>170</v>
      </c>
      <c r="Y12" s="220" t="s">
        <v>170</v>
      </c>
      <c r="Z12" s="220" t="s">
        <v>170</v>
      </c>
      <c r="AA12" s="220" t="s">
        <v>170</v>
      </c>
      <c r="AB12" s="220" t="s">
        <v>170</v>
      </c>
      <c r="AC12" s="220" t="s">
        <v>170</v>
      </c>
      <c r="AD12" s="220" t="s">
        <v>170</v>
      </c>
      <c r="AE12" s="220" t="s">
        <v>170</v>
      </c>
      <c r="AF12" s="220" t="s">
        <v>173</v>
      </c>
      <c r="AG12" s="220" t="s">
        <v>170</v>
      </c>
      <c r="AH12" s="220" t="s">
        <v>170</v>
      </c>
      <c r="AI12" s="220" t="s">
        <v>173</v>
      </c>
      <c r="AJ12" s="220">
        <f t="shared" ref="AJ12:AJ22" si="0">IF(AF12="SI","Impacto Catastrófico por lesoines o perdida de vidas humanas",(COUNTIF(Q12:AE21,"SI")+COUNTIF(AG12:AI21,"SI")))</f>
        <v>15</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706</v>
      </c>
      <c r="AP12" s="53" t="s">
        <v>707</v>
      </c>
      <c r="AQ12" s="53" t="s">
        <v>201</v>
      </c>
      <c r="AR12" s="53" t="s">
        <v>708</v>
      </c>
      <c r="AS12" s="53" t="s">
        <v>738</v>
      </c>
      <c r="AT12" s="53" t="s">
        <v>709</v>
      </c>
      <c r="AU12" s="53" t="s">
        <v>710</v>
      </c>
      <c r="AV12" s="53" t="s">
        <v>178</v>
      </c>
      <c r="AW12" s="86" t="s">
        <v>179</v>
      </c>
      <c r="AX12" s="86" t="s">
        <v>180</v>
      </c>
      <c r="AY12" s="86" t="s">
        <v>181</v>
      </c>
      <c r="AZ12" s="86" t="s">
        <v>182</v>
      </c>
      <c r="BA12" s="86" t="s">
        <v>183</v>
      </c>
      <c r="BB12" s="86" t="s">
        <v>184</v>
      </c>
      <c r="BC12" s="86" t="s">
        <v>206</v>
      </c>
      <c r="BD12" s="86">
        <f t="shared" ref="BD12:BD41" si="1">IF(AW12="Asignado",15,0)+IF(AX12="Adecuado",15,0)+IF(AY12="Oportuna",15,0)+IF(AZ12="Prevenir",15,IF(AZ12="Detectar",10,0))+IF(BA12="Confiable",15,0)+IF(BB12="Se investigan y resuelven oportunamente",15,0)+IF(BC12="Completa",10,IF(BC12="Incompleta",5,0))</f>
        <v>100</v>
      </c>
      <c r="BE12" s="86" t="str">
        <f t="shared" ref="BE12:BE41" si="2">IF(BD12&lt;=85,"Débil",IF(AND(BD12&gt;=86,BD12&lt;=94),"Moderado","Fuerte"))</f>
        <v>Fuerte</v>
      </c>
      <c r="BF12" s="53"/>
      <c r="BG12" s="55" t="s">
        <v>186</v>
      </c>
      <c r="BH12" s="86" t="str">
        <f t="shared" ref="BH12:BH41" si="3">IF(BG12="Débil","No se ejecuta",IF(BG12="Moderado","Algunas veces se ejecuta",IF(BG12="FUERTE","Siempre se ejecuta","Casilla formulada")))</f>
        <v>Siempre se ejecuta</v>
      </c>
      <c r="BI12" s="53"/>
      <c r="BJ12" s="86" t="str">
        <f t="shared" ref="BJ12:BJ4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6">
        <f t="shared" ref="BK12:BK41" si="5">IF(BJ12="DÉBIL",0,IF(BJ12="MODERADO",50,IF(BJ12="FUERTE",100,"")))</f>
        <v>100</v>
      </c>
      <c r="BL12" s="86" t="str">
        <f t="shared" ref="BL12:BL41" si="6">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29" t="s">
        <v>711</v>
      </c>
    </row>
    <row r="13" spans="2:71" s="57" customFormat="1" ht="6" customHeight="1" x14ac:dyDescent="0.25">
      <c r="B13" s="198"/>
      <c r="C13" s="201"/>
      <c r="D13" s="203"/>
      <c r="E13" s="203"/>
      <c r="F13" s="203"/>
      <c r="G13" s="203"/>
      <c r="H13" s="203"/>
      <c r="I13" s="203"/>
      <c r="J13" s="203"/>
      <c r="K13" s="58">
        <v>2</v>
      </c>
      <c r="L13" s="59" t="s">
        <v>123</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125</v>
      </c>
      <c r="AP13" s="61"/>
      <c r="AQ13" s="61" t="s">
        <v>122</v>
      </c>
      <c r="AR13" s="61"/>
      <c r="AS13" s="61"/>
      <c r="AT13" s="61"/>
      <c r="AU13" s="61"/>
      <c r="AV13" s="61" t="s">
        <v>122</v>
      </c>
      <c r="AW13" s="62" t="s">
        <v>122</v>
      </c>
      <c r="AX13" s="62" t="s">
        <v>122</v>
      </c>
      <c r="AY13" s="62" t="s">
        <v>122</v>
      </c>
      <c r="AZ13" s="62" t="s">
        <v>122</v>
      </c>
      <c r="BA13" s="62" t="s">
        <v>122</v>
      </c>
      <c r="BB13" s="62" t="s">
        <v>122</v>
      </c>
      <c r="BC13" s="62" t="s">
        <v>122</v>
      </c>
      <c r="BD13" s="62">
        <f t="shared" si="1"/>
        <v>0</v>
      </c>
      <c r="BE13" s="62" t="str">
        <f t="shared" si="2"/>
        <v>Débil</v>
      </c>
      <c r="BF13" s="61"/>
      <c r="BG13" s="63" t="s">
        <v>122</v>
      </c>
      <c r="BH13" s="62" t="str">
        <f t="shared" si="3"/>
        <v>Casilla formulada</v>
      </c>
      <c r="BI13" s="61"/>
      <c r="BJ13" s="62" t="str">
        <f t="shared" si="4"/>
        <v/>
      </c>
      <c r="BK13" s="62" t="str">
        <f t="shared" si="5"/>
        <v/>
      </c>
      <c r="BL13" s="62" t="str">
        <f t="shared" si="6"/>
        <v>SI</v>
      </c>
      <c r="BM13" s="238"/>
      <c r="BN13" s="241"/>
      <c r="BO13" s="244"/>
      <c r="BP13" s="218"/>
      <c r="BQ13" s="221"/>
      <c r="BR13" s="221"/>
      <c r="BS13" s="230"/>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87" t="s">
        <v>122</v>
      </c>
      <c r="AX14" s="87" t="s">
        <v>122</v>
      </c>
      <c r="AY14" s="87" t="s">
        <v>122</v>
      </c>
      <c r="AZ14" s="87" t="s">
        <v>122</v>
      </c>
      <c r="BA14" s="87" t="s">
        <v>122</v>
      </c>
      <c r="BB14" s="87" t="s">
        <v>122</v>
      </c>
      <c r="BC14" s="87" t="s">
        <v>122</v>
      </c>
      <c r="BD14" s="87">
        <f t="shared" si="1"/>
        <v>0</v>
      </c>
      <c r="BE14" s="87" t="str">
        <f t="shared" si="2"/>
        <v>Débil</v>
      </c>
      <c r="BF14" s="67"/>
      <c r="BG14" s="69" t="s">
        <v>122</v>
      </c>
      <c r="BH14" s="87" t="str">
        <f t="shared" si="3"/>
        <v>Casilla formulada</v>
      </c>
      <c r="BI14" s="67"/>
      <c r="BJ14" s="87" t="str">
        <f t="shared" si="4"/>
        <v/>
      </c>
      <c r="BK14" s="87" t="str">
        <f t="shared" si="5"/>
        <v/>
      </c>
      <c r="BL14" s="87" t="str">
        <f t="shared" si="6"/>
        <v>SI</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87" t="s">
        <v>122</v>
      </c>
      <c r="AX16" s="87" t="s">
        <v>122</v>
      </c>
      <c r="AY16" s="87" t="s">
        <v>122</v>
      </c>
      <c r="AZ16" s="87" t="s">
        <v>122</v>
      </c>
      <c r="BA16" s="87" t="s">
        <v>122</v>
      </c>
      <c r="BB16" s="87" t="s">
        <v>122</v>
      </c>
      <c r="BC16" s="87" t="s">
        <v>122</v>
      </c>
      <c r="BD16" s="87">
        <f t="shared" si="1"/>
        <v>0</v>
      </c>
      <c r="BE16" s="87" t="str">
        <f t="shared" si="2"/>
        <v>Débil</v>
      </c>
      <c r="BF16" s="67"/>
      <c r="BG16" s="69" t="s">
        <v>122</v>
      </c>
      <c r="BH16" s="87" t="str">
        <f t="shared" si="3"/>
        <v>Casilla formulada</v>
      </c>
      <c r="BI16" s="67"/>
      <c r="BJ16" s="87" t="str">
        <f t="shared" si="4"/>
        <v/>
      </c>
      <c r="BK16" s="87" t="str">
        <f t="shared" si="5"/>
        <v/>
      </c>
      <c r="BL16" s="87" t="str">
        <f t="shared" si="6"/>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87" t="s">
        <v>122</v>
      </c>
      <c r="AX18" s="87" t="s">
        <v>122</v>
      </c>
      <c r="AY18" s="87" t="s">
        <v>122</v>
      </c>
      <c r="AZ18" s="87" t="s">
        <v>122</v>
      </c>
      <c r="BA18" s="87" t="s">
        <v>122</v>
      </c>
      <c r="BB18" s="87" t="s">
        <v>122</v>
      </c>
      <c r="BC18" s="87" t="s">
        <v>122</v>
      </c>
      <c r="BD18" s="87">
        <f t="shared" si="1"/>
        <v>0</v>
      </c>
      <c r="BE18" s="87" t="str">
        <f t="shared" si="2"/>
        <v>Débil</v>
      </c>
      <c r="BF18" s="67"/>
      <c r="BG18" s="69" t="s">
        <v>122</v>
      </c>
      <c r="BH18" s="87" t="str">
        <f t="shared" si="3"/>
        <v>Casilla formulada</v>
      </c>
      <c r="BI18" s="67"/>
      <c r="BJ18" s="87" t="str">
        <f t="shared" si="4"/>
        <v/>
      </c>
      <c r="BK18" s="87" t="str">
        <f t="shared" si="5"/>
        <v/>
      </c>
      <c r="BL18" s="87" t="str">
        <f t="shared" si="6"/>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87" t="s">
        <v>122</v>
      </c>
      <c r="AX20" s="87" t="s">
        <v>122</v>
      </c>
      <c r="AY20" s="87" t="s">
        <v>122</v>
      </c>
      <c r="AZ20" s="87" t="s">
        <v>122</v>
      </c>
      <c r="BA20" s="87" t="s">
        <v>122</v>
      </c>
      <c r="BB20" s="87" t="s">
        <v>122</v>
      </c>
      <c r="BC20" s="87" t="s">
        <v>122</v>
      </c>
      <c r="BD20" s="87">
        <f t="shared" si="1"/>
        <v>0</v>
      </c>
      <c r="BE20" s="87" t="str">
        <f t="shared" si="2"/>
        <v>Débil</v>
      </c>
      <c r="BF20" s="67"/>
      <c r="BG20" s="69" t="s">
        <v>122</v>
      </c>
      <c r="BH20" s="87" t="str">
        <f t="shared" si="3"/>
        <v>Casilla formulada</v>
      </c>
      <c r="BI20" s="67"/>
      <c r="BJ20" s="87" t="str">
        <f t="shared" si="4"/>
        <v/>
      </c>
      <c r="BK20" s="87" t="str">
        <f t="shared" si="5"/>
        <v/>
      </c>
      <c r="BL20" s="87" t="str">
        <f t="shared" si="6"/>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31"/>
    </row>
    <row r="22" spans="2:71" s="57" customFormat="1" ht="175.15" customHeight="1" x14ac:dyDescent="0.25">
      <c r="B22" s="197">
        <v>2</v>
      </c>
      <c r="C22" s="200" t="s">
        <v>14</v>
      </c>
      <c r="D22" s="203" t="s">
        <v>702</v>
      </c>
      <c r="E22" s="203" t="s">
        <v>712</v>
      </c>
      <c r="F22" s="203" t="s">
        <v>170</v>
      </c>
      <c r="G22" s="203" t="s">
        <v>170</v>
      </c>
      <c r="H22" s="203" t="s">
        <v>170</v>
      </c>
      <c r="I22" s="203" t="s">
        <v>170</v>
      </c>
      <c r="J22" s="203" t="str">
        <f>IF(AND((F22="SI"),(G22="SI"),(H22="SI"),(I22="SI")),"Si es Riesgo de Corrupción","No es Riesgo de Corrupción")</f>
        <v>Si es Riesgo de Corrupción</v>
      </c>
      <c r="K22" s="50">
        <v>1</v>
      </c>
      <c r="L22" s="51" t="s">
        <v>713</v>
      </c>
      <c r="M22" s="223" t="s">
        <v>715</v>
      </c>
      <c r="N22" s="225">
        <v>3</v>
      </c>
      <c r="O22" s="214" t="str">
        <f>IF(N22=1,"Rara vez",IF(N22=2,"Improbable",IF(N22=3,"Posible",IF(N22=4,"Probable",IF(N22=5,"Casi seguro","Definir el nivel de probabilidad")))))</f>
        <v>Posible</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22" s="220" t="s">
        <v>170</v>
      </c>
      <c r="R22" s="220" t="s">
        <v>170</v>
      </c>
      <c r="S22" s="220" t="s">
        <v>170</v>
      </c>
      <c r="T22" s="220" t="s">
        <v>170</v>
      </c>
      <c r="U22" s="220" t="s">
        <v>170</v>
      </c>
      <c r="V22" s="220" t="s">
        <v>170</v>
      </c>
      <c r="W22" s="220" t="s">
        <v>170</v>
      </c>
      <c r="X22" s="220" t="s">
        <v>170</v>
      </c>
      <c r="Y22" s="220" t="s">
        <v>170</v>
      </c>
      <c r="Z22" s="220" t="s">
        <v>170</v>
      </c>
      <c r="AA22" s="220" t="s">
        <v>170</v>
      </c>
      <c r="AB22" s="220" t="s">
        <v>170</v>
      </c>
      <c r="AC22" s="220" t="s">
        <v>170</v>
      </c>
      <c r="AD22" s="220" t="s">
        <v>170</v>
      </c>
      <c r="AE22" s="220" t="s">
        <v>170</v>
      </c>
      <c r="AF22" s="220" t="s">
        <v>173</v>
      </c>
      <c r="AG22" s="220" t="s">
        <v>170</v>
      </c>
      <c r="AH22" s="220" t="s">
        <v>170</v>
      </c>
      <c r="AI22" s="220" t="s">
        <v>173</v>
      </c>
      <c r="AJ22" s="220">
        <f t="shared" si="0"/>
        <v>17</v>
      </c>
      <c r="AK22" s="220" t="str">
        <f>IF(AJ22=0,"",IF(AND(AJ22&gt;0,AJ22&lt;=5),"Moderado",IF(AND(AJ22&gt;5,AJ22&lt;=11),"Mayor","Catastrófico")))</f>
        <v>Catastrófico</v>
      </c>
      <c r="AL22" s="220" t="str">
        <f>IF(AND(O22="Rara Vez",AK22="Moderado"),"Moderado",IF(AND(O22="Rara Vez",AK22="Mayor"),"Alto",IF(AND(O22="Improbable",AK22="Moderado"),"Moderado",IF(AND(O22="Improbable",AK22="Mayor"),"Alto",IF(AND(O22="Posible",AK22="Moderado"),"Alto",IF(AND(O22="Probable",AK22="Moderado"),"Alto","Extremo"))))))</f>
        <v>Extremo</v>
      </c>
      <c r="AM22" s="234" t="s">
        <v>167</v>
      </c>
      <c r="AN22" s="52">
        <v>1</v>
      </c>
      <c r="AO22" s="53" t="s">
        <v>716</v>
      </c>
      <c r="AP22" s="53" t="s">
        <v>717</v>
      </c>
      <c r="AQ22" s="53" t="s">
        <v>201</v>
      </c>
      <c r="AR22" s="53" t="s">
        <v>718</v>
      </c>
      <c r="AS22" s="53" t="s">
        <v>719</v>
      </c>
      <c r="AT22" s="53" t="s">
        <v>720</v>
      </c>
      <c r="AU22" s="53" t="s">
        <v>721</v>
      </c>
      <c r="AV22" s="53" t="s">
        <v>178</v>
      </c>
      <c r="AW22" s="86" t="s">
        <v>179</v>
      </c>
      <c r="AX22" s="86" t="s">
        <v>180</v>
      </c>
      <c r="AY22" s="86" t="s">
        <v>181</v>
      </c>
      <c r="AZ22" s="86" t="s">
        <v>182</v>
      </c>
      <c r="BA22" s="86" t="s">
        <v>183</v>
      </c>
      <c r="BB22" s="86" t="s">
        <v>184</v>
      </c>
      <c r="BC22" s="86" t="s">
        <v>206</v>
      </c>
      <c r="BD22" s="86">
        <f t="shared" si="1"/>
        <v>100</v>
      </c>
      <c r="BE22" s="86" t="str">
        <f t="shared" si="2"/>
        <v>Fuerte</v>
      </c>
      <c r="BF22" s="53"/>
      <c r="BG22" s="55" t="s">
        <v>186</v>
      </c>
      <c r="BH22" s="86" t="str">
        <f t="shared" si="3"/>
        <v>Siempre se ejecuta</v>
      </c>
      <c r="BI22" s="53"/>
      <c r="BJ22" s="86" t="str">
        <f t="shared" si="4"/>
        <v>FUERTE</v>
      </c>
      <c r="BK22" s="86">
        <f t="shared" si="5"/>
        <v>100</v>
      </c>
      <c r="BL22" s="86" t="str">
        <f t="shared" si="6"/>
        <v>NO</v>
      </c>
      <c r="BM22" s="237" t="str">
        <f>IF(AVERAGE(BK22:BK31)=100,"FUERTE",IF(AND(AVERAGE(BK22:BK31)&lt;=99,AVERAGE(BK22:BK31)&gt;=50),"MODERADA",IF(AVERAGE(BK22:BK31)&lt;50,"DÉBIL",0)))</f>
        <v>MODERADA</v>
      </c>
      <c r="BN22" s="240" t="str">
        <f>IFERROR(IF(BM22="DÉBIL","NO DISMINUYE",IF(AVERAGEIF(AV22:AV31,"Preventivo",BK22:BK31)&gt;=50,"DIRECTAMENTE","NO DISMINUYE")),"NO DISMINUYE")</f>
        <v>DIRECTAMENTE</v>
      </c>
      <c r="BO22" s="243">
        <f>IF(N22=1,1,IF(AND(N22=2,BM22="FUERTE",BN22="DIRECTAMENTE"),N22-1,IF(AND(N22&gt;2,BM22="FUERTE",BN22="DIRECTAMENTE"),N22-2,IF(AND(N22&gt;=2,BM22="MODERADA",BN22="DIRECTAMENTE"),N22-1,N22))))</f>
        <v>2</v>
      </c>
      <c r="BP22" s="246" t="str">
        <f>IF(BO22=1,"Rara vez",IF(BO22=2,"Improbable",IF(BO22=3,"Posible",IF(BO22=4,"Probable",IF(BO22=5,"Casi Seguro",0)))))</f>
        <v>Improbable</v>
      </c>
      <c r="BQ22" s="228" t="str">
        <f>AK22</f>
        <v>Catastrófico</v>
      </c>
      <c r="BR22" s="228" t="str">
        <f>IF(AND(BP22="Rara Vez",BQ22="Moderado"),"Moderado",IF(AND(BP22="Rara Vez",BQ22="Mayor"),"Alto",IF(AND(BP22="Improbable",BQ22="Moderado"),"Moderado",IF(AND(BP22="Improbable",BQ22="Mayor"),"Alto",IF(AND(BP22="Posible",BQ22="Moderado"),"Alto",IF(AND(BP22="Probable",BQ22="Moderado"),"Alto","Extremo"))))))</f>
        <v>Extremo</v>
      </c>
      <c r="BS22" s="229" t="s">
        <v>728</v>
      </c>
    </row>
    <row r="23" spans="2:71" s="57" customFormat="1" ht="213.6" customHeight="1" x14ac:dyDescent="0.25">
      <c r="B23" s="198"/>
      <c r="C23" s="201"/>
      <c r="D23" s="203"/>
      <c r="E23" s="203"/>
      <c r="F23" s="203"/>
      <c r="G23" s="203"/>
      <c r="H23" s="203"/>
      <c r="I23" s="203"/>
      <c r="J23" s="203"/>
      <c r="K23" s="58">
        <v>2</v>
      </c>
      <c r="L23" s="59" t="s">
        <v>714</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722</v>
      </c>
      <c r="AP23" s="61" t="s">
        <v>723</v>
      </c>
      <c r="AQ23" s="61" t="s">
        <v>201</v>
      </c>
      <c r="AR23" s="61" t="s">
        <v>724</v>
      </c>
      <c r="AS23" s="61" t="s">
        <v>725</v>
      </c>
      <c r="AT23" s="61" t="s">
        <v>726</v>
      </c>
      <c r="AU23" s="61" t="s">
        <v>727</v>
      </c>
      <c r="AV23" s="61" t="s">
        <v>178</v>
      </c>
      <c r="AW23" s="62" t="s">
        <v>179</v>
      </c>
      <c r="AX23" s="62" t="s">
        <v>180</v>
      </c>
      <c r="AY23" s="62" t="s">
        <v>181</v>
      </c>
      <c r="AZ23" s="62" t="s">
        <v>182</v>
      </c>
      <c r="BA23" s="62" t="s">
        <v>183</v>
      </c>
      <c r="BB23" s="62" t="s">
        <v>184</v>
      </c>
      <c r="BC23" s="62" t="s">
        <v>206</v>
      </c>
      <c r="BD23" s="62">
        <f t="shared" si="1"/>
        <v>100</v>
      </c>
      <c r="BE23" s="62" t="str">
        <f t="shared" si="2"/>
        <v>Fuerte</v>
      </c>
      <c r="BF23" s="61"/>
      <c r="BG23" s="63" t="s">
        <v>150</v>
      </c>
      <c r="BH23" s="62" t="str">
        <f t="shared" si="3"/>
        <v>Algunas veces se ejecuta</v>
      </c>
      <c r="BI23" s="61"/>
      <c r="BJ23" s="62" t="str">
        <f t="shared" si="4"/>
        <v>MODERADO</v>
      </c>
      <c r="BK23" s="62">
        <f t="shared" si="5"/>
        <v>50</v>
      </c>
      <c r="BL23" s="62" t="str">
        <f t="shared" si="6"/>
        <v>SI</v>
      </c>
      <c r="BM23" s="238"/>
      <c r="BN23" s="241"/>
      <c r="BO23" s="244"/>
      <c r="BP23" s="218"/>
      <c r="BQ23" s="221"/>
      <c r="BR23" s="221"/>
      <c r="BS23" s="230"/>
    </row>
    <row r="24" spans="2:71" s="57" customFormat="1" ht="6"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87" t="s">
        <v>122</v>
      </c>
      <c r="AX24" s="87" t="s">
        <v>122</v>
      </c>
      <c r="AY24" s="87" t="s">
        <v>122</v>
      </c>
      <c r="AZ24" s="87" t="s">
        <v>122</v>
      </c>
      <c r="BA24" s="87" t="s">
        <v>122</v>
      </c>
      <c r="BB24" s="87" t="s">
        <v>122</v>
      </c>
      <c r="BC24" s="87" t="s">
        <v>122</v>
      </c>
      <c r="BD24" s="87">
        <f t="shared" si="1"/>
        <v>0</v>
      </c>
      <c r="BE24" s="87" t="str">
        <f t="shared" si="2"/>
        <v>Débil</v>
      </c>
      <c r="BF24" s="67"/>
      <c r="BG24" s="69" t="s">
        <v>122</v>
      </c>
      <c r="BH24" s="87" t="str">
        <f t="shared" si="3"/>
        <v>Casilla formulada</v>
      </c>
      <c r="BI24" s="67"/>
      <c r="BJ24" s="87" t="str">
        <f t="shared" si="4"/>
        <v/>
      </c>
      <c r="BK24" s="87" t="str">
        <f t="shared" si="5"/>
        <v/>
      </c>
      <c r="BL24" s="87" t="str">
        <f t="shared" si="6"/>
        <v>SI</v>
      </c>
      <c r="BM24" s="238"/>
      <c r="BN24" s="241"/>
      <c r="BO24" s="244"/>
      <c r="BP24" s="218"/>
      <c r="BQ24" s="221"/>
      <c r="BR24" s="221"/>
      <c r="BS24" s="230"/>
    </row>
    <row r="25" spans="2:71" s="57" customFormat="1" ht="6"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238"/>
      <c r="BN25" s="241"/>
      <c r="BO25" s="244"/>
      <c r="BP25" s="218"/>
      <c r="BQ25" s="221"/>
      <c r="BR25" s="221"/>
      <c r="BS25" s="230"/>
    </row>
    <row r="26" spans="2:71" s="57" customFormat="1" ht="6"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87" t="s">
        <v>122</v>
      </c>
      <c r="AX26" s="87" t="s">
        <v>122</v>
      </c>
      <c r="AY26" s="87" t="s">
        <v>122</v>
      </c>
      <c r="AZ26" s="87" t="s">
        <v>122</v>
      </c>
      <c r="BA26" s="87" t="s">
        <v>122</v>
      </c>
      <c r="BB26" s="87" t="s">
        <v>122</v>
      </c>
      <c r="BC26" s="87" t="s">
        <v>122</v>
      </c>
      <c r="BD26" s="87">
        <f t="shared" si="1"/>
        <v>0</v>
      </c>
      <c r="BE26" s="87" t="str">
        <f t="shared" si="2"/>
        <v>Débil</v>
      </c>
      <c r="BF26" s="67"/>
      <c r="BG26" s="69" t="s">
        <v>122</v>
      </c>
      <c r="BH26" s="87" t="str">
        <f t="shared" si="3"/>
        <v>Casilla formulada</v>
      </c>
      <c r="BI26" s="67"/>
      <c r="BJ26" s="87" t="str">
        <f t="shared" si="4"/>
        <v/>
      </c>
      <c r="BK26" s="87" t="str">
        <f t="shared" si="5"/>
        <v/>
      </c>
      <c r="BL26" s="87" t="str">
        <f t="shared" si="6"/>
        <v>SI</v>
      </c>
      <c r="BM26" s="238"/>
      <c r="BN26" s="241"/>
      <c r="BO26" s="244"/>
      <c r="BP26" s="218"/>
      <c r="BQ26" s="221"/>
      <c r="BR26" s="221"/>
      <c r="BS26" s="230"/>
    </row>
    <row r="27" spans="2:71" s="57" customFormat="1" ht="6"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238"/>
      <c r="BN27" s="241"/>
      <c r="BO27" s="244"/>
      <c r="BP27" s="218"/>
      <c r="BQ27" s="221"/>
      <c r="BR27" s="221"/>
      <c r="BS27" s="230"/>
    </row>
    <row r="28" spans="2:71" s="57" customFormat="1" ht="6"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87" t="s">
        <v>122</v>
      </c>
      <c r="AX28" s="87" t="s">
        <v>122</v>
      </c>
      <c r="AY28" s="87" t="s">
        <v>122</v>
      </c>
      <c r="AZ28" s="87" t="s">
        <v>122</v>
      </c>
      <c r="BA28" s="87" t="s">
        <v>122</v>
      </c>
      <c r="BB28" s="87" t="s">
        <v>122</v>
      </c>
      <c r="BC28" s="87" t="s">
        <v>122</v>
      </c>
      <c r="BD28" s="87">
        <f t="shared" si="1"/>
        <v>0</v>
      </c>
      <c r="BE28" s="87" t="str">
        <f t="shared" si="2"/>
        <v>Débil</v>
      </c>
      <c r="BF28" s="67"/>
      <c r="BG28" s="69" t="s">
        <v>122</v>
      </c>
      <c r="BH28" s="87" t="str">
        <f t="shared" si="3"/>
        <v>Casilla formulada</v>
      </c>
      <c r="BI28" s="67"/>
      <c r="BJ28" s="87" t="str">
        <f t="shared" si="4"/>
        <v/>
      </c>
      <c r="BK28" s="87" t="str">
        <f t="shared" si="5"/>
        <v/>
      </c>
      <c r="BL28" s="87" t="str">
        <f t="shared" si="6"/>
        <v>SI</v>
      </c>
      <c r="BM28" s="238"/>
      <c r="BN28" s="241"/>
      <c r="BO28" s="244"/>
      <c r="BP28" s="218"/>
      <c r="BQ28" s="221"/>
      <c r="BR28" s="221"/>
      <c r="BS28" s="230"/>
    </row>
    <row r="29" spans="2:71" s="57" customFormat="1" ht="6"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238"/>
      <c r="BN29" s="241"/>
      <c r="BO29" s="244"/>
      <c r="BP29" s="218"/>
      <c r="BQ29" s="221"/>
      <c r="BR29" s="221"/>
      <c r="BS29" s="230"/>
    </row>
    <row r="30" spans="2:71" s="57" customFormat="1" ht="6"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87" t="s">
        <v>122</v>
      </c>
      <c r="AX30" s="87" t="s">
        <v>122</v>
      </c>
      <c r="AY30" s="87" t="s">
        <v>122</v>
      </c>
      <c r="AZ30" s="87" t="s">
        <v>122</v>
      </c>
      <c r="BA30" s="87" t="s">
        <v>122</v>
      </c>
      <c r="BB30" s="87" t="s">
        <v>122</v>
      </c>
      <c r="BC30" s="87" t="s">
        <v>122</v>
      </c>
      <c r="BD30" s="87">
        <f t="shared" si="1"/>
        <v>0</v>
      </c>
      <c r="BE30" s="87" t="str">
        <f t="shared" si="2"/>
        <v>Débil</v>
      </c>
      <c r="BF30" s="67"/>
      <c r="BG30" s="69" t="s">
        <v>122</v>
      </c>
      <c r="BH30" s="87" t="str">
        <f t="shared" si="3"/>
        <v>Casilla formulada</v>
      </c>
      <c r="BI30" s="67"/>
      <c r="BJ30" s="87" t="str">
        <f t="shared" si="4"/>
        <v/>
      </c>
      <c r="BK30" s="87" t="str">
        <f t="shared" si="5"/>
        <v/>
      </c>
      <c r="BL30" s="87" t="str">
        <f t="shared" si="6"/>
        <v>SI</v>
      </c>
      <c r="BM30" s="238"/>
      <c r="BN30" s="241"/>
      <c r="BO30" s="244"/>
      <c r="BP30" s="218"/>
      <c r="BQ30" s="221"/>
      <c r="BR30" s="221"/>
      <c r="BS30" s="230"/>
    </row>
    <row r="31" spans="2:71" s="57" customFormat="1" ht="6"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239"/>
      <c r="BN31" s="242"/>
      <c r="BO31" s="245"/>
      <c r="BP31" s="219"/>
      <c r="BQ31" s="222"/>
      <c r="BR31" s="222"/>
      <c r="BS31" s="231"/>
    </row>
    <row r="32" spans="2:71" s="57" customFormat="1" ht="222.6" customHeight="1" x14ac:dyDescent="0.25">
      <c r="B32" s="197">
        <v>3</v>
      </c>
      <c r="C32" s="200" t="s">
        <v>14</v>
      </c>
      <c r="D32" s="203" t="s">
        <v>702</v>
      </c>
      <c r="E32" s="203" t="s">
        <v>729</v>
      </c>
      <c r="F32" s="232" t="s">
        <v>170</v>
      </c>
      <c r="G32" s="232" t="s">
        <v>170</v>
      </c>
      <c r="H32" s="232" t="s">
        <v>170</v>
      </c>
      <c r="I32" s="232" t="s">
        <v>170</v>
      </c>
      <c r="J32" s="203" t="str">
        <f>IF(AND((F32="SI"),(G32="SI"),(H32="SI"),(I32="SI")),"Si es Riesgo de Corrupción","No es Riesgo de Corrupción")</f>
        <v>Si es Riesgo de Corrupción</v>
      </c>
      <c r="K32" s="50">
        <v>1</v>
      </c>
      <c r="L32" s="51" t="s">
        <v>730</v>
      </c>
      <c r="M32" s="223" t="s">
        <v>739</v>
      </c>
      <c r="N32" s="225">
        <v>1</v>
      </c>
      <c r="O32" s="214" t="str">
        <f>IF(N32=1,"Rara vez",IF(N32=2,"Improbable",IF(N32=3,"Posible",IF(N32=4,"Probable",IF(N32=5,"Casi seguro","Definir el nivel de probabilidad")))))</f>
        <v>Rara vez</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32" s="220" t="s">
        <v>170</v>
      </c>
      <c r="R32" s="220" t="s">
        <v>170</v>
      </c>
      <c r="S32" s="220" t="s">
        <v>173</v>
      </c>
      <c r="T32" s="220" t="s">
        <v>173</v>
      </c>
      <c r="U32" s="220" t="s">
        <v>170</v>
      </c>
      <c r="V32" s="220" t="s">
        <v>170</v>
      </c>
      <c r="W32" s="220" t="s">
        <v>170</v>
      </c>
      <c r="X32" s="220" t="s">
        <v>170</v>
      </c>
      <c r="Y32" s="220" t="s">
        <v>170</v>
      </c>
      <c r="Z32" s="220" t="s">
        <v>170</v>
      </c>
      <c r="AA32" s="220" t="s">
        <v>170</v>
      </c>
      <c r="AB32" s="220" t="s">
        <v>170</v>
      </c>
      <c r="AC32" s="220" t="s">
        <v>170</v>
      </c>
      <c r="AD32" s="220" t="s">
        <v>170</v>
      </c>
      <c r="AE32" s="220" t="s">
        <v>170</v>
      </c>
      <c r="AF32" s="220" t="s">
        <v>173</v>
      </c>
      <c r="AG32" s="220" t="s">
        <v>170</v>
      </c>
      <c r="AH32" s="220" t="s">
        <v>170</v>
      </c>
      <c r="AI32" s="220" t="s">
        <v>173</v>
      </c>
      <c r="AJ32" s="220">
        <f>IF(AF32="SI","Impacto Catastrófico por lesoines o perdida de vidas humanas",(COUNTIF(Q32:AE41,"SI")+COUNTIF(AG32:AI41,"SI")))</f>
        <v>15</v>
      </c>
      <c r="AK32" s="220" t="str">
        <f>IF(AJ32=0,"",IF(AND(AJ32&gt;0,AJ32&lt;=5),"Moderado",IF(AND(AJ32&gt;5,AJ32&lt;=11),"Mayor","Catastrófico")))</f>
        <v>Catastrófico</v>
      </c>
      <c r="AL32" s="220" t="str">
        <f>IF(AND(O32="Rara Vez",AK32="Moderado"),"Moderado",IF(AND(O32="Rara Vez",AK32="Mayor"),"Alto",IF(AND(O32="Improbable",AK32="Moderado"),"Moderado",IF(AND(O32="Improbable",AK32="Mayor"),"Alto",IF(AND(O32="Posible",AK32="Moderado"),"Alto",IF(AND(O32="Probable",AK32="Moderado"),"Alto","Extremo"))))))</f>
        <v>Extremo</v>
      </c>
      <c r="AM32" s="234" t="s">
        <v>167</v>
      </c>
      <c r="AN32" s="52">
        <v>1</v>
      </c>
      <c r="AO32" s="53" t="s">
        <v>731</v>
      </c>
      <c r="AP32" s="53" t="s">
        <v>732</v>
      </c>
      <c r="AQ32" s="53" t="s">
        <v>201</v>
      </c>
      <c r="AR32" s="53" t="s">
        <v>733</v>
      </c>
      <c r="AS32" s="53" t="s">
        <v>734</v>
      </c>
      <c r="AT32" s="53" t="s">
        <v>735</v>
      </c>
      <c r="AU32" s="53" t="s">
        <v>736</v>
      </c>
      <c r="AV32" s="53" t="s">
        <v>178</v>
      </c>
      <c r="AW32" s="86" t="s">
        <v>179</v>
      </c>
      <c r="AX32" s="86" t="s">
        <v>180</v>
      </c>
      <c r="AY32" s="86" t="s">
        <v>181</v>
      </c>
      <c r="AZ32" s="86" t="s">
        <v>182</v>
      </c>
      <c r="BA32" s="86" t="s">
        <v>183</v>
      </c>
      <c r="BB32" s="86" t="s">
        <v>184</v>
      </c>
      <c r="BC32" s="86" t="s">
        <v>206</v>
      </c>
      <c r="BD32" s="86">
        <f t="shared" si="1"/>
        <v>100</v>
      </c>
      <c r="BE32" s="86" t="str">
        <f t="shared" si="2"/>
        <v>Fuerte</v>
      </c>
      <c r="BF32" s="53"/>
      <c r="BG32" s="55" t="s">
        <v>186</v>
      </c>
      <c r="BH32" s="86" t="str">
        <f t="shared" si="3"/>
        <v>Siempre se ejecuta</v>
      </c>
      <c r="BI32" s="53"/>
      <c r="BJ32" s="86" t="str">
        <f t="shared" si="4"/>
        <v>FUERTE</v>
      </c>
      <c r="BK32" s="86">
        <f t="shared" si="5"/>
        <v>100</v>
      </c>
      <c r="BL32" s="86" t="str">
        <f t="shared" si="6"/>
        <v>NO</v>
      </c>
      <c r="BM32" s="237" t="str">
        <f>IF(AVERAGE(BK32:BK41)=100,"FUERTE",IF(AND(AVERAGE(BK32:BK41)&lt;=99,AVERAGE(BK32:BK41)&gt;=50),"MODERADA",IF(AVERAGE(BK32:BK41)&lt;50,"DÉBIL",0)))</f>
        <v>FUERTE</v>
      </c>
      <c r="BN32" s="240" t="str">
        <f>IFERROR(IF(BM32="DÉBIL","NO DISMINUYE",IF(AVERAGEIF(AV32:AV41,"Preventivo",BK32:BK41)&gt;=50,"DIRECTAMENTE","NO DISMINUYE")),"NO DISMINUYE")</f>
        <v>DIRECTAMENTE</v>
      </c>
      <c r="BO32" s="243">
        <f>IF(N32=1,1,IF(AND(N32=2,BM32="FUERTE",BN32="DIRECTAMENTE"),N32-1,IF(AND(N32&gt;2,BM32="FUERTE",BN32="DIRECTAMENTE"),N32-2,IF(AND(N32&gt;=2,BM32="MODERADA",BN32="DIRECTAMENTE"),N32-1,N32))))</f>
        <v>1</v>
      </c>
      <c r="BP32" s="246" t="str">
        <f>IF(BO32=1,"Rara vez",IF(BO32=2,"Improbable",IF(BO32=3,"Posible",IF(BO32=4,"Probable",IF(BO32=5,"Casi Seguro",0)))))</f>
        <v>Rara vez</v>
      </c>
      <c r="BQ32" s="228" t="str">
        <f>AK32</f>
        <v>Catastrófico</v>
      </c>
      <c r="BR32" s="228" t="str">
        <f>IF(AND(BP32="Rara Vez",BQ32="Moderado"),"Moderado",IF(AND(BP32="Rara Vez",BQ32="Mayor"),"Alto",IF(AND(BP32="Improbable",BQ32="Moderado"),"Moderado",IF(AND(BP32="Improbable",BQ32="Mayor"),"Alto",IF(AND(BP32="Posible",BQ32="Moderado"),"Alto",IF(AND(BP32="Probable",BQ32="Moderado"),"Alto","Extremo"))))))</f>
        <v>Extremo</v>
      </c>
      <c r="BS32" s="229" t="s">
        <v>737</v>
      </c>
    </row>
    <row r="33" spans="2:71" s="57" customFormat="1" ht="6" customHeight="1" x14ac:dyDescent="0.25">
      <c r="B33" s="198"/>
      <c r="C33" s="201"/>
      <c r="D33" s="203"/>
      <c r="E33" s="203"/>
      <c r="F33" s="232"/>
      <c r="G33" s="232"/>
      <c r="H33" s="232"/>
      <c r="I33" s="232"/>
      <c r="J33" s="203"/>
      <c r="K33" s="58">
        <v>2</v>
      </c>
      <c r="L33" s="59" t="s">
        <v>123</v>
      </c>
      <c r="M33" s="223"/>
      <c r="N33" s="226"/>
      <c r="O33" s="215"/>
      <c r="P33" s="218"/>
      <c r="Q33" s="221"/>
      <c r="R33" s="221"/>
      <c r="S33" s="221"/>
      <c r="T33" s="221"/>
      <c r="U33" s="221"/>
      <c r="V33" s="221"/>
      <c r="W33" s="221"/>
      <c r="X33" s="221"/>
      <c r="Y33" s="221"/>
      <c r="Z33" s="221"/>
      <c r="AA33" s="221"/>
      <c r="AB33" s="221"/>
      <c r="AC33" s="221"/>
      <c r="AD33" s="221"/>
      <c r="AE33" s="221"/>
      <c r="AF33" s="221"/>
      <c r="AG33" s="221"/>
      <c r="AH33" s="221"/>
      <c r="AI33" s="221"/>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238"/>
      <c r="BN33" s="241"/>
      <c r="BO33" s="244"/>
      <c r="BP33" s="218"/>
      <c r="BQ33" s="221"/>
      <c r="BR33" s="221"/>
      <c r="BS33" s="230"/>
    </row>
    <row r="34" spans="2:71" s="57" customFormat="1" ht="6" customHeight="1" x14ac:dyDescent="0.25">
      <c r="B34" s="198"/>
      <c r="C34" s="201"/>
      <c r="D34" s="203"/>
      <c r="E34" s="203"/>
      <c r="F34" s="232"/>
      <c r="G34" s="232"/>
      <c r="H34" s="232"/>
      <c r="I34" s="232"/>
      <c r="J34" s="203"/>
      <c r="K34" s="64">
        <v>3</v>
      </c>
      <c r="L34" s="65" t="s">
        <v>123</v>
      </c>
      <c r="M34" s="223"/>
      <c r="N34" s="226"/>
      <c r="O34" s="215"/>
      <c r="P34" s="218"/>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35"/>
      <c r="AN34" s="66">
        <v>3</v>
      </c>
      <c r="AO34" s="67" t="s">
        <v>125</v>
      </c>
      <c r="AP34" s="67"/>
      <c r="AQ34" s="67" t="s">
        <v>122</v>
      </c>
      <c r="AR34" s="67"/>
      <c r="AS34" s="67"/>
      <c r="AT34" s="67"/>
      <c r="AU34" s="67"/>
      <c r="AV34" s="67" t="s">
        <v>122</v>
      </c>
      <c r="AW34" s="87" t="s">
        <v>122</v>
      </c>
      <c r="AX34" s="87" t="s">
        <v>122</v>
      </c>
      <c r="AY34" s="87" t="s">
        <v>122</v>
      </c>
      <c r="AZ34" s="87" t="s">
        <v>122</v>
      </c>
      <c r="BA34" s="87" t="s">
        <v>122</v>
      </c>
      <c r="BB34" s="87" t="s">
        <v>122</v>
      </c>
      <c r="BC34" s="87" t="s">
        <v>122</v>
      </c>
      <c r="BD34" s="87">
        <f t="shared" si="1"/>
        <v>0</v>
      </c>
      <c r="BE34" s="87" t="str">
        <f t="shared" si="2"/>
        <v>Débil</v>
      </c>
      <c r="BF34" s="67"/>
      <c r="BG34" s="69" t="s">
        <v>122</v>
      </c>
      <c r="BH34" s="87" t="str">
        <f t="shared" si="3"/>
        <v>Casilla formulada</v>
      </c>
      <c r="BI34" s="67"/>
      <c r="BJ34" s="87" t="str">
        <f t="shared" si="4"/>
        <v/>
      </c>
      <c r="BK34" s="87" t="str">
        <f t="shared" si="5"/>
        <v/>
      </c>
      <c r="BL34" s="87" t="str">
        <f t="shared" si="6"/>
        <v>SI</v>
      </c>
      <c r="BM34" s="238"/>
      <c r="BN34" s="241"/>
      <c r="BO34" s="244"/>
      <c r="BP34" s="218"/>
      <c r="BQ34" s="221"/>
      <c r="BR34" s="221"/>
      <c r="BS34" s="230"/>
    </row>
    <row r="35" spans="2:71" s="57" customFormat="1" ht="6" customHeight="1" x14ac:dyDescent="0.25">
      <c r="B35" s="198"/>
      <c r="C35" s="201"/>
      <c r="D35" s="203"/>
      <c r="E35" s="203"/>
      <c r="F35" s="232"/>
      <c r="G35" s="232"/>
      <c r="H35" s="232"/>
      <c r="I35" s="232"/>
      <c r="J35" s="203"/>
      <c r="K35" s="58">
        <v>4</v>
      </c>
      <c r="L35" s="59" t="s">
        <v>123</v>
      </c>
      <c r="M35" s="223"/>
      <c r="N35" s="226"/>
      <c r="O35" s="215"/>
      <c r="P35" s="218"/>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238"/>
      <c r="BN35" s="241"/>
      <c r="BO35" s="244"/>
      <c r="BP35" s="218"/>
      <c r="BQ35" s="221"/>
      <c r="BR35" s="221"/>
      <c r="BS35" s="230"/>
    </row>
    <row r="36" spans="2:71" s="57" customFormat="1" ht="6" customHeight="1" x14ac:dyDescent="0.25">
      <c r="B36" s="198"/>
      <c r="C36" s="201"/>
      <c r="D36" s="203"/>
      <c r="E36" s="203"/>
      <c r="F36" s="232"/>
      <c r="G36" s="232"/>
      <c r="H36" s="232"/>
      <c r="I36" s="232"/>
      <c r="J36" s="203"/>
      <c r="K36" s="64">
        <v>5</v>
      </c>
      <c r="L36" s="65" t="s">
        <v>123</v>
      </c>
      <c r="M36" s="223"/>
      <c r="N36" s="226"/>
      <c r="O36" s="215"/>
      <c r="P36" s="218"/>
      <c r="Q36" s="221"/>
      <c r="R36" s="221"/>
      <c r="S36" s="221"/>
      <c r="T36" s="221"/>
      <c r="U36" s="221"/>
      <c r="V36" s="221"/>
      <c r="W36" s="221"/>
      <c r="X36" s="221"/>
      <c r="Y36" s="221"/>
      <c r="Z36" s="221"/>
      <c r="AA36" s="221"/>
      <c r="AB36" s="221"/>
      <c r="AC36" s="221"/>
      <c r="AD36" s="221"/>
      <c r="AE36" s="221"/>
      <c r="AF36" s="221"/>
      <c r="AG36" s="221"/>
      <c r="AH36" s="221"/>
      <c r="AI36" s="221"/>
      <c r="AJ36" s="221"/>
      <c r="AK36" s="221"/>
      <c r="AL36" s="221"/>
      <c r="AM36" s="235"/>
      <c r="AN36" s="66">
        <v>5</v>
      </c>
      <c r="AO36" s="67" t="s">
        <v>125</v>
      </c>
      <c r="AP36" s="67"/>
      <c r="AQ36" s="67" t="s">
        <v>122</v>
      </c>
      <c r="AR36" s="67"/>
      <c r="AS36" s="67"/>
      <c r="AT36" s="67"/>
      <c r="AU36" s="67"/>
      <c r="AV36" s="67" t="s">
        <v>122</v>
      </c>
      <c r="AW36" s="87" t="s">
        <v>122</v>
      </c>
      <c r="AX36" s="87" t="s">
        <v>122</v>
      </c>
      <c r="AY36" s="87" t="s">
        <v>122</v>
      </c>
      <c r="AZ36" s="87" t="s">
        <v>122</v>
      </c>
      <c r="BA36" s="87" t="s">
        <v>122</v>
      </c>
      <c r="BB36" s="87" t="s">
        <v>122</v>
      </c>
      <c r="BC36" s="87" t="s">
        <v>122</v>
      </c>
      <c r="BD36" s="87">
        <f t="shared" si="1"/>
        <v>0</v>
      </c>
      <c r="BE36" s="87" t="str">
        <f t="shared" si="2"/>
        <v>Débil</v>
      </c>
      <c r="BF36" s="67"/>
      <c r="BG36" s="69" t="s">
        <v>122</v>
      </c>
      <c r="BH36" s="87" t="str">
        <f t="shared" si="3"/>
        <v>Casilla formulada</v>
      </c>
      <c r="BI36" s="67"/>
      <c r="BJ36" s="87" t="str">
        <f t="shared" si="4"/>
        <v/>
      </c>
      <c r="BK36" s="87" t="str">
        <f t="shared" si="5"/>
        <v/>
      </c>
      <c r="BL36" s="87" t="str">
        <f t="shared" si="6"/>
        <v>SI</v>
      </c>
      <c r="BM36" s="238"/>
      <c r="BN36" s="241"/>
      <c r="BO36" s="244"/>
      <c r="BP36" s="218"/>
      <c r="BQ36" s="221"/>
      <c r="BR36" s="221"/>
      <c r="BS36" s="230"/>
    </row>
    <row r="37" spans="2:71" s="57" customFormat="1" ht="6" customHeight="1" x14ac:dyDescent="0.25">
      <c r="B37" s="198"/>
      <c r="C37" s="201"/>
      <c r="D37" s="203"/>
      <c r="E37" s="203"/>
      <c r="F37" s="232"/>
      <c r="G37" s="232"/>
      <c r="H37" s="232"/>
      <c r="I37" s="232"/>
      <c r="J37" s="203"/>
      <c r="K37" s="58">
        <v>6</v>
      </c>
      <c r="L37" s="59" t="s">
        <v>123</v>
      </c>
      <c r="M37" s="223"/>
      <c r="N37" s="226"/>
      <c r="O37" s="215"/>
      <c r="P37" s="218"/>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238"/>
      <c r="BN37" s="241"/>
      <c r="BO37" s="244"/>
      <c r="BP37" s="218"/>
      <c r="BQ37" s="221"/>
      <c r="BR37" s="221"/>
      <c r="BS37" s="230"/>
    </row>
    <row r="38" spans="2:71" s="57" customFormat="1" ht="6" customHeight="1" x14ac:dyDescent="0.25">
      <c r="B38" s="198"/>
      <c r="C38" s="201"/>
      <c r="D38" s="203"/>
      <c r="E38" s="203"/>
      <c r="F38" s="232"/>
      <c r="G38" s="232"/>
      <c r="H38" s="232"/>
      <c r="I38" s="232"/>
      <c r="J38" s="203"/>
      <c r="K38" s="64">
        <v>7</v>
      </c>
      <c r="L38" s="65" t="s">
        <v>123</v>
      </c>
      <c r="M38" s="223"/>
      <c r="N38" s="226"/>
      <c r="O38" s="215"/>
      <c r="P38" s="218"/>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35"/>
      <c r="AN38" s="66">
        <v>7</v>
      </c>
      <c r="AO38" s="67" t="s">
        <v>125</v>
      </c>
      <c r="AP38" s="67"/>
      <c r="AQ38" s="67" t="s">
        <v>122</v>
      </c>
      <c r="AR38" s="67"/>
      <c r="AS38" s="67"/>
      <c r="AT38" s="67"/>
      <c r="AU38" s="67"/>
      <c r="AV38" s="67" t="s">
        <v>122</v>
      </c>
      <c r="AW38" s="87" t="s">
        <v>122</v>
      </c>
      <c r="AX38" s="87" t="s">
        <v>122</v>
      </c>
      <c r="AY38" s="87" t="s">
        <v>122</v>
      </c>
      <c r="AZ38" s="87" t="s">
        <v>122</v>
      </c>
      <c r="BA38" s="87" t="s">
        <v>122</v>
      </c>
      <c r="BB38" s="87" t="s">
        <v>122</v>
      </c>
      <c r="BC38" s="87" t="s">
        <v>122</v>
      </c>
      <c r="BD38" s="87">
        <f t="shared" si="1"/>
        <v>0</v>
      </c>
      <c r="BE38" s="87" t="str">
        <f t="shared" si="2"/>
        <v>Débil</v>
      </c>
      <c r="BF38" s="67"/>
      <c r="BG38" s="69" t="s">
        <v>122</v>
      </c>
      <c r="BH38" s="87" t="str">
        <f t="shared" si="3"/>
        <v>Casilla formulada</v>
      </c>
      <c r="BI38" s="67"/>
      <c r="BJ38" s="87" t="str">
        <f t="shared" si="4"/>
        <v/>
      </c>
      <c r="BK38" s="87" t="str">
        <f t="shared" si="5"/>
        <v/>
      </c>
      <c r="BL38" s="87" t="str">
        <f t="shared" si="6"/>
        <v>SI</v>
      </c>
      <c r="BM38" s="238"/>
      <c r="BN38" s="241"/>
      <c r="BO38" s="244"/>
      <c r="BP38" s="218"/>
      <c r="BQ38" s="221"/>
      <c r="BR38" s="221"/>
      <c r="BS38" s="230"/>
    </row>
    <row r="39" spans="2:71" s="57" customFormat="1" ht="6" customHeight="1" x14ac:dyDescent="0.25">
      <c r="B39" s="198"/>
      <c r="C39" s="201"/>
      <c r="D39" s="203"/>
      <c r="E39" s="203"/>
      <c r="F39" s="232"/>
      <c r="G39" s="232"/>
      <c r="H39" s="232"/>
      <c r="I39" s="232"/>
      <c r="J39" s="203"/>
      <c r="K39" s="58">
        <v>8</v>
      </c>
      <c r="L39" s="59" t="s">
        <v>123</v>
      </c>
      <c r="M39" s="223"/>
      <c r="N39" s="226"/>
      <c r="O39" s="215"/>
      <c r="P39" s="218"/>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238"/>
      <c r="BN39" s="241"/>
      <c r="BO39" s="244"/>
      <c r="BP39" s="218"/>
      <c r="BQ39" s="221"/>
      <c r="BR39" s="221"/>
      <c r="BS39" s="230"/>
    </row>
    <row r="40" spans="2:71" s="57" customFormat="1" ht="6" customHeight="1" x14ac:dyDescent="0.25">
      <c r="B40" s="198"/>
      <c r="C40" s="201"/>
      <c r="D40" s="203"/>
      <c r="E40" s="203"/>
      <c r="F40" s="232"/>
      <c r="G40" s="232"/>
      <c r="H40" s="232"/>
      <c r="I40" s="232"/>
      <c r="J40" s="203"/>
      <c r="K40" s="64">
        <v>9</v>
      </c>
      <c r="L40" s="70" t="s">
        <v>123</v>
      </c>
      <c r="M40" s="223"/>
      <c r="N40" s="226"/>
      <c r="O40" s="215"/>
      <c r="P40" s="218"/>
      <c r="Q40" s="221"/>
      <c r="R40" s="221"/>
      <c r="S40" s="221"/>
      <c r="T40" s="221"/>
      <c r="U40" s="221"/>
      <c r="V40" s="221"/>
      <c r="W40" s="221"/>
      <c r="X40" s="221"/>
      <c r="Y40" s="221"/>
      <c r="Z40" s="221"/>
      <c r="AA40" s="221"/>
      <c r="AB40" s="221"/>
      <c r="AC40" s="221"/>
      <c r="AD40" s="221"/>
      <c r="AE40" s="221"/>
      <c r="AF40" s="221"/>
      <c r="AG40" s="221"/>
      <c r="AH40" s="221"/>
      <c r="AI40" s="221"/>
      <c r="AJ40" s="221"/>
      <c r="AK40" s="221"/>
      <c r="AL40" s="221"/>
      <c r="AM40" s="235"/>
      <c r="AN40" s="66">
        <v>9</v>
      </c>
      <c r="AO40" s="67" t="s">
        <v>125</v>
      </c>
      <c r="AP40" s="67"/>
      <c r="AQ40" s="67" t="s">
        <v>122</v>
      </c>
      <c r="AR40" s="67"/>
      <c r="AS40" s="67"/>
      <c r="AT40" s="67"/>
      <c r="AU40" s="67"/>
      <c r="AV40" s="67" t="s">
        <v>122</v>
      </c>
      <c r="AW40" s="87" t="s">
        <v>122</v>
      </c>
      <c r="AX40" s="87" t="s">
        <v>122</v>
      </c>
      <c r="AY40" s="87" t="s">
        <v>122</v>
      </c>
      <c r="AZ40" s="87" t="s">
        <v>122</v>
      </c>
      <c r="BA40" s="87" t="s">
        <v>122</v>
      </c>
      <c r="BB40" s="87" t="s">
        <v>122</v>
      </c>
      <c r="BC40" s="87" t="s">
        <v>122</v>
      </c>
      <c r="BD40" s="87">
        <f t="shared" si="1"/>
        <v>0</v>
      </c>
      <c r="BE40" s="87" t="str">
        <f t="shared" si="2"/>
        <v>Débil</v>
      </c>
      <c r="BF40" s="67"/>
      <c r="BG40" s="69" t="s">
        <v>122</v>
      </c>
      <c r="BH40" s="87" t="str">
        <f t="shared" si="3"/>
        <v>Casilla formulada</v>
      </c>
      <c r="BI40" s="67"/>
      <c r="BJ40" s="87" t="str">
        <f t="shared" si="4"/>
        <v/>
      </c>
      <c r="BK40" s="87" t="str">
        <f t="shared" si="5"/>
        <v/>
      </c>
      <c r="BL40" s="87" t="str">
        <f t="shared" si="6"/>
        <v>SI</v>
      </c>
      <c r="BM40" s="238"/>
      <c r="BN40" s="241"/>
      <c r="BO40" s="244"/>
      <c r="BP40" s="218"/>
      <c r="BQ40" s="221"/>
      <c r="BR40" s="221"/>
      <c r="BS40" s="230"/>
    </row>
    <row r="41" spans="2:71" s="57" customFormat="1" ht="6" customHeight="1" thickBot="1" x14ac:dyDescent="0.3">
      <c r="B41" s="199"/>
      <c r="C41" s="202"/>
      <c r="D41" s="204"/>
      <c r="E41" s="204"/>
      <c r="F41" s="233"/>
      <c r="G41" s="233"/>
      <c r="H41" s="233"/>
      <c r="I41" s="233"/>
      <c r="J41" s="204"/>
      <c r="K41" s="71">
        <v>10</v>
      </c>
      <c r="L41" s="72" t="s">
        <v>123</v>
      </c>
      <c r="M41" s="224"/>
      <c r="N41" s="227"/>
      <c r="O41" s="216"/>
      <c r="P41" s="219"/>
      <c r="Q41" s="222"/>
      <c r="R41" s="222"/>
      <c r="S41" s="222"/>
      <c r="T41" s="222"/>
      <c r="U41" s="222"/>
      <c r="V41" s="222"/>
      <c r="W41" s="222"/>
      <c r="X41" s="222"/>
      <c r="Y41" s="222"/>
      <c r="Z41" s="222"/>
      <c r="AA41" s="222"/>
      <c r="AB41" s="222"/>
      <c r="AC41" s="222"/>
      <c r="AD41" s="222"/>
      <c r="AE41" s="222"/>
      <c r="AF41" s="222"/>
      <c r="AG41" s="222"/>
      <c r="AH41" s="222"/>
      <c r="AI41" s="222"/>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239"/>
      <c r="BN41" s="242"/>
      <c r="BO41" s="245"/>
      <c r="BP41" s="219"/>
      <c r="BQ41" s="222"/>
      <c r="BR41" s="222"/>
      <c r="BS41" s="231"/>
    </row>
  </sheetData>
  <sheetProtection algorithmName="SHA-512" hashValue="aZIxaPtSLpjxpumnOZCJ+nDhEON9VrpSyVSAJaWq8OAoAsV6m6HEfVfeXmhStfTwKnPSw4kL8LH58LdOf7jugQ==" saltValue="AnVziMqSua6T+8+BfcyAMw==" spinCount="100000" sheet="1" objects="1" scenarios="1"/>
  <mergeCells count="180">
    <mergeCell ref="B2:D4"/>
    <mergeCell ref="E2:BS2"/>
    <mergeCell ref="E3:BS3"/>
    <mergeCell ref="E4:R4"/>
    <mergeCell ref="S4:AT4"/>
    <mergeCell ref="AU4:BS4"/>
    <mergeCell ref="B9:B11"/>
    <mergeCell ref="C9:C11"/>
    <mergeCell ref="D9:D11"/>
    <mergeCell ref="E9:E11"/>
    <mergeCell ref="F9:J9"/>
    <mergeCell ref="K9:L11"/>
    <mergeCell ref="M9:M11"/>
    <mergeCell ref="N9:AM9"/>
    <mergeCell ref="C6:D6"/>
    <mergeCell ref="E6:I6"/>
    <mergeCell ref="B8:M8"/>
    <mergeCell ref="N8:AM8"/>
    <mergeCell ref="BF9:BF11"/>
    <mergeCell ref="AN9:AN11"/>
    <mergeCell ref="AO9:AO11"/>
    <mergeCell ref="AP9:AP11"/>
    <mergeCell ref="AQ9:AQ11"/>
    <mergeCell ref="AR9:AR11"/>
    <mergeCell ref="AS9:AS11"/>
    <mergeCell ref="BO8:BR10"/>
    <mergeCell ref="BS8:BS11"/>
    <mergeCell ref="AN8:AV8"/>
    <mergeCell ref="AW8:BN8"/>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AV9:AV11"/>
    <mergeCell ref="AW9:BC10"/>
    <mergeCell ref="BD9:BE11"/>
    <mergeCell ref="G12:G21"/>
    <mergeCell ref="H12:H21"/>
    <mergeCell ref="I12:I21"/>
    <mergeCell ref="J12:J21"/>
    <mergeCell ref="M12:M21"/>
    <mergeCell ref="N12:N21"/>
    <mergeCell ref="Q10:AI10"/>
    <mergeCell ref="AJ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J22:J31"/>
    <mergeCell ref="M22:M31"/>
    <mergeCell ref="N22:N31"/>
    <mergeCell ref="O22:O31"/>
    <mergeCell ref="P22:P31"/>
    <mergeCell ref="Q22:Q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Z22:Z31"/>
    <mergeCell ref="AA22:AA31"/>
    <mergeCell ref="AB22:AB31"/>
    <mergeCell ref="AC22:AC31"/>
    <mergeCell ref="R22:R31"/>
    <mergeCell ref="S22:S31"/>
    <mergeCell ref="T22:T31"/>
    <mergeCell ref="U22:U31"/>
    <mergeCell ref="V22:V31"/>
    <mergeCell ref="W22:W31"/>
    <mergeCell ref="BO22:BO31"/>
    <mergeCell ref="BP22:BP31"/>
    <mergeCell ref="BQ22:BQ3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O32:O41"/>
    <mergeCell ref="P32:P41"/>
    <mergeCell ref="Q32:Q41"/>
    <mergeCell ref="R32:R41"/>
    <mergeCell ref="S32:S41"/>
    <mergeCell ref="T32:T41"/>
    <mergeCell ref="G32:G41"/>
    <mergeCell ref="H32:H41"/>
    <mergeCell ref="I32:I41"/>
    <mergeCell ref="J32:J41"/>
    <mergeCell ref="M32:M41"/>
    <mergeCell ref="N32:N41"/>
    <mergeCell ref="AA32:AA41"/>
    <mergeCell ref="AB32:AB41"/>
    <mergeCell ref="AC32:AC41"/>
    <mergeCell ref="AD32:AD41"/>
    <mergeCell ref="AE32:AE41"/>
    <mergeCell ref="AF32:AF41"/>
    <mergeCell ref="U32:U41"/>
    <mergeCell ref="V32:V41"/>
    <mergeCell ref="W32:W41"/>
    <mergeCell ref="X32:X41"/>
    <mergeCell ref="Y32:Y41"/>
    <mergeCell ref="Z32:Z41"/>
    <mergeCell ref="BR32:BR41"/>
    <mergeCell ref="BS32:BS41"/>
    <mergeCell ref="AM32:AM41"/>
    <mergeCell ref="BM32:BM41"/>
    <mergeCell ref="BN32:BN41"/>
    <mergeCell ref="BO32:BO41"/>
    <mergeCell ref="BP32:BP41"/>
    <mergeCell ref="BQ32:BQ41"/>
    <mergeCell ref="AG32:AG41"/>
    <mergeCell ref="AH32:AH41"/>
    <mergeCell ref="AI32:AI41"/>
    <mergeCell ref="AJ32:AJ41"/>
    <mergeCell ref="AK32:AK41"/>
    <mergeCell ref="AL32:AL41"/>
  </mergeCells>
  <conditionalFormatting sqref="J12:J41">
    <cfRule type="containsText" dxfId="191" priority="23" operator="containsText" text="Si es Riesgo de Corrupción">
      <formula>NOT(ISERROR(SEARCH("Si es Riesgo de Corrupción",J12)))</formula>
    </cfRule>
    <cfRule type="containsText" dxfId="190" priority="24" operator="containsText" text="No es Riesgo de Corrupción">
      <formula>NOT(ISERROR(SEARCH("No es Riesgo de Corrupción",J12)))</formula>
    </cfRule>
  </conditionalFormatting>
  <conditionalFormatting sqref="L12:M21">
    <cfRule type="containsText" dxfId="189" priority="22" operator="containsText" text="Espacio para describir ">
      <formula>NOT(ISERROR(SEARCH("Espacio para describir ",L12)))</formula>
    </cfRule>
  </conditionalFormatting>
  <conditionalFormatting sqref="AQ12:AQ41 AV12:BC41 BG12:BG41 N12:N41 Q12:AI41 BO12:BO41">
    <cfRule type="containsText" dxfId="188" priority="21" operator="containsText" text="Escoger un dato de la lista desplegable">
      <formula>NOT(ISERROR(SEARCH("Escoger un dato de la lista desplegable",N12)))</formula>
    </cfRule>
  </conditionalFormatting>
  <conditionalFormatting sqref="AO12:AO41">
    <cfRule type="containsText" dxfId="187" priority="20" operator="containsText" text="REDACTAR CONTROL">
      <formula>NOT(ISERROR(SEARCH("REDACTAR CONTROL",AO12)))</formula>
    </cfRule>
  </conditionalFormatting>
  <conditionalFormatting sqref="AL12 BR12">
    <cfRule type="containsText" dxfId="186" priority="17" operator="containsText" text="Extremo">
      <formula>NOT(ISERROR(SEARCH("Extremo",AL12)))</formula>
    </cfRule>
    <cfRule type="containsText" dxfId="185" priority="18" operator="containsText" text="Alto">
      <formula>NOT(ISERROR(SEARCH("Alto",AL12)))</formula>
    </cfRule>
    <cfRule type="containsText" dxfId="184" priority="19" operator="containsText" text="Moderado">
      <formula>NOT(ISERROR(SEARCH("Moderado",AL12)))</formula>
    </cfRule>
  </conditionalFormatting>
  <conditionalFormatting sqref="L22:M31">
    <cfRule type="containsText" dxfId="183" priority="16" operator="containsText" text="Espacio para describir ">
      <formula>NOT(ISERROR(SEARCH("Espacio para describir ",L22)))</formula>
    </cfRule>
  </conditionalFormatting>
  <conditionalFormatting sqref="AL22 BR22">
    <cfRule type="containsText" dxfId="182" priority="13" operator="containsText" text="Extremo">
      <formula>NOT(ISERROR(SEARCH("Extremo",AL22)))</formula>
    </cfRule>
    <cfRule type="containsText" dxfId="181" priority="14" operator="containsText" text="Alto">
      <formula>NOT(ISERROR(SEARCH("Alto",AL22)))</formula>
    </cfRule>
    <cfRule type="containsText" dxfId="180" priority="15" operator="containsText" text="Moderado">
      <formula>NOT(ISERROR(SEARCH("Moderado",AL22)))</formula>
    </cfRule>
  </conditionalFormatting>
  <conditionalFormatting sqref="L32:M41">
    <cfRule type="containsText" dxfId="179" priority="12" operator="containsText" text="Espacio para describir ">
      <formula>NOT(ISERROR(SEARCH("Espacio para describir ",L32)))</formula>
    </cfRule>
  </conditionalFormatting>
  <conditionalFormatting sqref="AL32 BR32">
    <cfRule type="containsText" dxfId="178" priority="9" operator="containsText" text="Extremo">
      <formula>NOT(ISERROR(SEARCH("Extremo",AL32)))</formula>
    </cfRule>
    <cfRule type="containsText" dxfId="177" priority="10" operator="containsText" text="Alto">
      <formula>NOT(ISERROR(SEARCH("Alto",AL32)))</formula>
    </cfRule>
    <cfRule type="containsText" dxfId="176" priority="11" operator="containsText" text="Moderado">
      <formula>NOT(ISERROR(SEARCH("Moderado",AL32)))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41 BJ9:BK11" xr:uid="{C4733B63-3B4C-4899-862E-38EDF321C1E7}"/>
    <dataValidation allowBlank="1" showInputMessage="1" showErrorMessage="1" prompt="¿Se deja evidencia o rastro de la ejecución del control, que permita a cualquier tercero con la evidencia, llegar a la misma conclusión?." sqref="BC11" xr:uid="{9C0A3308-08E4-4784-8BA6-DDA837FF84D4}"/>
    <dataValidation allowBlank="1" showInputMessage="1" showErrorMessage="1" prompt="¿Las observaciones, desviaciones o diferencias identificadas como resultados de la ejecución del control son investigadas y resueltas de manera oportuna?" sqref="BB11" xr:uid="{279A352B-F98A-404F-968A-465EA3C12688}"/>
    <dataValidation allowBlank="1" showInputMessage="1" showErrorMessage="1" prompt="¿La fuente de información que se utiliza en el desarrollo del control es información confiable que permita mitigar el riesgo?." sqref="BA11" xr:uid="{27D8603E-4738-433A-BE05-772017C2F99C}"/>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30D6EC1C-4C87-4E73-B5BE-72DD2698E28A}"/>
    <dataValidation allowBlank="1" showInputMessage="1" showErrorMessage="1" prompt="¿La oportunidad en que se ejecuta el control ayuda a prevenir la mitigación del riesgo o a detectar la materialización del riesgo de manera oportuna?" sqref="AY11" xr:uid="{0A72729B-E686-4760-A6E2-5D880B46BD31}"/>
    <dataValidation allowBlank="1" showInputMessage="1" showErrorMessage="1" prompt="El responsable tiene autoridad y adecuada segregación de funciones en la ejecución del control?" sqref="AX11" xr:uid="{55C13C01-ADE1-40B2-ABC2-821F9F3B2332}"/>
    <dataValidation allowBlank="1" showInputMessage="1" showErrorMessage="1" prompt="¿Existen un responsable asignado a la ejecución del control?" sqref="AW11" xr:uid="{2C473586-7F58-4CC4-B73D-F2DB51B22F36}"/>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41" xr:uid="{790C854F-8FA9-4DD3-9257-1A53E1D5AD3E}"/>
    <dataValidation type="list" allowBlank="1" showInputMessage="1" showErrorMessage="1" prompt="¿Genera Impacto ambiental?" sqref="AI12:AI41" xr:uid="{07AB5647-587D-4D67-9BEE-43F610BF356B}">
      <formula1>"SI,NO,Escoger un dato de la lista desplegable"</formula1>
    </dataValidation>
    <dataValidation allowBlank="1" showInputMessage="1" showErrorMessage="1" prompt="¿Genera Impacto ambiental?" sqref="AI11" xr:uid="{1389244D-31E6-4399-8AFB-6099F0F9839A}"/>
    <dataValidation type="list" allowBlank="1" showInputMessage="1" showErrorMessage="1" prompt="¿Afectar la imagen nacional?" sqref="AH12:AH41" xr:uid="{F268DA89-301F-4AE3-8058-F00260959B0B}">
      <formula1>"SI,NO,Escoger un dato de la lista desplegable"</formula1>
    </dataValidation>
    <dataValidation allowBlank="1" showInputMessage="1" showErrorMessage="1" prompt="¿Afectar la imagen nacional?" sqref="AH11" xr:uid="{6EB203CB-2691-4B29-ABB3-36342995C3DD}"/>
    <dataValidation type="list" allowBlank="1" showInputMessage="1" showErrorMessage="1" prompt="¿Afectar la imagen regional?" sqref="AG12:AG41" xr:uid="{52EF709E-4855-4B8D-B5A0-72C9058DCB28}">
      <formula1>"SI,NO,Escoger un dato de la lista desplegable"</formula1>
    </dataValidation>
    <dataValidation allowBlank="1" showInputMessage="1" showErrorMessage="1" prompt="¿Afectar la imagen regional?" sqref="AG11" xr:uid="{7E280ECD-4733-422E-8EE3-D4A40A61D231}"/>
    <dataValidation type="list" allowBlank="1" showInputMessage="1" showErrorMessage="1" prompt="¿Ocasionar lesiones físicas o pérdida de vidas humanas?_x000a_NOTA: si esta respuesta es afirmativa, el impacto sera considerado como catastrófico." sqref="AF12:AF41" xr:uid="{0B29969A-835A-43F0-9DD3-D9369CD7AAE1}">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48A89CF2-D8FA-4238-A53A-4D89FDE93624}"/>
    <dataValidation type="list" allowBlank="1" showInputMessage="1" showErrorMessage="1" prompt="¿Generar pérdida de credibilidad del sector?" sqref="AE12:AE41" xr:uid="{DC4DEC65-76DB-4487-B9F6-2066C1CCE168}">
      <formula1>"SI,NO,Escoger un dato de la lista desplegable"</formula1>
    </dataValidation>
    <dataValidation allowBlank="1" showInputMessage="1" showErrorMessage="1" prompt="¿Generar pérdida de credibilidad del sector?" sqref="AE11" xr:uid="{B0BE6A50-1E1D-48BE-90DA-047BB3790B16}"/>
    <dataValidation type="list" allowBlank="1" showInputMessage="1" showErrorMessage="1" prompt="¿Dar lugar a procesos penales?" sqref="AD12:AD41" xr:uid="{6F568613-DA48-4DCD-A30E-653BD034B090}">
      <formula1>"SI,NO,Escoger un dato de la lista desplegable"</formula1>
    </dataValidation>
    <dataValidation allowBlank="1" showInputMessage="1" showErrorMessage="1" prompt="¿Dar lugar a procesos penales?" sqref="AD11" xr:uid="{251F2978-E977-45FD-BD36-2F74D3F81170}"/>
    <dataValidation type="list" allowBlank="1" showInputMessage="1" showErrorMessage="1" prompt="¿Dar lugar a procesos fiscales?" sqref="AC12:AC41" xr:uid="{FB573D7F-175C-4C5D-809F-18C53743526F}">
      <formula1>"SI,NO,Escoger un dato de la lista desplegable"</formula1>
    </dataValidation>
    <dataValidation allowBlank="1" showInputMessage="1" showErrorMessage="1" prompt="¿Dar lugar a procesos fiscales?" sqref="AC11" xr:uid="{8ED34248-ADFE-4881-AAED-F1FAF08D84DD}"/>
    <dataValidation type="list" allowBlank="1" showInputMessage="1" showErrorMessage="1" prompt="¿Dar lugar a procesos disciplinarios?" sqref="AB12:AB41" xr:uid="{CAAA4D3C-B8CA-4E72-A099-0C0AD7EDEA23}">
      <formula1>"SI,NO,Escoger un dato de la lista desplegable"</formula1>
    </dataValidation>
    <dataValidation allowBlank="1" showInputMessage="1" showErrorMessage="1" prompt="¿Dar lugar a procesos disciplinarios?" sqref="AB11" xr:uid="{6D3AFA77-F9B5-4956-91AF-4432F35A3599}"/>
    <dataValidation type="list" allowBlank="1" showInputMessage="1" showErrorMessage="1" prompt="¿Dar lugar a procesos sancionatorios?" sqref="AA12:AA41" xr:uid="{DE10FD04-BAE9-42D5-9285-727F0A8C262F}">
      <formula1>"SI,NO,Escoger un dato de la lista desplegable"</formula1>
    </dataValidation>
    <dataValidation allowBlank="1" showInputMessage="1" showErrorMessage="1" prompt="¿Dar lugar a procesos sancionatorios?" sqref="AA11" xr:uid="{CFB6BBCF-3A58-48E8-8968-FB201D19F6A3}"/>
    <dataValidation type="list" allowBlank="1" showInputMessage="1" showErrorMessage="1" prompt="¿Generar intervención de los órganos de control, de la Fiscalía, u otro ente?" sqref="Z12:Z41" xr:uid="{A9270B9C-27A8-46F7-9F14-FD06C1754AEB}">
      <formula1>"SI,NO,Escoger un dato de la lista desplegable"</formula1>
    </dataValidation>
    <dataValidation allowBlank="1" showInputMessage="1" showErrorMessage="1" prompt="¿Generar intervención de los órganos de control, de la Fiscalía, u otro ente?" sqref="Z11" xr:uid="{CC58266E-9AF4-4A77-B2F7-19BC660927B4}"/>
    <dataValidation type="list" allowBlank="1" showInputMessage="1" showErrorMessage="1" prompt="¿Generar pérdida de información de la Entidad?" sqref="Y12:Y41" xr:uid="{D02E2195-856A-4FC7-8BFC-B40D1A371DDC}">
      <formula1>"SI,NO,Escoger un dato de la lista desplegable"</formula1>
    </dataValidation>
    <dataValidation allowBlank="1" showInputMessage="1" showErrorMessage="1" prompt="¿Generar pérdida de información de la Entidad?" sqref="Y11" xr:uid="{AAA0D271-4CA1-4564-A200-FD1FF953B8B1}"/>
    <dataValidation type="list" allowBlank="1" showInputMessage="1" showErrorMessage="1" prompt="¿Dar lugar al detrimento de calidad de vida de la comunidad por la pérdida del bien o servicios o los recursos públicos?" sqref="X12:X41" xr:uid="{503AD902-3077-44D9-A59F-503F33D1A677}">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E7F7162F-08A9-46ED-B195-A38202099C80}"/>
    <dataValidation type="list" allowBlank="1" showInputMessage="1" showErrorMessage="1" prompt="¿Afectar la generación de los productos o la prestación de servicios?" sqref="W12:W41" xr:uid="{A83EACAF-2BD1-41E9-8E56-9ABDA9C31E1C}">
      <formula1>"SI,NO,Escoger un dato de la lista desplegable"</formula1>
    </dataValidation>
    <dataValidation allowBlank="1" showInputMessage="1" showErrorMessage="1" prompt="¿Afectar la generación de los productos o la prestación de servicios?" sqref="W11" xr:uid="{9843C7A9-CDFD-4F0E-9FA3-5B0266E42E63}"/>
    <dataValidation type="list" allowBlank="1" showInputMessage="1" showErrorMessage="1" prompt="¿Generar pérdida de recursos económicos?" sqref="V12:V41" xr:uid="{F7369AAB-0D1B-405B-88BE-9D48B53B0775}">
      <formula1>"SI,NO,Escoger un dato de la lista desplegable"</formula1>
    </dataValidation>
    <dataValidation allowBlank="1" showInputMessage="1" showErrorMessage="1" prompt="¿Generar pérdida de recursos económicos?" sqref="V11" xr:uid="{6CEFA6CE-4814-442C-AA94-8CFC1A03740D}"/>
    <dataValidation type="list" allowBlank="1" showInputMessage="1" showErrorMessage="1" prompt="¿Generar pérdida de confianza de la Entidad, afectando su reputación?" sqref="U12:U41" xr:uid="{27117C08-A534-4643-B756-6C5055749B46}">
      <formula1>"SI,NO,Escoger un dato de la lista desplegable"</formula1>
    </dataValidation>
    <dataValidation allowBlank="1" showInputMessage="1" showErrorMessage="1" prompt="¿Generar pérdida de confianza de la Entidad, afectando su reputación?" sqref="U11" xr:uid="{648C53FE-2DBC-485C-9141-D379FC25B143}"/>
    <dataValidation type="list" allowBlank="1" showInputMessage="1" showErrorMessage="1" prompt="¿Afectar el cumplimiento de la misión del sector al que pertenece la Entidad?" sqref="T12:T41" xr:uid="{FDA4FB8E-6120-475B-AC81-1A661B6079E5}">
      <formula1>"SI,NO,Escoger un dato de la lista desplegable"</formula1>
    </dataValidation>
    <dataValidation allowBlank="1" showInputMessage="1" showErrorMessage="1" prompt="¿Afectar el cumplimiento de la misión del sector al que pertenece la Entidad?" sqref="T11" xr:uid="{604FDF7A-7D39-41AF-8610-C60D150B3FD0}"/>
    <dataValidation type="list" allowBlank="1" showInputMessage="1" showErrorMessage="1" prompt="¿Afectar el cumplimiento de misión de la Entidad?" sqref="S12:S41" xr:uid="{CE671B6F-B66B-46F7-A693-F0EC172A77BC}">
      <formula1>"SI,NO,Escoger un dato de la lista desplegable"</formula1>
    </dataValidation>
    <dataValidation allowBlank="1" showInputMessage="1" showErrorMessage="1" prompt="¿Afectar el cumplimiento de misión de la Entidad?" sqref="S11" xr:uid="{A484F5B2-4C66-4BD1-9540-FB0766419A13}"/>
    <dataValidation type="list" allowBlank="1" showInputMessage="1" showErrorMessage="1" prompt="¿Afectar el cumplimiento de metas y objetivos de la dependencia?" sqref="R12:R41" xr:uid="{660C6547-C71F-405B-B31B-A4C0E5AC1EF2}">
      <formula1>"SI,NO,Escoger un dato de la lista desplegable"</formula1>
    </dataValidation>
    <dataValidation allowBlank="1" showInputMessage="1" showErrorMessage="1" prompt="¿Afectar el cumplimiento de metas y objetivos de la dependencia?" sqref="R11" xr:uid="{45450DF0-47B5-4301-9DF4-8B7AF6232BC0}"/>
    <dataValidation type="list" allowBlank="1" showInputMessage="1" showErrorMessage="1" prompt="¿Afectar al grupo de funcionarios del proceso?" sqref="Q12:Q41" xr:uid="{E5471E0C-26EA-43CD-8502-A93375FB0849}">
      <formula1>"SI,NO,Escoger un dato de la lista desplegable"</formula1>
    </dataValidation>
    <dataValidation allowBlank="1" showInputMessage="1" showErrorMessage="1" prompt="¿Afectar al grupo de funcionarios del proceso?" sqref="Q11" xr:uid="{40174F18-9FE6-45F1-BF48-7CF58839CAF8}"/>
    <dataValidation allowBlank="1" showInputMessage="1" showErrorMessage="1" prompt="Son los efectos ocasionados por la ocurrencia de un riesgo que afecta los objetivos o procesos de la entidad. Pueden ser una pérdida, un daño, un perjuicio, un detrimento." sqref="M9:M11" xr:uid="{6071C6BA-557F-489A-B55E-DAA66A45466A}"/>
    <dataValidation type="list" allowBlank="1" showInputMessage="1" showErrorMessage="1" sqref="BG12:BG41" xr:uid="{A1256317-0908-4E8E-910C-6A611C1DA8A4}">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41" xr:uid="{2F90B7F2-593B-40BE-9058-BCE3FA297343}">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41" xr:uid="{7FC254CC-E3AE-4C41-9AA6-AEEBBD7B05F0}">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41" xr:uid="{430DF45B-0F02-402A-AE6D-63B77F499513}">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41" xr:uid="{2E471069-C31D-4843-8D6D-B174D347A12E}">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41" xr:uid="{6AB176C2-D714-49BA-BCF3-0B27666CE509}">
      <formula1>"Oportuna,Inoportuna,Escoger un dato de la lista desplegable"</formula1>
    </dataValidation>
    <dataValidation type="list" allowBlank="1" showInputMessage="1" showErrorMessage="1" prompt="El responsable tiene autoridad y adecuada segregación de funciones en la ejecución del control?" sqref="AX12:AX41" xr:uid="{5EE419FA-8B55-492B-AE2E-80896060C5FD}">
      <formula1>"Adecuado,Inadecuado,Escoger un dato de la lista desplegable"</formula1>
    </dataValidation>
    <dataValidation type="list" allowBlank="1" showInputMessage="1" showErrorMessage="1" prompt="¿Existen un responsable asignado a la ejecución del control?" sqref="AW12:AW41" xr:uid="{028FCFD0-6729-483A-ADB2-355AAFE3647D}">
      <formula1>"Asignado,No Asignado,Escoger un dato de la lista desplegable"</formula1>
    </dataValidation>
    <dataValidation type="list" allowBlank="1" showInputMessage="1" showErrorMessage="1" sqref="AV12:AV41" xr:uid="{9944F2CC-1242-4DF5-885B-959BCF9B044B}">
      <formula1>"Escoger un dato de la lista desplegable,Preventivo,Detectivo"</formula1>
    </dataValidation>
    <dataValidation type="list" allowBlank="1" showInputMessage="1" showErrorMessage="1" sqref="AQ12:AQ41" xr:uid="{E9D6C404-206B-42A9-98F9-B9AA7A383B8F}">
      <formula1>"Escoger un dato de la lista desplegable,Por Tramite, Diario, Semanal, Quincenal, Mensual, Bimestral, Trimestral, Semestral,Anual"</formula1>
    </dataValidation>
    <dataValidation type="list" allowBlank="1" showInputMessage="1" showErrorMessage="1" sqref="F12:I41" xr:uid="{6377023C-6945-4A82-8D5E-774650F4D4D8}">
      <formula1>"SI,NO,Escoger un dato de la lista desplegable"</formula1>
    </dataValidation>
    <dataValidation type="list" allowBlank="1" showInputMessage="1" showErrorMessage="1" sqref="N12:N41" xr:uid="{A968F700-1771-4D99-ABBA-074DFA39B225}">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2C2FC01-0848-4896-90DB-20A5437CE58C}">
          <x14:formula1>
            <xm:f>DATOS!$J$15:$J$19</xm:f>
          </x14:formula1>
          <xm:sqref>AM12:AM41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CD6D3-DFCA-4A72-88BC-1DE5BE975A83}">
  <sheetPr>
    <pageSetUpPr fitToPage="1"/>
  </sheetPr>
  <dimension ref="B2:BS61"/>
  <sheetViews>
    <sheetView zoomScale="60" zoomScaleNormal="60" workbookViewId="0">
      <selection activeCell="L12" sqref="L12"/>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44956</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210.6" customHeight="1" x14ac:dyDescent="0.25">
      <c r="B12" s="197">
        <v>1</v>
      </c>
      <c r="C12" s="200" t="s">
        <v>214</v>
      </c>
      <c r="D12" s="203" t="s">
        <v>215</v>
      </c>
      <c r="E12" s="203" t="s">
        <v>216</v>
      </c>
      <c r="F12" s="203" t="s">
        <v>170</v>
      </c>
      <c r="G12" s="203" t="s">
        <v>170</v>
      </c>
      <c r="H12" s="203" t="s">
        <v>170</v>
      </c>
      <c r="I12" s="203" t="s">
        <v>170</v>
      </c>
      <c r="J12" s="203" t="str">
        <f>IF(AND((F12="SI"),(G12="SI"),(H12="SI"),(I12="SI")),"Si es Riesgo de Corrupción","No es Riesgo de Corrupción")</f>
        <v>Si es Riesgo de Corrupción</v>
      </c>
      <c r="K12" s="50">
        <v>1</v>
      </c>
      <c r="L12" s="51" t="s">
        <v>217</v>
      </c>
      <c r="M12" s="223" t="s">
        <v>218</v>
      </c>
      <c r="N12" s="225">
        <v>1</v>
      </c>
      <c r="O12" s="214" t="str">
        <f>IF(N12=1,"Rara vez",IF(N12=2,"Improbable",IF(N12=3,"Posible",IF(N12=4,"Probable",IF(N12=5,"Casi seguro","Definir el nivel de probabilidad")))))</f>
        <v>Rara vez</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20" t="s">
        <v>170</v>
      </c>
      <c r="R12" s="220" t="s">
        <v>170</v>
      </c>
      <c r="S12" s="220" t="s">
        <v>170</v>
      </c>
      <c r="T12" s="220" t="s">
        <v>173</v>
      </c>
      <c r="U12" s="220" t="s">
        <v>170</v>
      </c>
      <c r="V12" s="220" t="s">
        <v>170</v>
      </c>
      <c r="W12" s="220" t="s">
        <v>173</v>
      </c>
      <c r="X12" s="220" t="s">
        <v>173</v>
      </c>
      <c r="Y12" s="220" t="s">
        <v>170</v>
      </c>
      <c r="Z12" s="220" t="s">
        <v>170</v>
      </c>
      <c r="AA12" s="220" t="s">
        <v>170</v>
      </c>
      <c r="AB12" s="220" t="s">
        <v>170</v>
      </c>
      <c r="AC12" s="220" t="s">
        <v>170</v>
      </c>
      <c r="AD12" s="220" t="s">
        <v>170</v>
      </c>
      <c r="AE12" s="220" t="s">
        <v>170</v>
      </c>
      <c r="AF12" s="220" t="s">
        <v>173</v>
      </c>
      <c r="AG12" s="220" t="s">
        <v>170</v>
      </c>
      <c r="AH12" s="220" t="s">
        <v>170</v>
      </c>
      <c r="AI12" s="220" t="s">
        <v>173</v>
      </c>
      <c r="AJ12" s="220">
        <f>IF(AF12="SI","Impacto Catastrófico por lesoines o perdida de vidas humanas",(COUNTIF(Q12:AE21,"SI")+COUNTIF(AG12:AI21,"SI")))</f>
        <v>14</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231</v>
      </c>
      <c r="AP12" s="53" t="s">
        <v>232</v>
      </c>
      <c r="AQ12" s="53" t="s">
        <v>219</v>
      </c>
      <c r="AR12" s="53" t="s">
        <v>220</v>
      </c>
      <c r="AS12" s="53" t="s">
        <v>221</v>
      </c>
      <c r="AT12" s="53" t="s">
        <v>222</v>
      </c>
      <c r="AU12" s="53" t="s">
        <v>223</v>
      </c>
      <c r="AV12" s="53" t="s">
        <v>224</v>
      </c>
      <c r="AW12" s="54" t="s">
        <v>179</v>
      </c>
      <c r="AX12" s="54" t="s">
        <v>180</v>
      </c>
      <c r="AY12" s="54" t="s">
        <v>181</v>
      </c>
      <c r="AZ12" s="54" t="s">
        <v>225</v>
      </c>
      <c r="BA12" s="54" t="s">
        <v>183</v>
      </c>
      <c r="BB12" s="54" t="s">
        <v>184</v>
      </c>
      <c r="BC12" s="54" t="s">
        <v>206</v>
      </c>
      <c r="BD12" s="54">
        <f t="shared" ref="BD12:BD61" si="0">IF(AW12="Asignado",15,0)+IF(AX12="Adecuado",15,0)+IF(AY12="Oportuna",15,0)+IF(AZ12="Prevenir",15,IF(AZ12="Detectar",10,0))+IF(BA12="Confiable",15,0)+IF(BB12="Se investigan y resuelven oportunamente",15,0)+IF(BC12="Completa",10,IF(BC12="Incompleta",5,0))</f>
        <v>95</v>
      </c>
      <c r="BE12" s="54" t="str">
        <f t="shared" ref="BE12:BE61" si="1">IF(BD12&lt;=85,"Débil",IF(AND(BD12&gt;=86,BD12&lt;=94),"Moderado","Fuerte"))</f>
        <v>Fuerte</v>
      </c>
      <c r="BF12" s="53"/>
      <c r="BG12" s="55" t="s">
        <v>186</v>
      </c>
      <c r="BH12" s="54" t="str">
        <f t="shared" ref="BH12:BH61" si="2">IF(BG12="Débil","No se ejecuta",IF(BG12="Moderado","Algunas veces se ejecuta",IF(BG12="FUERTE","Siempre se ejecuta","Casilla formulada")))</f>
        <v>Siempre se ejecuta</v>
      </c>
      <c r="BI12" s="53"/>
      <c r="BJ12" s="54"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4">
        <f t="shared" ref="BK12:BK61" si="4">IF(BJ12="DÉBIL",0,IF(BJ12="MODERADO",50,IF(BJ12="FUERTE",100,"")))</f>
        <v>100</v>
      </c>
      <c r="BL12" s="54" t="str">
        <f t="shared" ref="BL12:BL61" si="5">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NO DISMINUYE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29" t="s">
        <v>230</v>
      </c>
    </row>
    <row r="13" spans="2:71" s="57" customFormat="1" ht="210.6" customHeight="1" x14ac:dyDescent="0.25">
      <c r="B13" s="198"/>
      <c r="C13" s="201"/>
      <c r="D13" s="203"/>
      <c r="E13" s="203"/>
      <c r="F13" s="203"/>
      <c r="G13" s="203"/>
      <c r="H13" s="203"/>
      <c r="I13" s="203"/>
      <c r="J13" s="203"/>
      <c r="K13" s="58">
        <v>2</v>
      </c>
      <c r="L13" s="59" t="s">
        <v>217</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233</v>
      </c>
      <c r="AP13" s="61" t="s">
        <v>226</v>
      </c>
      <c r="AQ13" s="61" t="s">
        <v>227</v>
      </c>
      <c r="AR13" s="61" t="s">
        <v>234</v>
      </c>
      <c r="AS13" s="61" t="s">
        <v>228</v>
      </c>
      <c r="AT13" s="61" t="s">
        <v>235</v>
      </c>
      <c r="AU13" s="61" t="s">
        <v>229</v>
      </c>
      <c r="AV13" s="61" t="s">
        <v>224</v>
      </c>
      <c r="AW13" s="62" t="s">
        <v>179</v>
      </c>
      <c r="AX13" s="62" t="s">
        <v>180</v>
      </c>
      <c r="AY13" s="62" t="s">
        <v>181</v>
      </c>
      <c r="AZ13" s="62" t="s">
        <v>225</v>
      </c>
      <c r="BA13" s="62" t="s">
        <v>183</v>
      </c>
      <c r="BB13" s="62" t="s">
        <v>184</v>
      </c>
      <c r="BC13" s="62" t="s">
        <v>206</v>
      </c>
      <c r="BD13" s="62">
        <f t="shared" si="0"/>
        <v>95</v>
      </c>
      <c r="BE13" s="62" t="str">
        <f t="shared" si="1"/>
        <v>Fuerte</v>
      </c>
      <c r="BF13" s="61"/>
      <c r="BG13" s="63" t="s">
        <v>186</v>
      </c>
      <c r="BH13" s="62" t="str">
        <f t="shared" si="2"/>
        <v>Siempre se ejecuta</v>
      </c>
      <c r="BI13" s="61"/>
      <c r="BJ13" s="62" t="str">
        <f t="shared" si="3"/>
        <v>FUERTE</v>
      </c>
      <c r="BK13" s="62">
        <f t="shared" si="4"/>
        <v>100</v>
      </c>
      <c r="BL13" s="62" t="str">
        <f t="shared" si="5"/>
        <v>NO</v>
      </c>
      <c r="BM13" s="238"/>
      <c r="BN13" s="241"/>
      <c r="BO13" s="244"/>
      <c r="BP13" s="218"/>
      <c r="BQ13" s="221"/>
      <c r="BR13" s="221"/>
      <c r="BS13" s="230"/>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239"/>
      <c r="BN21" s="242"/>
      <c r="BO21" s="245"/>
      <c r="BP21" s="219"/>
      <c r="BQ21" s="222"/>
      <c r="BR21" s="222"/>
      <c r="BS21" s="231"/>
    </row>
    <row r="22" spans="2:71" s="57" customFormat="1" ht="96" hidden="1" customHeight="1" x14ac:dyDescent="0.25">
      <c r="B22" s="197">
        <v>2</v>
      </c>
      <c r="C22" s="200" t="s">
        <v>120</v>
      </c>
      <c r="D22" s="203" t="s">
        <v>121</v>
      </c>
      <c r="E22" s="203"/>
      <c r="F22" s="232" t="s">
        <v>122</v>
      </c>
      <c r="G22" s="232" t="s">
        <v>122</v>
      </c>
      <c r="H22" s="232" t="s">
        <v>122</v>
      </c>
      <c r="I22" s="232" t="s">
        <v>122</v>
      </c>
      <c r="J22" s="203" t="str">
        <f>IF(AND((F22="SI"),(G22="SI"),(H22="SI"),(I22="SI")),"Si es Riesgo de Corrupción","No es Riesgo de Corrupción")</f>
        <v>No es Riesgo de Corrupción</v>
      </c>
      <c r="K22" s="50">
        <v>1</v>
      </c>
      <c r="L22" s="51" t="s">
        <v>123</v>
      </c>
      <c r="M22" s="223" t="s">
        <v>191</v>
      </c>
      <c r="N22" s="250"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47" t="s">
        <v>122</v>
      </c>
      <c r="R22" s="247" t="s">
        <v>122</v>
      </c>
      <c r="S22" s="247" t="s">
        <v>122</v>
      </c>
      <c r="T22" s="247" t="s">
        <v>122</v>
      </c>
      <c r="U22" s="247" t="s">
        <v>122</v>
      </c>
      <c r="V22" s="247" t="s">
        <v>122</v>
      </c>
      <c r="W22" s="247" t="s">
        <v>122</v>
      </c>
      <c r="X22" s="247" t="s">
        <v>122</v>
      </c>
      <c r="Y22" s="247" t="s">
        <v>122</v>
      </c>
      <c r="Z22" s="247" t="s">
        <v>122</v>
      </c>
      <c r="AA22" s="247" t="s">
        <v>122</v>
      </c>
      <c r="AB22" s="247" t="s">
        <v>122</v>
      </c>
      <c r="AC22" s="247" t="s">
        <v>122</v>
      </c>
      <c r="AD22" s="247" t="s">
        <v>122</v>
      </c>
      <c r="AE22" s="247" t="s">
        <v>122</v>
      </c>
      <c r="AF22" s="247" t="s">
        <v>122</v>
      </c>
      <c r="AG22" s="247" t="s">
        <v>122</v>
      </c>
      <c r="AH22" s="247" t="s">
        <v>122</v>
      </c>
      <c r="AI22" s="247" t="s">
        <v>122</v>
      </c>
      <c r="AJ22" s="220">
        <f>IF(AF22="SI","Impacto Catastrófico por lesoines o perdida de vidas humanas",(COUNTIF(Q22:AE31,"SI")+COUNTIF(AG22:AI31,"SI")))</f>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54" t="s">
        <v>122</v>
      </c>
      <c r="AX22" s="54" t="s">
        <v>122</v>
      </c>
      <c r="AY22" s="54" t="s">
        <v>122</v>
      </c>
      <c r="AZ22" s="54" t="s">
        <v>122</v>
      </c>
      <c r="BA22" s="54" t="s">
        <v>122</v>
      </c>
      <c r="BB22" s="54" t="s">
        <v>122</v>
      </c>
      <c r="BC22" s="54" t="s">
        <v>122</v>
      </c>
      <c r="BD22" s="54">
        <f t="shared" si="0"/>
        <v>0</v>
      </c>
      <c r="BE22" s="54" t="str">
        <f t="shared" si="1"/>
        <v>Débil</v>
      </c>
      <c r="BF22" s="53"/>
      <c r="BG22" s="55" t="s">
        <v>122</v>
      </c>
      <c r="BH22" s="54" t="str">
        <f t="shared" si="2"/>
        <v>Casilla formulada</v>
      </c>
      <c r="BI22" s="53"/>
      <c r="BJ22" s="54" t="str">
        <f t="shared" si="3"/>
        <v/>
      </c>
      <c r="BK22" s="54" t="str">
        <f t="shared" si="4"/>
        <v/>
      </c>
      <c r="BL22" s="54" t="str">
        <f t="shared" si="5"/>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5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32"/>
      <c r="G23" s="232"/>
      <c r="H23" s="232"/>
      <c r="I23" s="232"/>
      <c r="J23" s="203"/>
      <c r="K23" s="58">
        <v>2</v>
      </c>
      <c r="L23" s="59" t="s">
        <v>123</v>
      </c>
      <c r="M23" s="223"/>
      <c r="N23" s="251"/>
      <c r="O23" s="215"/>
      <c r="P23" s="218"/>
      <c r="Q23" s="248"/>
      <c r="R23" s="248"/>
      <c r="S23" s="248"/>
      <c r="T23" s="248"/>
      <c r="U23" s="248"/>
      <c r="V23" s="248"/>
      <c r="W23" s="248"/>
      <c r="X23" s="248"/>
      <c r="Y23" s="248"/>
      <c r="Z23" s="248"/>
      <c r="AA23" s="248"/>
      <c r="AB23" s="248"/>
      <c r="AC23" s="248"/>
      <c r="AD23" s="248"/>
      <c r="AE23" s="248"/>
      <c r="AF23" s="248"/>
      <c r="AG23" s="248"/>
      <c r="AH23" s="248"/>
      <c r="AI23" s="248"/>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238"/>
      <c r="BN23" s="241"/>
      <c r="BO23" s="254"/>
      <c r="BP23" s="218"/>
      <c r="BQ23" s="221"/>
      <c r="BR23" s="221"/>
      <c r="BS23" s="230"/>
    </row>
    <row r="24" spans="2:71" s="57" customFormat="1" ht="96" hidden="1" customHeight="1" x14ac:dyDescent="0.25">
      <c r="B24" s="198"/>
      <c r="C24" s="201"/>
      <c r="D24" s="203"/>
      <c r="E24" s="203"/>
      <c r="F24" s="232"/>
      <c r="G24" s="232"/>
      <c r="H24" s="232"/>
      <c r="I24" s="232"/>
      <c r="J24" s="203"/>
      <c r="K24" s="64">
        <v>3</v>
      </c>
      <c r="L24" s="65" t="s">
        <v>123</v>
      </c>
      <c r="M24" s="223"/>
      <c r="N24" s="251"/>
      <c r="O24" s="215"/>
      <c r="P24" s="218"/>
      <c r="Q24" s="248"/>
      <c r="R24" s="248"/>
      <c r="S24" s="248"/>
      <c r="T24" s="248"/>
      <c r="U24" s="248"/>
      <c r="V24" s="248"/>
      <c r="W24" s="248"/>
      <c r="X24" s="248"/>
      <c r="Y24" s="248"/>
      <c r="Z24" s="248"/>
      <c r="AA24" s="248"/>
      <c r="AB24" s="248"/>
      <c r="AC24" s="248"/>
      <c r="AD24" s="248"/>
      <c r="AE24" s="248"/>
      <c r="AF24" s="248"/>
      <c r="AG24" s="248"/>
      <c r="AH24" s="248"/>
      <c r="AI24" s="248"/>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238"/>
      <c r="BN24" s="241"/>
      <c r="BO24" s="254"/>
      <c r="BP24" s="218"/>
      <c r="BQ24" s="221"/>
      <c r="BR24" s="221"/>
      <c r="BS24" s="230"/>
    </row>
    <row r="25" spans="2:71" s="57" customFormat="1" ht="96" hidden="1" customHeight="1" x14ac:dyDescent="0.25">
      <c r="B25" s="198"/>
      <c r="C25" s="201"/>
      <c r="D25" s="203"/>
      <c r="E25" s="203"/>
      <c r="F25" s="232"/>
      <c r="G25" s="232"/>
      <c r="H25" s="232"/>
      <c r="I25" s="232"/>
      <c r="J25" s="203"/>
      <c r="K25" s="58">
        <v>4</v>
      </c>
      <c r="L25" s="59" t="s">
        <v>123</v>
      </c>
      <c r="M25" s="223"/>
      <c r="N25" s="251"/>
      <c r="O25" s="215"/>
      <c r="P25" s="218"/>
      <c r="Q25" s="248"/>
      <c r="R25" s="248"/>
      <c r="S25" s="248"/>
      <c r="T25" s="248"/>
      <c r="U25" s="248"/>
      <c r="V25" s="248"/>
      <c r="W25" s="248"/>
      <c r="X25" s="248"/>
      <c r="Y25" s="248"/>
      <c r="Z25" s="248"/>
      <c r="AA25" s="248"/>
      <c r="AB25" s="248"/>
      <c r="AC25" s="248"/>
      <c r="AD25" s="248"/>
      <c r="AE25" s="248"/>
      <c r="AF25" s="248"/>
      <c r="AG25" s="248"/>
      <c r="AH25" s="248"/>
      <c r="AI25" s="248"/>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238"/>
      <c r="BN25" s="241"/>
      <c r="BO25" s="254"/>
      <c r="BP25" s="218"/>
      <c r="BQ25" s="221"/>
      <c r="BR25" s="221"/>
      <c r="BS25" s="230"/>
    </row>
    <row r="26" spans="2:71" s="57" customFormat="1" ht="96" hidden="1" customHeight="1" x14ac:dyDescent="0.25">
      <c r="B26" s="198"/>
      <c r="C26" s="201"/>
      <c r="D26" s="203"/>
      <c r="E26" s="203"/>
      <c r="F26" s="232"/>
      <c r="G26" s="232"/>
      <c r="H26" s="232"/>
      <c r="I26" s="232"/>
      <c r="J26" s="203"/>
      <c r="K26" s="64">
        <v>5</v>
      </c>
      <c r="L26" s="65" t="s">
        <v>123</v>
      </c>
      <c r="M26" s="223"/>
      <c r="N26" s="251"/>
      <c r="O26" s="215"/>
      <c r="P26" s="218"/>
      <c r="Q26" s="248"/>
      <c r="R26" s="248"/>
      <c r="S26" s="248"/>
      <c r="T26" s="248"/>
      <c r="U26" s="248"/>
      <c r="V26" s="248"/>
      <c r="W26" s="248"/>
      <c r="X26" s="248"/>
      <c r="Y26" s="248"/>
      <c r="Z26" s="248"/>
      <c r="AA26" s="248"/>
      <c r="AB26" s="248"/>
      <c r="AC26" s="248"/>
      <c r="AD26" s="248"/>
      <c r="AE26" s="248"/>
      <c r="AF26" s="248"/>
      <c r="AG26" s="248"/>
      <c r="AH26" s="248"/>
      <c r="AI26" s="248"/>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238"/>
      <c r="BN26" s="241"/>
      <c r="BO26" s="254"/>
      <c r="BP26" s="218"/>
      <c r="BQ26" s="221"/>
      <c r="BR26" s="221"/>
      <c r="BS26" s="230"/>
    </row>
    <row r="27" spans="2:71" s="57" customFormat="1" ht="96" hidden="1" customHeight="1" x14ac:dyDescent="0.25">
      <c r="B27" s="198"/>
      <c r="C27" s="201"/>
      <c r="D27" s="203"/>
      <c r="E27" s="203"/>
      <c r="F27" s="232"/>
      <c r="G27" s="232"/>
      <c r="H27" s="232"/>
      <c r="I27" s="232"/>
      <c r="J27" s="203"/>
      <c r="K27" s="58">
        <v>6</v>
      </c>
      <c r="L27" s="59" t="s">
        <v>123</v>
      </c>
      <c r="M27" s="223"/>
      <c r="N27" s="251"/>
      <c r="O27" s="215"/>
      <c r="P27" s="218"/>
      <c r="Q27" s="248"/>
      <c r="R27" s="248"/>
      <c r="S27" s="248"/>
      <c r="T27" s="248"/>
      <c r="U27" s="248"/>
      <c r="V27" s="248"/>
      <c r="W27" s="248"/>
      <c r="X27" s="248"/>
      <c r="Y27" s="248"/>
      <c r="Z27" s="248"/>
      <c r="AA27" s="248"/>
      <c r="AB27" s="248"/>
      <c r="AC27" s="248"/>
      <c r="AD27" s="248"/>
      <c r="AE27" s="248"/>
      <c r="AF27" s="248"/>
      <c r="AG27" s="248"/>
      <c r="AH27" s="248"/>
      <c r="AI27" s="248"/>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238"/>
      <c r="BN27" s="241"/>
      <c r="BO27" s="254"/>
      <c r="BP27" s="218"/>
      <c r="BQ27" s="221"/>
      <c r="BR27" s="221"/>
      <c r="BS27" s="230"/>
    </row>
    <row r="28" spans="2:71" s="57" customFormat="1" ht="96" hidden="1" customHeight="1" x14ac:dyDescent="0.25">
      <c r="B28" s="198"/>
      <c r="C28" s="201"/>
      <c r="D28" s="203"/>
      <c r="E28" s="203"/>
      <c r="F28" s="232"/>
      <c r="G28" s="232"/>
      <c r="H28" s="232"/>
      <c r="I28" s="232"/>
      <c r="J28" s="203"/>
      <c r="K28" s="64">
        <v>7</v>
      </c>
      <c r="L28" s="65" t="s">
        <v>123</v>
      </c>
      <c r="M28" s="223"/>
      <c r="N28" s="251"/>
      <c r="O28" s="215"/>
      <c r="P28" s="218"/>
      <c r="Q28" s="248"/>
      <c r="R28" s="248"/>
      <c r="S28" s="248"/>
      <c r="T28" s="248"/>
      <c r="U28" s="248"/>
      <c r="V28" s="248"/>
      <c r="W28" s="248"/>
      <c r="X28" s="248"/>
      <c r="Y28" s="248"/>
      <c r="Z28" s="248"/>
      <c r="AA28" s="248"/>
      <c r="AB28" s="248"/>
      <c r="AC28" s="248"/>
      <c r="AD28" s="248"/>
      <c r="AE28" s="248"/>
      <c r="AF28" s="248"/>
      <c r="AG28" s="248"/>
      <c r="AH28" s="248"/>
      <c r="AI28" s="248"/>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238"/>
      <c r="BN28" s="241"/>
      <c r="BO28" s="254"/>
      <c r="BP28" s="218"/>
      <c r="BQ28" s="221"/>
      <c r="BR28" s="221"/>
      <c r="BS28" s="230"/>
    </row>
    <row r="29" spans="2:71" s="57" customFormat="1" ht="96" hidden="1" customHeight="1" x14ac:dyDescent="0.25">
      <c r="B29" s="198"/>
      <c r="C29" s="201"/>
      <c r="D29" s="203"/>
      <c r="E29" s="203"/>
      <c r="F29" s="232"/>
      <c r="G29" s="232"/>
      <c r="H29" s="232"/>
      <c r="I29" s="232"/>
      <c r="J29" s="203"/>
      <c r="K29" s="58">
        <v>8</v>
      </c>
      <c r="L29" s="59" t="s">
        <v>123</v>
      </c>
      <c r="M29" s="223"/>
      <c r="N29" s="251"/>
      <c r="O29" s="215"/>
      <c r="P29" s="218"/>
      <c r="Q29" s="248"/>
      <c r="R29" s="248"/>
      <c r="S29" s="248"/>
      <c r="T29" s="248"/>
      <c r="U29" s="248"/>
      <c r="V29" s="248"/>
      <c r="W29" s="248"/>
      <c r="X29" s="248"/>
      <c r="Y29" s="248"/>
      <c r="Z29" s="248"/>
      <c r="AA29" s="248"/>
      <c r="AB29" s="248"/>
      <c r="AC29" s="248"/>
      <c r="AD29" s="248"/>
      <c r="AE29" s="248"/>
      <c r="AF29" s="248"/>
      <c r="AG29" s="248"/>
      <c r="AH29" s="248"/>
      <c r="AI29" s="248"/>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238"/>
      <c r="BN29" s="241"/>
      <c r="BO29" s="254"/>
      <c r="BP29" s="218"/>
      <c r="BQ29" s="221"/>
      <c r="BR29" s="221"/>
      <c r="BS29" s="230"/>
    </row>
    <row r="30" spans="2:71" s="57" customFormat="1" ht="96" hidden="1" customHeight="1" x14ac:dyDescent="0.25">
      <c r="B30" s="198"/>
      <c r="C30" s="201"/>
      <c r="D30" s="203"/>
      <c r="E30" s="203"/>
      <c r="F30" s="232"/>
      <c r="G30" s="232"/>
      <c r="H30" s="232"/>
      <c r="I30" s="232"/>
      <c r="J30" s="203"/>
      <c r="K30" s="64">
        <v>9</v>
      </c>
      <c r="L30" s="70" t="s">
        <v>123</v>
      </c>
      <c r="M30" s="223"/>
      <c r="N30" s="251"/>
      <c r="O30" s="215"/>
      <c r="P30" s="218"/>
      <c r="Q30" s="248"/>
      <c r="R30" s="248"/>
      <c r="S30" s="248"/>
      <c r="T30" s="248"/>
      <c r="U30" s="248"/>
      <c r="V30" s="248"/>
      <c r="W30" s="248"/>
      <c r="X30" s="248"/>
      <c r="Y30" s="248"/>
      <c r="Z30" s="248"/>
      <c r="AA30" s="248"/>
      <c r="AB30" s="248"/>
      <c r="AC30" s="248"/>
      <c r="AD30" s="248"/>
      <c r="AE30" s="248"/>
      <c r="AF30" s="248"/>
      <c r="AG30" s="248"/>
      <c r="AH30" s="248"/>
      <c r="AI30" s="248"/>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238"/>
      <c r="BN30" s="241"/>
      <c r="BO30" s="254"/>
      <c r="BP30" s="218"/>
      <c r="BQ30" s="221"/>
      <c r="BR30" s="221"/>
      <c r="BS30" s="230"/>
    </row>
    <row r="31" spans="2:71" s="57" customFormat="1" ht="96" hidden="1" customHeight="1" thickBot="1" x14ac:dyDescent="0.3">
      <c r="B31" s="199"/>
      <c r="C31" s="202"/>
      <c r="D31" s="204"/>
      <c r="E31" s="204"/>
      <c r="F31" s="233"/>
      <c r="G31" s="233"/>
      <c r="H31" s="233"/>
      <c r="I31" s="233"/>
      <c r="J31" s="204"/>
      <c r="K31" s="71">
        <v>10</v>
      </c>
      <c r="L31" s="72" t="s">
        <v>123</v>
      </c>
      <c r="M31" s="224"/>
      <c r="N31" s="252"/>
      <c r="O31" s="216"/>
      <c r="P31" s="219"/>
      <c r="Q31" s="249"/>
      <c r="R31" s="249"/>
      <c r="S31" s="249"/>
      <c r="T31" s="249"/>
      <c r="U31" s="249"/>
      <c r="V31" s="249"/>
      <c r="W31" s="249"/>
      <c r="X31" s="249"/>
      <c r="Y31" s="249"/>
      <c r="Z31" s="249"/>
      <c r="AA31" s="249"/>
      <c r="AB31" s="249"/>
      <c r="AC31" s="249"/>
      <c r="AD31" s="249"/>
      <c r="AE31" s="249"/>
      <c r="AF31" s="249"/>
      <c r="AG31" s="249"/>
      <c r="AH31" s="249"/>
      <c r="AI31" s="249"/>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239"/>
      <c r="BN31" s="242"/>
      <c r="BO31" s="25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0"/>
        <v>0</v>
      </c>
      <c r="BE32" s="54" t="str">
        <f t="shared" si="1"/>
        <v>Débil</v>
      </c>
      <c r="BF32" s="53"/>
      <c r="BG32" s="55" t="s">
        <v>122</v>
      </c>
      <c r="BH32" s="54" t="str">
        <f t="shared" si="2"/>
        <v>Casilla formulada</v>
      </c>
      <c r="BI32" s="53"/>
      <c r="BJ32" s="54" t="str">
        <f t="shared" si="3"/>
        <v/>
      </c>
      <c r="BK32" s="54" t="str">
        <f t="shared" si="4"/>
        <v/>
      </c>
      <c r="BL32" s="54" t="str">
        <f t="shared" si="5"/>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0"/>
        <v>0</v>
      </c>
      <c r="BE42" s="54" t="str">
        <f t="shared" si="1"/>
        <v>Débil</v>
      </c>
      <c r="BF42" s="53"/>
      <c r="BG42" s="55" t="s">
        <v>122</v>
      </c>
      <c r="BH42" s="54" t="str">
        <f t="shared" si="2"/>
        <v>Casilla formulada</v>
      </c>
      <c r="BI42" s="53"/>
      <c r="BJ42" s="54" t="str">
        <f t="shared" si="3"/>
        <v/>
      </c>
      <c r="BK42" s="54" t="str">
        <f t="shared" si="4"/>
        <v/>
      </c>
      <c r="BL42" s="54" t="str">
        <f t="shared" si="5"/>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0"/>
        <v>0</v>
      </c>
      <c r="BE52" s="54" t="str">
        <f t="shared" si="1"/>
        <v>Débil</v>
      </c>
      <c r="BF52" s="53"/>
      <c r="BG52" s="55" t="s">
        <v>122</v>
      </c>
      <c r="BH52" s="54" t="str">
        <f t="shared" si="2"/>
        <v>Casilla formulada</v>
      </c>
      <c r="BI52" s="53"/>
      <c r="BJ52" s="54" t="str">
        <f t="shared" si="3"/>
        <v/>
      </c>
      <c r="BK52" s="54" t="str">
        <f t="shared" si="4"/>
        <v/>
      </c>
      <c r="BL52" s="54" t="str">
        <f t="shared" si="5"/>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239"/>
      <c r="BN61" s="242"/>
      <c r="BO61" s="255"/>
      <c r="BP61" s="219"/>
      <c r="BQ61" s="222"/>
      <c r="BR61" s="222"/>
      <c r="BS61" s="231"/>
    </row>
  </sheetData>
  <sheetProtection algorithmName="SHA-512" hashValue="Qenizv/HSvr7NTCVZ2f4x+kHvTtlQunJYNcEFwkgg0y/53rDEOCKYnY21UvcS0eOr6gYdB4y/UdIuJ+qN0sd2Q==" saltValue="PFnn6gn2Thed4uTTywU7ZQ=="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175" priority="23" operator="containsText" text="Si es Riesgo de Corrupción">
      <formula>NOT(ISERROR(SEARCH("Si es Riesgo de Corrupción",J12)))</formula>
    </cfRule>
    <cfRule type="containsText" dxfId="174" priority="24" operator="containsText" text="No es Riesgo de Corrupción">
      <formula>NOT(ISERROR(SEARCH("No es Riesgo de Corrupción",J12)))</formula>
    </cfRule>
  </conditionalFormatting>
  <conditionalFormatting sqref="L12:M21">
    <cfRule type="containsText" dxfId="173" priority="22" operator="containsText" text="Espacio para describir ">
      <formula>NOT(ISERROR(SEARCH("Espacio para describir ",L12)))</formula>
    </cfRule>
  </conditionalFormatting>
  <conditionalFormatting sqref="N12:N61 Q12:AI61 AQ12:AQ61 AV12:BC61 BG12:BG61 BO12:BO61">
    <cfRule type="containsText" dxfId="172" priority="21" operator="containsText" text="Escoger un dato de la lista desplegable">
      <formula>NOT(ISERROR(SEARCH("Escoger un dato de la lista desplegable",N12)))</formula>
    </cfRule>
  </conditionalFormatting>
  <conditionalFormatting sqref="AO12:AO61">
    <cfRule type="containsText" dxfId="171" priority="20" operator="containsText" text="REDACTAR CONTROL">
      <formula>NOT(ISERROR(SEARCH("REDACTAR CONTROL",AO12)))</formula>
    </cfRule>
  </conditionalFormatting>
  <conditionalFormatting sqref="AL12 BR12">
    <cfRule type="containsText" dxfId="170" priority="17" operator="containsText" text="Extremo">
      <formula>NOT(ISERROR(SEARCH("Extremo",AL12)))</formula>
    </cfRule>
    <cfRule type="containsText" dxfId="169" priority="18" operator="containsText" text="Alto">
      <formula>NOT(ISERROR(SEARCH("Alto",AL12)))</formula>
    </cfRule>
    <cfRule type="containsText" dxfId="168" priority="19" operator="containsText" text="Moderado">
      <formula>NOT(ISERROR(SEARCH("Moderado",AL12)))</formula>
    </cfRule>
  </conditionalFormatting>
  <conditionalFormatting sqref="L22:M31">
    <cfRule type="containsText" dxfId="167" priority="16" operator="containsText" text="Espacio para describir ">
      <formula>NOT(ISERROR(SEARCH("Espacio para describir ",L22)))</formula>
    </cfRule>
  </conditionalFormatting>
  <conditionalFormatting sqref="AL22 BR22">
    <cfRule type="containsText" dxfId="166" priority="13" operator="containsText" text="Extremo">
      <formula>NOT(ISERROR(SEARCH("Extremo",AL22)))</formula>
    </cfRule>
    <cfRule type="containsText" dxfId="165" priority="14" operator="containsText" text="Alto">
      <formula>NOT(ISERROR(SEARCH("Alto",AL22)))</formula>
    </cfRule>
    <cfRule type="containsText" dxfId="164" priority="15" operator="containsText" text="Moderado">
      <formula>NOT(ISERROR(SEARCH("Moderado",AL22)))</formula>
    </cfRule>
  </conditionalFormatting>
  <conditionalFormatting sqref="L32:M41">
    <cfRule type="containsText" dxfId="163" priority="12" operator="containsText" text="Espacio para describir ">
      <formula>NOT(ISERROR(SEARCH("Espacio para describir ",L32)))</formula>
    </cfRule>
  </conditionalFormatting>
  <conditionalFormatting sqref="AL32 BR32">
    <cfRule type="containsText" dxfId="162" priority="9" operator="containsText" text="Extremo">
      <formula>NOT(ISERROR(SEARCH("Extremo",AL32)))</formula>
    </cfRule>
    <cfRule type="containsText" dxfId="161" priority="10" operator="containsText" text="Alto">
      <formula>NOT(ISERROR(SEARCH("Alto",AL32)))</formula>
    </cfRule>
    <cfRule type="containsText" dxfId="160" priority="11" operator="containsText" text="Moderado">
      <formula>NOT(ISERROR(SEARCH("Moderado",AL32)))</formula>
    </cfRule>
  </conditionalFormatting>
  <conditionalFormatting sqref="L42:M51">
    <cfRule type="containsText" dxfId="159" priority="8" operator="containsText" text="Espacio para describir ">
      <formula>NOT(ISERROR(SEARCH("Espacio para describir ",L42)))</formula>
    </cfRule>
  </conditionalFormatting>
  <conditionalFormatting sqref="AL42 BR42">
    <cfRule type="containsText" dxfId="158" priority="5" operator="containsText" text="Extremo">
      <formula>NOT(ISERROR(SEARCH("Extremo",AL42)))</formula>
    </cfRule>
    <cfRule type="containsText" dxfId="157" priority="6" operator="containsText" text="Alto">
      <formula>NOT(ISERROR(SEARCH("Alto",AL42)))</formula>
    </cfRule>
    <cfRule type="containsText" dxfId="156" priority="7" operator="containsText" text="Moderado">
      <formula>NOT(ISERROR(SEARCH("Moderado",AL42)))</formula>
    </cfRule>
  </conditionalFormatting>
  <conditionalFormatting sqref="L52:M61">
    <cfRule type="containsText" dxfId="155" priority="4" operator="containsText" text="Espacio para describir ">
      <formula>NOT(ISERROR(SEARCH("Espacio para describir ",L52)))</formula>
    </cfRule>
  </conditionalFormatting>
  <conditionalFormatting sqref="AL52 BR52">
    <cfRule type="containsText" dxfId="154" priority="1" operator="containsText" text="Extremo">
      <formula>NOT(ISERROR(SEARCH("Extremo",AL52)))</formula>
    </cfRule>
    <cfRule type="containsText" dxfId="153" priority="2" operator="containsText" text="Alto">
      <formula>NOT(ISERROR(SEARCH("Alto",AL52)))</formula>
    </cfRule>
    <cfRule type="containsText" dxfId="152" priority="3" operator="containsText" text="Moderado">
      <formula>NOT(ISERROR(SEARCH("Moderado",AL52)))</formula>
    </cfRule>
  </conditionalFormatting>
  <dataValidations count="60">
    <dataValidation type="list" allowBlank="1" showInputMessage="1" showErrorMessage="1" sqref="N12:N61" xr:uid="{5F518F52-813B-4A40-BE0D-19EC165BC137}">
      <formula1>"Escoger un dato de la lista desplegable,5,4,3,2,1"</formula1>
    </dataValidation>
    <dataValidation type="list" allowBlank="1" showInputMessage="1" showErrorMessage="1" sqref="F12:I61" xr:uid="{237995B4-6C4C-41C0-9A24-27D35DEF3BBA}">
      <formula1>"SI,NO,Escoger un dato de la lista desplegable"</formula1>
    </dataValidation>
    <dataValidation type="list" allowBlank="1" showInputMessage="1" showErrorMessage="1" sqref="AQ12:AQ61" xr:uid="{1D5D9C9F-5CE7-4B58-8345-A5F32F2CECB1}">
      <formula1>"Escoger un dato de la lista desplegable,Por Tramite, Diario, Semanal, Quincenal, Mensual, Bimestral, Trimestral, Semestral,Anual"</formula1>
    </dataValidation>
    <dataValidation type="list" allowBlank="1" showInputMessage="1" showErrorMessage="1" sqref="AV12:AV61" xr:uid="{75588611-3493-4325-8D33-DC4261FD3EEA}">
      <formula1>"Escoger un dato de la lista desplegable,Preventivo,Detectivo"</formula1>
    </dataValidation>
    <dataValidation type="list" allowBlank="1" showInputMessage="1" showErrorMessage="1" prompt="¿Existen un responsable asignado a la ejecución del control?" sqref="AW12:AW61" xr:uid="{071D4C47-D428-4B3E-BA3C-AC227735D63D}">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30271206-AC5A-4875-9334-6565D619E1CD}">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674B3075-0CC0-440E-AF0D-35B641533F64}">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A482CEFA-7B44-4126-96E3-9029284D60ED}">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E11F5320-724E-48C5-9A73-8727BE0C5F49}">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E190B820-D76D-46C5-ACFE-2484E0E48239}">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086D7ACE-A579-4014-B0C9-F809F80C04D4}">
      <formula1>"Escoger un dato de la lista desplegable,Completa,Incompleta,No existe"</formula1>
    </dataValidation>
    <dataValidation type="list" allowBlank="1" showInputMessage="1" showErrorMessage="1" sqref="BG12:BG61" xr:uid="{37A1644B-D582-4585-AABD-0C9CCDEB2B85}">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F2664E14-9BD2-4E69-A2C2-DDAD271B569B}"/>
    <dataValidation allowBlank="1" showInputMessage="1" showErrorMessage="1" prompt="¿Afectar al grupo de funcionarios del proceso?" sqref="Q11" xr:uid="{E35BBDC1-FDF4-4CB8-AC40-1B6840578718}"/>
    <dataValidation type="list" allowBlank="1" showInputMessage="1" showErrorMessage="1" prompt="¿Afectar al grupo de funcionarios del proceso?" sqref="Q12:Q61" xr:uid="{C7BC1287-5491-4EE9-8EBA-A39CCF50DE7F}">
      <formula1>"SI,NO,Escoger un dato de la lista desplegable"</formula1>
    </dataValidation>
    <dataValidation allowBlank="1" showInputMessage="1" showErrorMessage="1" prompt="¿Afectar el cumplimiento de metas y objetivos de la dependencia?" sqref="R11" xr:uid="{05D39789-14CA-40A4-9C33-EEA7F08A95EB}"/>
    <dataValidation type="list" allowBlank="1" showInputMessage="1" showErrorMessage="1" prompt="¿Afectar el cumplimiento de metas y objetivos de la dependencia?" sqref="R12:R61" xr:uid="{34AEE389-C6E1-4A85-BCAD-34F0234644AD}">
      <formula1>"SI,NO,Escoger un dato de la lista desplegable"</formula1>
    </dataValidation>
    <dataValidation allowBlank="1" showInputMessage="1" showErrorMessage="1" prompt="¿Afectar el cumplimiento de misión de la Entidad?" sqref="S11" xr:uid="{03DBCC2E-A3B9-4F75-AAE5-A18F2BB74561}"/>
    <dataValidation type="list" allowBlank="1" showInputMessage="1" showErrorMessage="1" prompt="¿Afectar el cumplimiento de misión de la Entidad?" sqref="S12:S61" xr:uid="{84E74706-993E-4FF3-91FE-850BC0D44FC4}">
      <formula1>"SI,NO,Escoger un dato de la lista desplegable"</formula1>
    </dataValidation>
    <dataValidation allowBlank="1" showInputMessage="1" showErrorMessage="1" prompt="¿Afectar el cumplimiento de la misión del sector al que pertenece la Entidad?" sqref="T11" xr:uid="{5AC40E91-EF25-40FF-86EA-8E1A925CB41D}"/>
    <dataValidation type="list" allowBlank="1" showInputMessage="1" showErrorMessage="1" prompt="¿Afectar el cumplimiento de la misión del sector al que pertenece la Entidad?" sqref="T12:T61" xr:uid="{AF8F3D02-9F4A-4877-97F0-089D85F63B91}">
      <formula1>"SI,NO,Escoger un dato de la lista desplegable"</formula1>
    </dataValidation>
    <dataValidation allowBlank="1" showInputMessage="1" showErrorMessage="1" prompt="¿Generar pérdida de confianza de la Entidad, afectando su reputación?" sqref="U11" xr:uid="{7818868D-6EDC-40F0-B070-618068C38EB6}"/>
    <dataValidation type="list" allowBlank="1" showInputMessage="1" showErrorMessage="1" prompt="¿Generar pérdida de confianza de la Entidad, afectando su reputación?" sqref="U12:U61" xr:uid="{DC260DD2-4788-4C9C-BF7A-58A210CEC831}">
      <formula1>"SI,NO,Escoger un dato de la lista desplegable"</formula1>
    </dataValidation>
    <dataValidation allowBlank="1" showInputMessage="1" showErrorMessage="1" prompt="¿Generar pérdida de recursos económicos?" sqref="V11" xr:uid="{3DF8A42E-CA77-4F19-9ACB-8D551A3523A2}"/>
    <dataValidation type="list" allowBlank="1" showInputMessage="1" showErrorMessage="1" prompt="¿Generar pérdida de recursos económicos?" sqref="V12:V61" xr:uid="{41E960FF-04C2-4F89-B0C7-07DB8655E9CE}">
      <formula1>"SI,NO,Escoger un dato de la lista desplegable"</formula1>
    </dataValidation>
    <dataValidation allowBlank="1" showInputMessage="1" showErrorMessage="1" prompt="¿Afectar la generación de los productos o la prestación de servicios?" sqref="W11" xr:uid="{522CDF0D-9CF5-4516-A896-21CC1F2FC467}"/>
    <dataValidation type="list" allowBlank="1" showInputMessage="1" showErrorMessage="1" prompt="¿Afectar la generación de los productos o la prestación de servicios?" sqref="W12:W61" xr:uid="{0E44FF54-55CE-45E7-B1EB-9AB5EF6CE2F1}">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D75C3B3-8098-46F0-8545-D9950ACA4A45}"/>
    <dataValidation type="list" allowBlank="1" showInputMessage="1" showErrorMessage="1" prompt="¿Dar lugar al detrimento de calidad de vida de la comunidad por la pérdida del bien o servicios o los recursos públicos?" sqref="X12:X61" xr:uid="{09CFDB0F-135F-47FB-97B1-D4B4C1E1817C}">
      <formula1>"SI,NO,Escoger un dato de la lista desplegable"</formula1>
    </dataValidation>
    <dataValidation allowBlank="1" showInputMessage="1" showErrorMessage="1" prompt="¿Generar pérdida de información de la Entidad?" sqref="Y11" xr:uid="{6899F81B-B4E6-4378-816E-016594F16801}"/>
    <dataValidation type="list" allowBlank="1" showInputMessage="1" showErrorMessage="1" prompt="¿Generar pérdida de información de la Entidad?" sqref="Y12:Y61" xr:uid="{DE55EF46-5AE9-4A79-8D77-AC35433C3121}">
      <formula1>"SI,NO,Escoger un dato de la lista desplegable"</formula1>
    </dataValidation>
    <dataValidation allowBlank="1" showInputMessage="1" showErrorMessage="1" prompt="¿Generar intervención de los órganos de control, de la Fiscalía, u otro ente?" sqref="Z11" xr:uid="{C0894162-85CD-4AFF-B68E-BEA30B383C12}"/>
    <dataValidation type="list" allowBlank="1" showInputMessage="1" showErrorMessage="1" prompt="¿Generar intervención de los órganos de control, de la Fiscalía, u otro ente?" sqref="Z12:Z61" xr:uid="{E88BAC60-8D28-48BE-83BC-D2E00D457970}">
      <formula1>"SI,NO,Escoger un dato de la lista desplegable"</formula1>
    </dataValidation>
    <dataValidation allowBlank="1" showInputMessage="1" showErrorMessage="1" prompt="¿Dar lugar a procesos sancionatorios?" sqref="AA11" xr:uid="{32C7EF79-9CBA-448D-B86D-6ACEAC2F7A74}"/>
    <dataValidation type="list" allowBlank="1" showInputMessage="1" showErrorMessage="1" prompt="¿Dar lugar a procesos sancionatorios?" sqref="AA12:AA61" xr:uid="{06320ED0-2161-4948-8D10-6E583113667D}">
      <formula1>"SI,NO,Escoger un dato de la lista desplegable"</formula1>
    </dataValidation>
    <dataValidation allowBlank="1" showInputMessage="1" showErrorMessage="1" prompt="¿Dar lugar a procesos disciplinarios?" sqref="AB11" xr:uid="{E69E9B2C-831C-46BB-BC47-A530FFD4512A}"/>
    <dataValidation type="list" allowBlank="1" showInputMessage="1" showErrorMessage="1" prompt="¿Dar lugar a procesos disciplinarios?" sqref="AB12:AB61" xr:uid="{0215E14C-934A-4262-8246-383D80A72C83}">
      <formula1>"SI,NO,Escoger un dato de la lista desplegable"</formula1>
    </dataValidation>
    <dataValidation allowBlank="1" showInputMessage="1" showErrorMessage="1" prompt="¿Dar lugar a procesos fiscales?" sqref="AC11" xr:uid="{BA0D6F38-7AFC-4C60-89EA-8EC2BD0E89BD}"/>
    <dataValidation type="list" allowBlank="1" showInputMessage="1" showErrorMessage="1" prompt="¿Dar lugar a procesos fiscales?" sqref="AC12:AC61" xr:uid="{38A8A921-FED7-4E0A-ACBE-DDD2BD659C18}">
      <formula1>"SI,NO,Escoger un dato de la lista desplegable"</formula1>
    </dataValidation>
    <dataValidation allowBlank="1" showInputMessage="1" showErrorMessage="1" prompt="¿Dar lugar a procesos penales?" sqref="AD11" xr:uid="{28B514FD-C71C-4911-8E58-0930845BE145}"/>
    <dataValidation type="list" allowBlank="1" showInputMessage="1" showErrorMessage="1" prompt="¿Dar lugar a procesos penales?" sqref="AD12:AD61" xr:uid="{1926D351-ECBC-4562-81C3-FDCDC9CA8DF8}">
      <formula1>"SI,NO,Escoger un dato de la lista desplegable"</formula1>
    </dataValidation>
    <dataValidation allowBlank="1" showInputMessage="1" showErrorMessage="1" prompt="¿Generar pérdida de credibilidad del sector?" sqref="AE11" xr:uid="{6A61A056-7542-4B6D-A28E-C834A43F30D4}"/>
    <dataValidation type="list" allowBlank="1" showInputMessage="1" showErrorMessage="1" prompt="¿Generar pérdida de credibilidad del sector?" sqref="AE12:AE61" xr:uid="{9FA02ED1-A6CB-46E7-BECF-30B548B82122}">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713E9A4A-4D8E-44D2-871D-AB16B2F06458}"/>
    <dataValidation type="list" allowBlank="1" showInputMessage="1" showErrorMessage="1" prompt="¿Ocasionar lesiones físicas o pérdida de vidas humanas?_x000a_NOTA: si esta respuesta es afirmativa, el impacto sera considerado como catastrófico." sqref="AF12:AF61" xr:uid="{8F457DDD-6A55-4518-B6D4-308E9AE74661}">
      <formula1>"SI,NO,Escoger un dato de la lista desplegable"</formula1>
    </dataValidation>
    <dataValidation allowBlank="1" showInputMessage="1" showErrorMessage="1" prompt="¿Afectar la imagen regional?" sqref="AG11" xr:uid="{51B93467-492A-4597-AE3E-DAABEDC39D18}"/>
    <dataValidation type="list" allowBlank="1" showInputMessage="1" showErrorMessage="1" prompt="¿Afectar la imagen regional?" sqref="AG12:AG61" xr:uid="{C75D1B75-C5F9-4DE8-9C6F-EB9338CB81E8}">
      <formula1>"SI,NO,Escoger un dato de la lista desplegable"</formula1>
    </dataValidation>
    <dataValidation allowBlank="1" showInputMessage="1" showErrorMessage="1" prompt="¿Afectar la imagen nacional?" sqref="AH11" xr:uid="{9C92AEFA-B10B-487B-8C60-5AB14FAEDB0F}"/>
    <dataValidation type="list" allowBlank="1" showInputMessage="1" showErrorMessage="1" prompt="¿Afectar la imagen nacional?" sqref="AH12:AH61" xr:uid="{45DD604F-B279-46DA-966C-89B46340E9B4}">
      <formula1>"SI,NO,Escoger un dato de la lista desplegable"</formula1>
    </dataValidation>
    <dataValidation allowBlank="1" showInputMessage="1" showErrorMessage="1" prompt="¿Genera Impacto ambiental?" sqref="AI11" xr:uid="{B6368ED8-4911-45F8-B2B2-7F7DAC9AC7D5}"/>
    <dataValidation type="list" allowBlank="1" showInputMessage="1" showErrorMessage="1" prompt="¿Genera Impacto ambiental?" sqref="AI12:AI61" xr:uid="{DA183CD7-598B-437F-BFB2-A87588EFAF19}">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068C134C-328F-45E5-9A83-D34F350E1B32}"/>
    <dataValidation allowBlank="1" showInputMessage="1" showErrorMessage="1" prompt="¿Existen un responsable asignado a la ejecución del control?" sqref="AW11" xr:uid="{F3280267-A283-497B-B186-9D2C11D42ED1}"/>
    <dataValidation allowBlank="1" showInputMessage="1" showErrorMessage="1" prompt="El responsable tiene autoridad y adecuada segregación de funciones en la ejecución del control?" sqref="AX11" xr:uid="{FFEEBAB1-08C0-4324-A20C-8302349E3AE2}"/>
    <dataValidation allowBlank="1" showInputMessage="1" showErrorMessage="1" prompt="¿La oportunidad en que se ejecuta el control ayuda a prevenir la mitigación del riesgo o a detectar la materialización del riesgo de manera oportuna?" sqref="AY11" xr:uid="{1D2657C4-C3D5-4589-BF08-BD8638BFAC3E}"/>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C50BD9F5-7E46-4C46-83E9-9FB302224CDB}"/>
    <dataValidation allowBlank="1" showInputMessage="1" showErrorMessage="1" prompt="¿La fuente de información que se utiliza en el desarrollo del control es información confiable que permita mitigar el riesgo?." sqref="BA11" xr:uid="{17D4397F-E044-4517-B1E7-89D097B73FD6}"/>
    <dataValidation allowBlank="1" showInputMessage="1" showErrorMessage="1" prompt="¿Las observaciones, desviaciones o diferencias identificadas como resultados de la ejecución del control son investigadas y resueltas de manera oportuna?" sqref="BB11" xr:uid="{C682B51F-265B-4FA0-875E-F8E4598C9236}"/>
    <dataValidation allowBlank="1" showInputMessage="1" showErrorMessage="1" prompt="¿Se deja evidencia o rastro de la ejecución del control, que permita a cualquier tercero con la evidencia, llegar a la misma conclusión?." sqref="BC11" xr:uid="{DF82BF97-AB10-41BF-9566-2C3B045F3F65}"/>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4CF0312E-2DA9-4763-8D03-A7371AF0058D}"/>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FC816B3-CCBE-47EE-BF96-876CB0F6AE9D}">
          <x14:formula1>
            <xm:f>DATOS!$J$15:$J$19</xm:f>
          </x14:formula1>
          <xm:sqref>AM12:AM61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B2D7E-69AD-41A4-8F9B-E983EED15785}">
  <sheetPr>
    <pageSetUpPr fitToPage="1"/>
  </sheetPr>
  <dimension ref="B2:BS64"/>
  <sheetViews>
    <sheetView zoomScale="40" zoomScaleNormal="40" workbookViewId="0">
      <selection activeCell="N8" sqref="N8:AM11"/>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59.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44956</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140.25" x14ac:dyDescent="0.25">
      <c r="B12" s="197">
        <v>1</v>
      </c>
      <c r="C12" s="200" t="s">
        <v>444</v>
      </c>
      <c r="D12" s="203" t="s">
        <v>445</v>
      </c>
      <c r="E12" s="203" t="s">
        <v>446</v>
      </c>
      <c r="F12" s="203" t="s">
        <v>170</v>
      </c>
      <c r="G12" s="203" t="s">
        <v>170</v>
      </c>
      <c r="H12" s="203" t="s">
        <v>170</v>
      </c>
      <c r="I12" s="203" t="s">
        <v>170</v>
      </c>
      <c r="J12" s="203" t="str">
        <f>IF(AND((F12="SI"),(G12="SI"),(H12="SI"),(I12="SI")),"Si es Riesgo de Corrupción","No es Riesgo de Corrupción")</f>
        <v>Si es Riesgo de Corrupción</v>
      </c>
      <c r="K12" s="50">
        <v>1</v>
      </c>
      <c r="L12" s="51" t="s">
        <v>447</v>
      </c>
      <c r="M12" s="223" t="s">
        <v>451</v>
      </c>
      <c r="N12" s="225">
        <v>2</v>
      </c>
      <c r="O12" s="214" t="str">
        <f>IF(N12=1,"Rara vez",IF(N12=2,"Improbable",IF(N12=3,"Posible",IF(N12=4,"Probable",IF(N12=5,"Casi seguro","Definir el nivel de probabilidad")))))</f>
        <v>Improbable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220" t="s">
        <v>170</v>
      </c>
      <c r="R12" s="220" t="s">
        <v>170</v>
      </c>
      <c r="S12" s="220" t="s">
        <v>173</v>
      </c>
      <c r="T12" s="220" t="s">
        <v>173</v>
      </c>
      <c r="U12" s="220" t="s">
        <v>170</v>
      </c>
      <c r="V12" s="220" t="s">
        <v>170</v>
      </c>
      <c r="W12" s="220" t="s">
        <v>173</v>
      </c>
      <c r="X12" s="220" t="s">
        <v>173</v>
      </c>
      <c r="Y12" s="220" t="s">
        <v>170</v>
      </c>
      <c r="Z12" s="220" t="s">
        <v>170</v>
      </c>
      <c r="AA12" s="220" t="s">
        <v>170</v>
      </c>
      <c r="AB12" s="220" t="s">
        <v>170</v>
      </c>
      <c r="AC12" s="220" t="s">
        <v>170</v>
      </c>
      <c r="AD12" s="220" t="s">
        <v>170</v>
      </c>
      <c r="AE12" s="220" t="s">
        <v>173</v>
      </c>
      <c r="AF12" s="220" t="s">
        <v>173</v>
      </c>
      <c r="AG12" s="220" t="s">
        <v>173</v>
      </c>
      <c r="AH12" s="220" t="s">
        <v>173</v>
      </c>
      <c r="AI12" s="220" t="s">
        <v>170</v>
      </c>
      <c r="AJ12" s="220">
        <f>IF(AF12="SI","Impacto Catastrófico por lesoines o perdida de vidas humanas",(COUNTIF(Q12:AE21,"SI")+COUNTIF(AG12:AI21,"SI")))</f>
        <v>11</v>
      </c>
      <c r="AK12" s="220" t="str">
        <f>IF(AJ12=0,"",IF(AND(AJ12&gt;0,AJ12&lt;=5),"Moderado",IF(AND(AJ12&gt;5,AJ12&lt;=11),"Mayor","Catastrófico")))</f>
        <v>Mayor</v>
      </c>
      <c r="AL12" s="220" t="str">
        <f>IF(AND(O12="Rara Vez",AK12="Moderado"),"Moderado",IF(AND(O12="Rara Vez",AK12="Mayor"),"Alto",IF(AND(O12="Improbable",AK12="Moderado"),"Moderado",IF(AND(O12="Improbable",AK12="Mayor"),"Alto",IF(AND(O12="Posible",AK12="Moderado"),"Alto",IF(AND(O12="Probable",AK12="Moderado"),"Alto","Extremo"))))))</f>
        <v>Alto</v>
      </c>
      <c r="AM12" s="234" t="s">
        <v>167</v>
      </c>
      <c r="AN12" s="52">
        <v>1</v>
      </c>
      <c r="AO12" s="53" t="s">
        <v>922</v>
      </c>
      <c r="AP12" s="94" t="s">
        <v>923</v>
      </c>
      <c r="AQ12" s="53" t="s">
        <v>201</v>
      </c>
      <c r="AR12" s="53" t="s">
        <v>452</v>
      </c>
      <c r="AS12" s="53" t="s">
        <v>453</v>
      </c>
      <c r="AT12" s="53" t="s">
        <v>454</v>
      </c>
      <c r="AU12" s="53" t="s">
        <v>455</v>
      </c>
      <c r="AV12" s="53" t="s">
        <v>178</v>
      </c>
      <c r="AW12" s="56" t="s">
        <v>179</v>
      </c>
      <c r="AX12" s="56" t="s">
        <v>180</v>
      </c>
      <c r="AY12" s="56" t="s">
        <v>181</v>
      </c>
      <c r="AZ12" s="56" t="s">
        <v>182</v>
      </c>
      <c r="BA12" s="56" t="s">
        <v>183</v>
      </c>
      <c r="BB12" s="56" t="s">
        <v>184</v>
      </c>
      <c r="BC12" s="56" t="s">
        <v>206</v>
      </c>
      <c r="BD12" s="56">
        <f t="shared" ref="BD12:BD61" si="0">IF(AW12="Asignado",15,0)+IF(AX12="Adecuado",15,0)+IF(AY12="Oportuna",15,0)+IF(AZ12="Prevenir",15,IF(AZ12="Detectar",10,0))+IF(BA12="Confiable",15,0)+IF(BB12="Se investigan y resuelven oportunamente",15,0)+IF(BC12="Completa",10,IF(BC12="Incompleta",5,0))</f>
        <v>100</v>
      </c>
      <c r="BE12" s="56" t="str">
        <f t="shared" ref="BE12:BE61" si="1">IF(BD12&lt;=85,"Débil",IF(AND(BD12&gt;=86,BD12&lt;=94),"Moderado","Fuerte"))</f>
        <v>Fuerte</v>
      </c>
      <c r="BF12" s="53"/>
      <c r="BG12" s="55" t="s">
        <v>150</v>
      </c>
      <c r="BH12" s="56" t="str">
        <f t="shared" ref="BH12:BH61" si="2">IF(BG12="Débil","No se ejecuta",IF(BG12="Moderado","Algunas veces se ejecuta",IF(BG12="FUERTE","Siempre se ejecuta","Casilla formulada")))</f>
        <v>Algunas veces se ejecuta</v>
      </c>
      <c r="BI12" s="53"/>
      <c r="BJ12" s="5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MODERADO</v>
      </c>
      <c r="BK12" s="56">
        <f t="shared" ref="BK12:BK61" si="4">IF(BJ12="DÉBIL",0,IF(BJ12="MODERADO",50,IF(BJ12="FUERTE",100,"")))</f>
        <v>50</v>
      </c>
      <c r="BL12" s="56" t="str">
        <f t="shared" ref="BL12:BL61" si="5">IF(AND(BG12="Fuerte",BE12="Fuerte"),"NO","SI")</f>
        <v>SI</v>
      </c>
      <c r="BM12" s="237" t="str">
        <f>IF(AVERAGE(BK12:BK21)=100,"FUERTE",IF(AND(AVERAGE(BK12:BK21)&lt;=99,AVERAGE(BK12:BK21)&gt;=50),"MODERADA",IF(AVERAGE(BK12:BK21)&lt;50,"DÉBIL",0)))</f>
        <v>MODERADA</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Mayor</v>
      </c>
      <c r="BR12" s="228" t="str">
        <f>IF(AND(BP12="Rara Vez",BQ12="Moderado"),"Moderado",IF(AND(BP12="Rara Vez",BQ12="Mayor"),"Alto",IF(AND(BP12="Improbable",BQ12="Moderado"),"Moderado",IF(AND(BP12="Improbable",BQ12="Mayor"),"Alto",IF(AND(BP12="Posible",BQ12="Moderado"),"Alto",IF(AND(BP12="Probable",BQ12="Moderado"),"Alto","Extremo"))))))</f>
        <v>Alto</v>
      </c>
      <c r="BS12" s="264" t="s">
        <v>931</v>
      </c>
    </row>
    <row r="13" spans="2:71" s="57" customFormat="1" ht="89.25" x14ac:dyDescent="0.25">
      <c r="B13" s="198"/>
      <c r="C13" s="201"/>
      <c r="D13" s="203"/>
      <c r="E13" s="203"/>
      <c r="F13" s="203"/>
      <c r="G13" s="203"/>
      <c r="H13" s="203"/>
      <c r="I13" s="203"/>
      <c r="J13" s="203"/>
      <c r="K13" s="58">
        <v>2</v>
      </c>
      <c r="L13" s="59" t="s">
        <v>448</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924</v>
      </c>
      <c r="AP13" s="61" t="s">
        <v>925</v>
      </c>
      <c r="AQ13" s="61" t="s">
        <v>175</v>
      </c>
      <c r="AR13" s="61" t="s">
        <v>456</v>
      </c>
      <c r="AS13" s="61" t="s">
        <v>457</v>
      </c>
      <c r="AT13" s="61" t="s">
        <v>458</v>
      </c>
      <c r="AU13" s="61" t="s">
        <v>459</v>
      </c>
      <c r="AV13" s="61" t="s">
        <v>224</v>
      </c>
      <c r="AW13" s="62" t="s">
        <v>179</v>
      </c>
      <c r="AX13" s="62" t="s">
        <v>180</v>
      </c>
      <c r="AY13" s="62" t="s">
        <v>181</v>
      </c>
      <c r="AZ13" s="62" t="s">
        <v>225</v>
      </c>
      <c r="BA13" s="62" t="s">
        <v>183</v>
      </c>
      <c r="BB13" s="62" t="s">
        <v>184</v>
      </c>
      <c r="BC13" s="62" t="s">
        <v>206</v>
      </c>
      <c r="BD13" s="62">
        <f t="shared" si="0"/>
        <v>95</v>
      </c>
      <c r="BE13" s="62" t="str">
        <f t="shared" si="1"/>
        <v>Fuerte</v>
      </c>
      <c r="BF13" s="61"/>
      <c r="BG13" s="63" t="s">
        <v>186</v>
      </c>
      <c r="BH13" s="62" t="str">
        <f t="shared" si="2"/>
        <v>Siempre se ejecuta</v>
      </c>
      <c r="BI13" s="61"/>
      <c r="BJ13" s="62" t="str">
        <f t="shared" si="3"/>
        <v>FUERTE</v>
      </c>
      <c r="BK13" s="62">
        <f t="shared" si="4"/>
        <v>100</v>
      </c>
      <c r="BL13" s="62" t="str">
        <f t="shared" si="5"/>
        <v>NO</v>
      </c>
      <c r="BM13" s="238"/>
      <c r="BN13" s="241"/>
      <c r="BO13" s="244"/>
      <c r="BP13" s="218"/>
      <c r="BQ13" s="221"/>
      <c r="BR13" s="221"/>
      <c r="BS13" s="265"/>
    </row>
    <row r="14" spans="2:71" s="57" customFormat="1" ht="127.5" x14ac:dyDescent="0.25">
      <c r="B14" s="198"/>
      <c r="C14" s="201"/>
      <c r="D14" s="203"/>
      <c r="E14" s="203"/>
      <c r="F14" s="203"/>
      <c r="G14" s="203"/>
      <c r="H14" s="203"/>
      <c r="I14" s="203"/>
      <c r="J14" s="203"/>
      <c r="K14" s="64">
        <v>3</v>
      </c>
      <c r="L14" s="65" t="s">
        <v>449</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926</v>
      </c>
      <c r="AP14" s="67" t="s">
        <v>927</v>
      </c>
      <c r="AQ14" s="67" t="s">
        <v>175</v>
      </c>
      <c r="AR14" s="67" t="s">
        <v>460</v>
      </c>
      <c r="AS14" s="67" t="s">
        <v>461</v>
      </c>
      <c r="AT14" s="67" t="s">
        <v>462</v>
      </c>
      <c r="AU14" s="67" t="s">
        <v>463</v>
      </c>
      <c r="AV14" s="67" t="s">
        <v>178</v>
      </c>
      <c r="AW14" s="68" t="s">
        <v>179</v>
      </c>
      <c r="AX14" s="68" t="s">
        <v>180</v>
      </c>
      <c r="AY14" s="68" t="s">
        <v>181</v>
      </c>
      <c r="AZ14" s="68" t="s">
        <v>182</v>
      </c>
      <c r="BA14" s="68" t="s">
        <v>183</v>
      </c>
      <c r="BB14" s="68" t="s">
        <v>184</v>
      </c>
      <c r="BC14" s="68" t="s">
        <v>206</v>
      </c>
      <c r="BD14" s="68">
        <f t="shared" si="0"/>
        <v>100</v>
      </c>
      <c r="BE14" s="68" t="str">
        <f t="shared" si="1"/>
        <v>Fuerte</v>
      </c>
      <c r="BF14" s="67"/>
      <c r="BG14" s="69" t="s">
        <v>186</v>
      </c>
      <c r="BH14" s="68" t="str">
        <f t="shared" si="2"/>
        <v>Siempre se ejecuta</v>
      </c>
      <c r="BI14" s="67"/>
      <c r="BJ14" s="68" t="str">
        <f t="shared" si="3"/>
        <v>FUERTE</v>
      </c>
      <c r="BK14" s="68">
        <f t="shared" si="4"/>
        <v>100</v>
      </c>
      <c r="BL14" s="68" t="str">
        <f t="shared" si="5"/>
        <v>NO</v>
      </c>
      <c r="BM14" s="238"/>
      <c r="BN14" s="241"/>
      <c r="BO14" s="244"/>
      <c r="BP14" s="218"/>
      <c r="BQ14" s="221"/>
      <c r="BR14" s="221"/>
      <c r="BS14" s="265"/>
    </row>
    <row r="15" spans="2:71" s="57" customFormat="1" ht="267.75" x14ac:dyDescent="0.25">
      <c r="B15" s="198"/>
      <c r="C15" s="201"/>
      <c r="D15" s="203"/>
      <c r="E15" s="203"/>
      <c r="F15" s="203"/>
      <c r="G15" s="203"/>
      <c r="H15" s="203"/>
      <c r="I15" s="203"/>
      <c r="J15" s="203"/>
      <c r="K15" s="58">
        <v>4</v>
      </c>
      <c r="L15" s="59" t="s">
        <v>471</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928</v>
      </c>
      <c r="AP15" s="61" t="s">
        <v>927</v>
      </c>
      <c r="AQ15" s="61" t="s">
        <v>302</v>
      </c>
      <c r="AR15" s="61" t="s">
        <v>464</v>
      </c>
      <c r="AS15" s="61" t="s">
        <v>465</v>
      </c>
      <c r="AT15" s="61" t="s">
        <v>466</v>
      </c>
      <c r="AU15" s="61" t="s">
        <v>467</v>
      </c>
      <c r="AV15" s="61" t="s">
        <v>178</v>
      </c>
      <c r="AW15" s="62" t="s">
        <v>179</v>
      </c>
      <c r="AX15" s="62" t="s">
        <v>180</v>
      </c>
      <c r="AY15" s="62" t="s">
        <v>181</v>
      </c>
      <c r="AZ15" s="62" t="s">
        <v>182</v>
      </c>
      <c r="BA15" s="62" t="s">
        <v>183</v>
      </c>
      <c r="BB15" s="62" t="s">
        <v>184</v>
      </c>
      <c r="BC15" s="62" t="s">
        <v>206</v>
      </c>
      <c r="BD15" s="62">
        <f t="shared" si="0"/>
        <v>100</v>
      </c>
      <c r="BE15" s="62" t="str">
        <f t="shared" si="1"/>
        <v>Fuerte</v>
      </c>
      <c r="BF15" s="61"/>
      <c r="BG15" s="63" t="s">
        <v>186</v>
      </c>
      <c r="BH15" s="62" t="str">
        <f t="shared" si="2"/>
        <v>Siempre se ejecuta</v>
      </c>
      <c r="BI15" s="61"/>
      <c r="BJ15" s="62" t="str">
        <f t="shared" si="3"/>
        <v>FUERTE</v>
      </c>
      <c r="BK15" s="62">
        <f t="shared" si="4"/>
        <v>100</v>
      </c>
      <c r="BL15" s="62" t="str">
        <f t="shared" si="5"/>
        <v>NO</v>
      </c>
      <c r="BM15" s="238"/>
      <c r="BN15" s="241"/>
      <c r="BO15" s="244"/>
      <c r="BP15" s="218"/>
      <c r="BQ15" s="221"/>
      <c r="BR15" s="221"/>
      <c r="BS15" s="265"/>
    </row>
    <row r="16" spans="2:71" s="57" customFormat="1" ht="96" customHeight="1" x14ac:dyDescent="0.25">
      <c r="B16" s="198"/>
      <c r="C16" s="201"/>
      <c r="D16" s="203"/>
      <c r="E16" s="203"/>
      <c r="F16" s="203"/>
      <c r="G16" s="203"/>
      <c r="H16" s="203"/>
      <c r="I16" s="203"/>
      <c r="J16" s="203"/>
      <c r="K16" s="64">
        <v>5</v>
      </c>
      <c r="L16" s="65" t="s">
        <v>450</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929</v>
      </c>
      <c r="AP16" s="67" t="s">
        <v>930</v>
      </c>
      <c r="AQ16" s="67" t="s">
        <v>219</v>
      </c>
      <c r="AR16" s="67" t="s">
        <v>468</v>
      </c>
      <c r="AS16" s="67" t="s">
        <v>472</v>
      </c>
      <c r="AT16" s="67" t="s">
        <v>469</v>
      </c>
      <c r="AU16" s="67" t="s">
        <v>473</v>
      </c>
      <c r="AV16" s="67" t="s">
        <v>224</v>
      </c>
      <c r="AW16" s="68" t="s">
        <v>179</v>
      </c>
      <c r="AX16" s="68" t="s">
        <v>180</v>
      </c>
      <c r="AY16" s="68" t="s">
        <v>181</v>
      </c>
      <c r="AZ16" s="68" t="s">
        <v>225</v>
      </c>
      <c r="BA16" s="68" t="s">
        <v>183</v>
      </c>
      <c r="BB16" s="68" t="s">
        <v>184</v>
      </c>
      <c r="BC16" s="68" t="s">
        <v>206</v>
      </c>
      <c r="BD16" s="68">
        <f t="shared" si="0"/>
        <v>95</v>
      </c>
      <c r="BE16" s="68" t="str">
        <f t="shared" si="1"/>
        <v>Fuerte</v>
      </c>
      <c r="BF16" s="67"/>
      <c r="BG16" s="69" t="s">
        <v>186</v>
      </c>
      <c r="BH16" s="68" t="str">
        <f t="shared" si="2"/>
        <v>Siempre se ejecuta</v>
      </c>
      <c r="BI16" s="67"/>
      <c r="BJ16" s="68" t="str">
        <f t="shared" si="3"/>
        <v>FUERTE</v>
      </c>
      <c r="BK16" s="68">
        <f t="shared" si="4"/>
        <v>100</v>
      </c>
      <c r="BL16" s="68" t="str">
        <f t="shared" si="5"/>
        <v>NO</v>
      </c>
      <c r="BM16" s="238"/>
      <c r="BN16" s="241"/>
      <c r="BO16" s="244"/>
      <c r="BP16" s="218"/>
      <c r="BQ16" s="221"/>
      <c r="BR16" s="221"/>
      <c r="BS16" s="265"/>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238"/>
      <c r="BN17" s="241"/>
      <c r="BO17" s="244"/>
      <c r="BP17" s="218"/>
      <c r="BQ17" s="221"/>
      <c r="BR17" s="221"/>
      <c r="BS17" s="265"/>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238"/>
      <c r="BN18" s="241"/>
      <c r="BO18" s="244"/>
      <c r="BP18" s="218"/>
      <c r="BQ18" s="221"/>
      <c r="BR18" s="221"/>
      <c r="BS18" s="265"/>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238"/>
      <c r="BN19" s="241"/>
      <c r="BO19" s="244"/>
      <c r="BP19" s="218"/>
      <c r="BQ19" s="221"/>
      <c r="BR19" s="221"/>
      <c r="BS19" s="265"/>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238"/>
      <c r="BN20" s="241"/>
      <c r="BO20" s="244"/>
      <c r="BP20" s="218"/>
      <c r="BQ20" s="221"/>
      <c r="BR20" s="221"/>
      <c r="BS20" s="265"/>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239"/>
      <c r="BN21" s="242"/>
      <c r="BO21" s="245"/>
      <c r="BP21" s="219"/>
      <c r="BQ21" s="222"/>
      <c r="BR21" s="222"/>
      <c r="BS21" s="266"/>
    </row>
    <row r="22" spans="2:71" s="57" customFormat="1" ht="96" hidden="1" customHeight="1" x14ac:dyDescent="0.25">
      <c r="B22" s="197">
        <v>2</v>
      </c>
      <c r="C22" s="200" t="s">
        <v>120</v>
      </c>
      <c r="D22" s="203" t="s">
        <v>121</v>
      </c>
      <c r="E22" s="203"/>
      <c r="F22" s="203" t="s">
        <v>122</v>
      </c>
      <c r="G22" s="203" t="s">
        <v>122</v>
      </c>
      <c r="H22" s="203" t="s">
        <v>122</v>
      </c>
      <c r="I22" s="203" t="s">
        <v>122</v>
      </c>
      <c r="J22" s="203" t="str">
        <f>IF(AND((F22="SI"),(G22="SI"),(H22="SI"),(I22="SI")),"Si es Riesgo de Corrupción","No es Riesgo de Corrupción")</f>
        <v>No es Riesgo de Corrupción</v>
      </c>
      <c r="K22" s="50">
        <v>1</v>
      </c>
      <c r="L22" s="51" t="s">
        <v>123</v>
      </c>
      <c r="M22" s="223" t="s">
        <v>191</v>
      </c>
      <c r="N22" s="225"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20" t="s">
        <v>122</v>
      </c>
      <c r="R22" s="220" t="s">
        <v>122</v>
      </c>
      <c r="S22" s="220" t="s">
        <v>122</v>
      </c>
      <c r="T22" s="220" t="s">
        <v>122</v>
      </c>
      <c r="U22" s="220" t="s">
        <v>122</v>
      </c>
      <c r="V22" s="220" t="s">
        <v>122</v>
      </c>
      <c r="W22" s="220" t="s">
        <v>122</v>
      </c>
      <c r="X22" s="220" t="s">
        <v>122</v>
      </c>
      <c r="Y22" s="220" t="s">
        <v>122</v>
      </c>
      <c r="Z22" s="220" t="s">
        <v>122</v>
      </c>
      <c r="AA22" s="220" t="s">
        <v>122</v>
      </c>
      <c r="AB22" s="220" t="s">
        <v>122</v>
      </c>
      <c r="AC22" s="220" t="s">
        <v>122</v>
      </c>
      <c r="AD22" s="220" t="s">
        <v>122</v>
      </c>
      <c r="AE22" s="220" t="s">
        <v>122</v>
      </c>
      <c r="AF22" s="220" t="s">
        <v>122</v>
      </c>
      <c r="AG22" s="220" t="s">
        <v>122</v>
      </c>
      <c r="AH22" s="220" t="s">
        <v>122</v>
      </c>
      <c r="AI22" s="220" t="s">
        <v>122</v>
      </c>
      <c r="AJ22" s="220">
        <f>IF(AF22="SI","Impacto Catastrófico por lesoines o perdida de vidas humanas",(COUNTIF(Q22:AE31,"SI")+COUNTIF(AG22:AI31,"SI")))</f>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0"/>
        <v>0</v>
      </c>
      <c r="BE22" s="56" t="str">
        <f t="shared" si="1"/>
        <v>Débil</v>
      </c>
      <c r="BF22" s="53"/>
      <c r="BG22" s="55" t="s">
        <v>122</v>
      </c>
      <c r="BH22" s="56" t="str">
        <f t="shared" si="2"/>
        <v>Casilla formulada</v>
      </c>
      <c r="BI22" s="53"/>
      <c r="BJ22" s="56" t="str">
        <f t="shared" si="3"/>
        <v/>
      </c>
      <c r="BK22" s="56" t="str">
        <f t="shared" si="4"/>
        <v/>
      </c>
      <c r="BL22" s="56" t="str">
        <f t="shared" si="5"/>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4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03"/>
      <c r="G23" s="203"/>
      <c r="H23" s="203"/>
      <c r="I23" s="203"/>
      <c r="J23" s="203"/>
      <c r="K23" s="58">
        <v>2</v>
      </c>
      <c r="L23" s="59" t="s">
        <v>123</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238"/>
      <c r="BN23" s="241"/>
      <c r="BO23" s="244"/>
      <c r="BP23" s="218"/>
      <c r="BQ23" s="221"/>
      <c r="BR23" s="221"/>
      <c r="BS23" s="230"/>
    </row>
    <row r="24" spans="2:71" s="57" customFormat="1" ht="96" hidden="1"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238"/>
      <c r="BN24" s="241"/>
      <c r="BO24" s="244"/>
      <c r="BP24" s="218"/>
      <c r="BQ24" s="221"/>
      <c r="BR24" s="221"/>
      <c r="BS24" s="230"/>
    </row>
    <row r="25" spans="2:71" s="57" customFormat="1" ht="96" hidden="1"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238"/>
      <c r="BN25" s="241"/>
      <c r="BO25" s="244"/>
      <c r="BP25" s="218"/>
      <c r="BQ25" s="221"/>
      <c r="BR25" s="221"/>
      <c r="BS25" s="230"/>
    </row>
    <row r="26" spans="2:71" s="57" customFormat="1" ht="96" hidden="1"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238"/>
      <c r="BN26" s="241"/>
      <c r="BO26" s="244"/>
      <c r="BP26" s="218"/>
      <c r="BQ26" s="221"/>
      <c r="BR26" s="221"/>
      <c r="BS26" s="230"/>
    </row>
    <row r="27" spans="2:71" s="57" customFormat="1" ht="96" hidden="1"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238"/>
      <c r="BN27" s="241"/>
      <c r="BO27" s="244"/>
      <c r="BP27" s="218"/>
      <c r="BQ27" s="221"/>
      <c r="BR27" s="221"/>
      <c r="BS27" s="230"/>
    </row>
    <row r="28" spans="2:71" s="57" customFormat="1" ht="96" hidden="1"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238"/>
      <c r="BN28" s="241"/>
      <c r="BO28" s="244"/>
      <c r="BP28" s="218"/>
      <c r="BQ28" s="221"/>
      <c r="BR28" s="221"/>
      <c r="BS28" s="230"/>
    </row>
    <row r="29" spans="2:71" s="57" customFormat="1" ht="96" hidden="1"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238"/>
      <c r="BN29" s="241"/>
      <c r="BO29" s="244"/>
      <c r="BP29" s="218"/>
      <c r="BQ29" s="221"/>
      <c r="BR29" s="221"/>
      <c r="BS29" s="230"/>
    </row>
    <row r="30" spans="2:71" s="57" customFormat="1" ht="96" hidden="1"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238"/>
      <c r="BN30" s="241"/>
      <c r="BO30" s="244"/>
      <c r="BP30" s="218"/>
      <c r="BQ30" s="221"/>
      <c r="BR30" s="221"/>
      <c r="BS30" s="230"/>
    </row>
    <row r="31" spans="2:71" s="57" customFormat="1" ht="96" hidden="1"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239"/>
      <c r="BN31" s="242"/>
      <c r="BO31" s="24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0"/>
        <v>0</v>
      </c>
      <c r="BE32" s="56" t="str">
        <f t="shared" si="1"/>
        <v>Débil</v>
      </c>
      <c r="BF32" s="53"/>
      <c r="BG32" s="55" t="s">
        <v>122</v>
      </c>
      <c r="BH32" s="56" t="str">
        <f t="shared" si="2"/>
        <v>Casilla formulada</v>
      </c>
      <c r="BI32" s="53"/>
      <c r="BJ32" s="56" t="str">
        <f t="shared" si="3"/>
        <v/>
      </c>
      <c r="BK32" s="56" t="str">
        <f t="shared" si="4"/>
        <v/>
      </c>
      <c r="BL32" s="56" t="str">
        <f t="shared" si="5"/>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0"/>
        <v>0</v>
      </c>
      <c r="BE42" s="56" t="str">
        <f t="shared" si="1"/>
        <v>Débil</v>
      </c>
      <c r="BF42" s="53"/>
      <c r="BG42" s="55" t="s">
        <v>122</v>
      </c>
      <c r="BH42" s="56" t="str">
        <f t="shared" si="2"/>
        <v>Casilla formulada</v>
      </c>
      <c r="BI42" s="53"/>
      <c r="BJ42" s="56" t="str">
        <f t="shared" si="3"/>
        <v/>
      </c>
      <c r="BK42" s="56" t="str">
        <f t="shared" si="4"/>
        <v/>
      </c>
      <c r="BL42" s="56" t="str">
        <f t="shared" si="5"/>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0"/>
        <v>0</v>
      </c>
      <c r="BE52" s="56" t="str">
        <f t="shared" si="1"/>
        <v>Débil</v>
      </c>
      <c r="BF52" s="53"/>
      <c r="BG52" s="55" t="s">
        <v>122</v>
      </c>
      <c r="BH52" s="56" t="str">
        <f t="shared" si="2"/>
        <v>Casilla formulada</v>
      </c>
      <c r="BI52" s="53"/>
      <c r="BJ52" s="56" t="str">
        <f t="shared" si="3"/>
        <v/>
      </c>
      <c r="BK52" s="56" t="str">
        <f t="shared" si="4"/>
        <v/>
      </c>
      <c r="BL52" s="56" t="str">
        <f t="shared" si="5"/>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239"/>
      <c r="BN61" s="242"/>
      <c r="BO61" s="255"/>
      <c r="BP61" s="219"/>
      <c r="BQ61" s="222"/>
      <c r="BR61" s="222"/>
      <c r="BS61" s="231"/>
    </row>
    <row r="62" spans="2:71" hidden="1" x14ac:dyDescent="0.2"/>
    <row r="63" spans="2:71" hidden="1" x14ac:dyDescent="0.2"/>
    <row r="64" spans="2:71" hidden="1" x14ac:dyDescent="0.2"/>
  </sheetData>
  <sheetProtection algorithmName="SHA-512" hashValue="H5+h8roxrygvY5ZR8AKmWU7G8XQ6EraovzAQV7DCkH8UCQ0esjgebcAFn94Vxriqaw439TW3PotRSNwuKldbIA==" saltValue="93FnuixnBRvle6R0U7ObdQ=="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151" priority="23" operator="containsText" text="Si es Riesgo de Corrupción">
      <formula>NOT(ISERROR(SEARCH("Si es Riesgo de Corrupción",J12)))</formula>
    </cfRule>
    <cfRule type="containsText" dxfId="150" priority="24" operator="containsText" text="No es Riesgo de Corrupción">
      <formula>NOT(ISERROR(SEARCH("No es Riesgo de Corrupción",J12)))</formula>
    </cfRule>
  </conditionalFormatting>
  <conditionalFormatting sqref="L12:M21">
    <cfRule type="containsText" dxfId="149" priority="22" operator="containsText" text="Espacio para describir ">
      <formula>NOT(ISERROR(SEARCH("Espacio para describir ",L12)))</formula>
    </cfRule>
  </conditionalFormatting>
  <conditionalFormatting sqref="Q12:AI61 AQ12:AQ61 AV12:BC61 BG12:BG61 BO12:BO61 N12:N61">
    <cfRule type="containsText" dxfId="148" priority="21" operator="containsText" text="Escoger un dato de la lista desplegable">
      <formula>NOT(ISERROR(SEARCH("Escoger un dato de la lista desplegable",N12)))</formula>
    </cfRule>
  </conditionalFormatting>
  <conditionalFormatting sqref="AO12:AO61">
    <cfRule type="containsText" dxfId="147" priority="20" operator="containsText" text="REDACTAR CONTROL">
      <formula>NOT(ISERROR(SEARCH("REDACTAR CONTROL",AO12)))</formula>
    </cfRule>
  </conditionalFormatting>
  <conditionalFormatting sqref="AL12 BR12">
    <cfRule type="containsText" dxfId="146" priority="17" operator="containsText" text="Extremo">
      <formula>NOT(ISERROR(SEARCH("Extremo",AL12)))</formula>
    </cfRule>
    <cfRule type="containsText" dxfId="145" priority="18" operator="containsText" text="Alto">
      <formula>NOT(ISERROR(SEARCH("Alto",AL12)))</formula>
    </cfRule>
    <cfRule type="containsText" dxfId="144" priority="19" operator="containsText" text="Moderado">
      <formula>NOT(ISERROR(SEARCH("Moderado",AL12)))</formula>
    </cfRule>
  </conditionalFormatting>
  <conditionalFormatting sqref="L22:M31">
    <cfRule type="containsText" dxfId="143" priority="16" operator="containsText" text="Espacio para describir ">
      <formula>NOT(ISERROR(SEARCH("Espacio para describir ",L22)))</formula>
    </cfRule>
  </conditionalFormatting>
  <conditionalFormatting sqref="AL22 BR22">
    <cfRule type="containsText" dxfId="142" priority="13" operator="containsText" text="Extremo">
      <formula>NOT(ISERROR(SEARCH("Extremo",AL22)))</formula>
    </cfRule>
    <cfRule type="containsText" dxfId="141" priority="14" operator="containsText" text="Alto">
      <formula>NOT(ISERROR(SEARCH("Alto",AL22)))</formula>
    </cfRule>
    <cfRule type="containsText" dxfId="140" priority="15" operator="containsText" text="Moderado">
      <formula>NOT(ISERROR(SEARCH("Moderado",AL22)))</formula>
    </cfRule>
  </conditionalFormatting>
  <conditionalFormatting sqref="L32:M41">
    <cfRule type="containsText" dxfId="139" priority="12" operator="containsText" text="Espacio para describir ">
      <formula>NOT(ISERROR(SEARCH("Espacio para describir ",L32)))</formula>
    </cfRule>
  </conditionalFormatting>
  <conditionalFormatting sqref="AL32 BR32">
    <cfRule type="containsText" dxfId="138" priority="9" operator="containsText" text="Extremo">
      <formula>NOT(ISERROR(SEARCH("Extremo",AL32)))</formula>
    </cfRule>
    <cfRule type="containsText" dxfId="137" priority="10" operator="containsText" text="Alto">
      <formula>NOT(ISERROR(SEARCH("Alto",AL32)))</formula>
    </cfRule>
    <cfRule type="containsText" dxfId="136" priority="11" operator="containsText" text="Moderado">
      <formula>NOT(ISERROR(SEARCH("Moderado",AL32)))</formula>
    </cfRule>
  </conditionalFormatting>
  <conditionalFormatting sqref="L42:M51">
    <cfRule type="containsText" dxfId="135" priority="8" operator="containsText" text="Espacio para describir ">
      <formula>NOT(ISERROR(SEARCH("Espacio para describir ",L42)))</formula>
    </cfRule>
  </conditionalFormatting>
  <conditionalFormatting sqref="AL42 BR42">
    <cfRule type="containsText" dxfId="134" priority="5" operator="containsText" text="Extremo">
      <formula>NOT(ISERROR(SEARCH("Extremo",AL42)))</formula>
    </cfRule>
    <cfRule type="containsText" dxfId="133" priority="6" operator="containsText" text="Alto">
      <formula>NOT(ISERROR(SEARCH("Alto",AL42)))</formula>
    </cfRule>
    <cfRule type="containsText" dxfId="132" priority="7" operator="containsText" text="Moderado">
      <formula>NOT(ISERROR(SEARCH("Moderado",AL42)))</formula>
    </cfRule>
  </conditionalFormatting>
  <conditionalFormatting sqref="L52:M61">
    <cfRule type="containsText" dxfId="131" priority="4" operator="containsText" text="Espacio para describir ">
      <formula>NOT(ISERROR(SEARCH("Espacio para describir ",L52)))</formula>
    </cfRule>
  </conditionalFormatting>
  <conditionalFormatting sqref="AL52 BR52">
    <cfRule type="containsText" dxfId="130" priority="1" operator="containsText" text="Extremo">
      <formula>NOT(ISERROR(SEARCH("Extremo",AL52)))</formula>
    </cfRule>
    <cfRule type="containsText" dxfId="129" priority="2" operator="containsText" text="Alto">
      <formula>NOT(ISERROR(SEARCH("Alto",AL52)))</formula>
    </cfRule>
    <cfRule type="containsText" dxfId="128"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77E8468C-FF7A-4448-B7D7-18FEE4C3ED29}"/>
    <dataValidation allowBlank="1" showInputMessage="1" showErrorMessage="1" prompt="¿Se deja evidencia o rastro de la ejecución del control, que permita a cualquier tercero con la evidencia, llegar a la misma conclusión?." sqref="BC11" xr:uid="{87BA2811-28FB-4486-B394-C09851E80869}"/>
    <dataValidation allowBlank="1" showInputMessage="1" showErrorMessage="1" prompt="¿Las observaciones, desviaciones o diferencias identificadas como resultados de la ejecución del control son investigadas y resueltas de manera oportuna?" sqref="BB11" xr:uid="{EEB58566-1B1F-4E0E-98C3-01BEE26915CB}"/>
    <dataValidation allowBlank="1" showInputMessage="1" showErrorMessage="1" prompt="¿La fuente de información que se utiliza en el desarrollo del control es información confiable que permita mitigar el riesgo?." sqref="BA11" xr:uid="{C6C2C3CE-850E-4657-B484-D809CF49D05F}"/>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ADF5CBE5-B034-406B-AFA5-D601CB9B4498}"/>
    <dataValidation allowBlank="1" showInputMessage="1" showErrorMessage="1" prompt="¿La oportunidad en que se ejecuta el control ayuda a prevenir la mitigación del riesgo o a detectar la materialización del riesgo de manera oportuna?" sqref="AY11" xr:uid="{49285587-3066-4A07-91F7-464C51DD6319}"/>
    <dataValidation allowBlank="1" showInputMessage="1" showErrorMessage="1" prompt="El responsable tiene autoridad y adecuada segregación de funciones en la ejecución del control?" sqref="AX11" xr:uid="{73F730C0-903E-4682-829B-EF00BA0E856A}"/>
    <dataValidation allowBlank="1" showInputMessage="1" showErrorMessage="1" prompt="¿Existen un responsable asignado a la ejecución del control?" sqref="AW11" xr:uid="{CC3B04BB-3FC7-40B7-B810-C765CD2C8C64}"/>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757E4506-0854-4EDF-BC7C-C8E59CB75C31}"/>
    <dataValidation type="list" allowBlank="1" showInputMessage="1" showErrorMessage="1" prompt="¿Genera Impacto ambiental?" sqref="AI12:AI61" xr:uid="{69703A1C-5BBF-4AE1-8F90-FA2C3169BA2F}">
      <formula1>"SI,NO,Escoger un dato de la lista desplegable"</formula1>
    </dataValidation>
    <dataValidation allowBlank="1" showInputMessage="1" showErrorMessage="1" prompt="¿Genera Impacto ambiental?" sqref="AI11" xr:uid="{CFB55455-1159-4AC5-945B-CB0D46A0FDC7}"/>
    <dataValidation type="list" allowBlank="1" showInputMessage="1" showErrorMessage="1" prompt="¿Afectar la imagen nacional?" sqref="AH12:AH61" xr:uid="{40D45D9A-8B43-43CA-A82B-413F66DE1552}">
      <formula1>"SI,NO,Escoger un dato de la lista desplegable"</formula1>
    </dataValidation>
    <dataValidation allowBlank="1" showInputMessage="1" showErrorMessage="1" prompt="¿Afectar la imagen nacional?" sqref="AH11" xr:uid="{77F78043-C3CD-4751-8F14-AD60125D160F}"/>
    <dataValidation type="list" allowBlank="1" showInputMessage="1" showErrorMessage="1" prompt="¿Afectar la imagen regional?" sqref="AG12:AG61" xr:uid="{69A14B25-1BBF-4C10-A9F2-0A9651BB8341}">
      <formula1>"SI,NO,Escoger un dato de la lista desplegable"</formula1>
    </dataValidation>
    <dataValidation allowBlank="1" showInputMessage="1" showErrorMessage="1" prompt="¿Afectar la imagen regional?" sqref="AG11" xr:uid="{78AD23B1-17F8-470B-B54A-87CEAD663E53}"/>
    <dataValidation type="list" allowBlank="1" showInputMessage="1" showErrorMessage="1" prompt="¿Ocasionar lesiones físicas o pérdida de vidas humanas?_x000a_NOTA: si esta respuesta es afirmativa, el impacto sera considerado como catastrófico." sqref="AF12:AF61" xr:uid="{CA53DDBC-9B32-495C-A935-65F1CB2781DB}">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2B519176-57A0-4FED-B998-0A6633308ECD}"/>
    <dataValidation type="list" allowBlank="1" showInputMessage="1" showErrorMessage="1" prompt="¿Generar pérdida de credibilidad del sector?" sqref="AE12:AE61" xr:uid="{62D5492A-614D-4067-A9B5-5A092E000F7D}">
      <formula1>"SI,NO,Escoger un dato de la lista desplegable"</formula1>
    </dataValidation>
    <dataValidation allowBlank="1" showInputMessage="1" showErrorMessage="1" prompt="¿Generar pérdida de credibilidad del sector?" sqref="AE11" xr:uid="{609532E4-6B46-4AA6-A228-45F3AA4290C3}"/>
    <dataValidation type="list" allowBlank="1" showInputMessage="1" showErrorMessage="1" prompt="¿Dar lugar a procesos penales?" sqref="AD12:AD61" xr:uid="{5DF6F34A-96E9-48D9-A33B-5D56E6208098}">
      <formula1>"SI,NO,Escoger un dato de la lista desplegable"</formula1>
    </dataValidation>
    <dataValidation allowBlank="1" showInputMessage="1" showErrorMessage="1" prompt="¿Dar lugar a procesos penales?" sqref="AD11" xr:uid="{352EB16C-A284-451C-BDB2-6FD32AA2E483}"/>
    <dataValidation type="list" allowBlank="1" showInputMessage="1" showErrorMessage="1" prompt="¿Dar lugar a procesos fiscales?" sqref="AC12:AC61" xr:uid="{F07452A6-0103-4D39-90F5-11AE0C89EEFA}">
      <formula1>"SI,NO,Escoger un dato de la lista desplegable"</formula1>
    </dataValidation>
    <dataValidation allowBlank="1" showInputMessage="1" showErrorMessage="1" prompt="¿Dar lugar a procesos fiscales?" sqref="AC11" xr:uid="{CB33F991-3B18-4FB8-8BB4-ACAC0A25C6B7}"/>
    <dataValidation type="list" allowBlank="1" showInputMessage="1" showErrorMessage="1" prompt="¿Dar lugar a procesos disciplinarios?" sqref="AB12:AB61" xr:uid="{A3BD3C69-9C50-4AF1-A0A7-C1B68F9F08B1}">
      <formula1>"SI,NO,Escoger un dato de la lista desplegable"</formula1>
    </dataValidation>
    <dataValidation allowBlank="1" showInputMessage="1" showErrorMessage="1" prompt="¿Dar lugar a procesos disciplinarios?" sqref="AB11" xr:uid="{EDDE5D53-A7DB-439D-A980-FB4D95EF4898}"/>
    <dataValidation type="list" allowBlank="1" showInputMessage="1" showErrorMessage="1" prompt="¿Dar lugar a procesos sancionatorios?" sqref="AA12:AA61" xr:uid="{44826B1A-714C-42A1-82F7-980CCD5260AE}">
      <formula1>"SI,NO,Escoger un dato de la lista desplegable"</formula1>
    </dataValidation>
    <dataValidation allowBlank="1" showInputMessage="1" showErrorMessage="1" prompt="¿Dar lugar a procesos sancionatorios?" sqref="AA11" xr:uid="{15B0458E-B92F-42C9-859D-3F4AAFD07817}"/>
    <dataValidation type="list" allowBlank="1" showInputMessage="1" showErrorMessage="1" prompt="¿Generar intervención de los órganos de control, de la Fiscalía, u otro ente?" sqref="Z12:Z61" xr:uid="{50EF0305-9227-4E49-BB58-6E7494F91BEE}">
      <formula1>"SI,NO,Escoger un dato de la lista desplegable"</formula1>
    </dataValidation>
    <dataValidation allowBlank="1" showInputMessage="1" showErrorMessage="1" prompt="¿Generar intervención de los órganos de control, de la Fiscalía, u otro ente?" sqref="Z11" xr:uid="{173CB007-CE2F-4E58-B5A9-3C4C7F765CAB}"/>
    <dataValidation type="list" allowBlank="1" showInputMessage="1" showErrorMessage="1" prompt="¿Generar pérdida de información de la Entidad?" sqref="Y12:Y61" xr:uid="{3926D2D0-30C4-492D-84D7-B102C364D4F6}">
      <formula1>"SI,NO,Escoger un dato de la lista desplegable"</formula1>
    </dataValidation>
    <dataValidation allowBlank="1" showInputMessage="1" showErrorMessage="1" prompt="¿Generar pérdida de información de la Entidad?" sqref="Y11" xr:uid="{63D008FE-49AC-46CC-8B1A-5A0BEAFC4A3E}"/>
    <dataValidation type="list" allowBlank="1" showInputMessage="1" showErrorMessage="1" prompt="¿Dar lugar al detrimento de calidad de vida de la comunidad por la pérdida del bien o servicios o los recursos públicos?" sqref="X12:X61" xr:uid="{DFF8951F-B1C3-45A4-9CFF-5BC3760FD2CA}">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88DC8BDD-8186-446C-A76D-B509689E77D3}"/>
    <dataValidation type="list" allowBlank="1" showInputMessage="1" showErrorMessage="1" prompt="¿Afectar la generación de los productos o la prestación de servicios?" sqref="W12:W61" xr:uid="{45FD87DE-87B1-454D-94D2-FA5C8D104058}">
      <formula1>"SI,NO,Escoger un dato de la lista desplegable"</formula1>
    </dataValidation>
    <dataValidation allowBlank="1" showInputMessage="1" showErrorMessage="1" prompt="¿Afectar la generación de los productos o la prestación de servicios?" sqref="W11" xr:uid="{25E308F9-79D2-44E0-8B47-15F1D0A09951}"/>
    <dataValidation type="list" allowBlank="1" showInputMessage="1" showErrorMessage="1" prompt="¿Generar pérdida de recursos económicos?" sqref="V12:V61" xr:uid="{157E03FF-BEC9-4915-A6ED-6B69F5B7304A}">
      <formula1>"SI,NO,Escoger un dato de la lista desplegable"</formula1>
    </dataValidation>
    <dataValidation allowBlank="1" showInputMessage="1" showErrorMessage="1" prompt="¿Generar pérdida de recursos económicos?" sqref="V11" xr:uid="{CB59BD34-1FD0-4C17-ACC2-FA948AC6837C}"/>
    <dataValidation type="list" allowBlank="1" showInputMessage="1" showErrorMessage="1" prompt="¿Generar pérdida de confianza de la Entidad, afectando su reputación?" sqref="U12:U61" xr:uid="{A2345D6A-3214-4DC9-A873-CEC27564FE62}">
      <formula1>"SI,NO,Escoger un dato de la lista desplegable"</formula1>
    </dataValidation>
    <dataValidation allowBlank="1" showInputMessage="1" showErrorMessage="1" prompt="¿Generar pérdida de confianza de la Entidad, afectando su reputación?" sqref="U11" xr:uid="{3C57047F-FF08-44DE-968F-579E32F1D40C}"/>
    <dataValidation type="list" allowBlank="1" showInputMessage="1" showErrorMessage="1" prompt="¿Afectar el cumplimiento de la misión del sector al que pertenece la Entidad?" sqref="T12:T61" xr:uid="{B4CCAE24-243E-453E-B3B1-7A5814FCCC56}">
      <formula1>"SI,NO,Escoger un dato de la lista desplegable"</formula1>
    </dataValidation>
    <dataValidation allowBlank="1" showInputMessage="1" showErrorMessage="1" prompt="¿Afectar el cumplimiento de la misión del sector al que pertenece la Entidad?" sqref="T11" xr:uid="{60F394E2-351D-4FB1-8B5B-1E871115F2E1}"/>
    <dataValidation type="list" allowBlank="1" showInputMessage="1" showErrorMessage="1" prompt="¿Afectar el cumplimiento de misión de la Entidad?" sqref="S12:S61" xr:uid="{3FD6216B-9E96-4D63-9277-260D53121BD2}">
      <formula1>"SI,NO,Escoger un dato de la lista desplegable"</formula1>
    </dataValidation>
    <dataValidation allowBlank="1" showInputMessage="1" showErrorMessage="1" prompt="¿Afectar el cumplimiento de misión de la Entidad?" sqref="S11" xr:uid="{07975F90-63BE-49AE-BE2A-697CEEFD8DEE}"/>
    <dataValidation type="list" allowBlank="1" showInputMessage="1" showErrorMessage="1" prompt="¿Afectar el cumplimiento de metas y objetivos de la dependencia?" sqref="R12:R61" xr:uid="{EDB90D69-6E98-463C-A782-CD9CD6940E2F}">
      <formula1>"SI,NO,Escoger un dato de la lista desplegable"</formula1>
    </dataValidation>
    <dataValidation allowBlank="1" showInputMessage="1" showErrorMessage="1" prompt="¿Afectar el cumplimiento de metas y objetivos de la dependencia?" sqref="R11" xr:uid="{B931D185-03A1-4191-92E0-730D58EBA103}"/>
    <dataValidation type="list" allowBlank="1" showInputMessage="1" showErrorMessage="1" prompt="¿Afectar al grupo de funcionarios del proceso?" sqref="Q12:Q61" xr:uid="{94351E1A-BA45-42C1-8F9C-DF4C437787F3}">
      <formula1>"SI,NO,Escoger un dato de la lista desplegable"</formula1>
    </dataValidation>
    <dataValidation allowBlank="1" showInputMessage="1" showErrorMessage="1" prompt="¿Afectar al grupo de funcionarios del proceso?" sqref="Q11" xr:uid="{45FBA81C-70A8-429F-9B9D-D807250D02EF}"/>
    <dataValidation allowBlank="1" showInputMessage="1" showErrorMessage="1" prompt="Son los efectos ocasionados por la ocurrencia de un riesgo que afecta los objetivos o procesos de la entidad. Pueden ser una pérdida, un daño, un perjuicio, un detrimento." sqref="M9:M11" xr:uid="{A14EC9F1-4447-498D-90C6-EE33CAEBE378}"/>
    <dataValidation type="list" allowBlank="1" showInputMessage="1" showErrorMessage="1" sqref="BG12:BG61" xr:uid="{BACB7D04-F1F6-4FA8-8C05-F63C5EAF856E}">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8E7FC55E-6FAA-4F79-8797-FEF00F75814D}">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5C582862-F72A-4EEB-9EAF-1DE5A9C66973}">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9E7DE58E-2016-4636-97B6-24D3B6299AF9}">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A47B473A-8108-4AA8-9DDE-8F8877DD2759}">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B7867BA5-96FD-4A64-88BF-0F404169383D}">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55384659-F44C-47EB-9C9D-53EBCBB3E7DC}">
      <formula1>"Adecuado,Inadecuado,Escoger un dato de la lista desplegable"</formula1>
    </dataValidation>
    <dataValidation type="list" allowBlank="1" showInputMessage="1" showErrorMessage="1" prompt="¿Existen un responsable asignado a la ejecución del control?" sqref="AW12:AW61" xr:uid="{4694017C-26B8-4000-96A6-04100B94CD03}">
      <formula1>"Asignado,No Asignado,Escoger un dato de la lista desplegable"</formula1>
    </dataValidation>
    <dataValidation type="list" allowBlank="1" showInputMessage="1" showErrorMessage="1" sqref="AV12:AV61" xr:uid="{884F4215-8799-4DFD-9C68-19A1B970BB1B}">
      <formula1>"Escoger un dato de la lista desplegable,Preventivo,Detectivo"</formula1>
    </dataValidation>
    <dataValidation type="list" allowBlank="1" showInputMessage="1" showErrorMessage="1" sqref="AQ12:AQ61" xr:uid="{20DA30C4-48D3-4786-82AB-0A4A1DE5706B}">
      <formula1>"Escoger un dato de la lista desplegable,Por Tramite, Diario, Semanal, Quincenal, Mensual, Bimestral, Trimestral, Semestral,Anual"</formula1>
    </dataValidation>
    <dataValidation type="list" allowBlank="1" showInputMessage="1" showErrorMessage="1" sqref="F12:I61" xr:uid="{FA2BE814-DCAE-40FE-9A48-F7423C41316C}">
      <formula1>"SI,NO,Escoger un dato de la lista desplegable"</formula1>
    </dataValidation>
    <dataValidation type="list" allowBlank="1" showInputMessage="1" showErrorMessage="1" sqref="N12:N61" xr:uid="{9BBB3A15-4839-4E39-AD82-F54E853F7773}">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658504D-2C36-40B4-B581-8A56413E7C01}">
          <x14:formula1>
            <xm:f>DATOS!$J$15:$J$19</xm:f>
          </x14:formula1>
          <xm:sqref>AM12:AM61</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FF515-EF3C-4EE0-906A-3BFE957A713D}">
  <sheetPr>
    <pageSetUpPr fitToPage="1"/>
  </sheetPr>
  <dimension ref="B2:BS64"/>
  <sheetViews>
    <sheetView zoomScale="55" zoomScaleNormal="55" workbookViewId="0"/>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44956</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344.25" x14ac:dyDescent="0.25">
      <c r="B12" s="197">
        <v>1</v>
      </c>
      <c r="C12" s="200" t="s">
        <v>48</v>
      </c>
      <c r="D12" s="203" t="s">
        <v>328</v>
      </c>
      <c r="E12" s="203" t="s">
        <v>337</v>
      </c>
      <c r="F12" s="203" t="s">
        <v>170</v>
      </c>
      <c r="G12" s="203" t="s">
        <v>170</v>
      </c>
      <c r="H12" s="203" t="s">
        <v>170</v>
      </c>
      <c r="I12" s="203" t="s">
        <v>170</v>
      </c>
      <c r="J12" s="203" t="str">
        <f>IF(AND((F12="SI"),(G12="SI"),(H12="SI"),(I12="SI")),"Si es Riesgo de Corrupción","No es Riesgo de Corrupción")</f>
        <v>Si es Riesgo de Corrupción</v>
      </c>
      <c r="K12" s="50">
        <v>1</v>
      </c>
      <c r="L12" s="51" t="s">
        <v>329</v>
      </c>
      <c r="M12" s="223" t="s">
        <v>330</v>
      </c>
      <c r="N12" s="225">
        <v>1</v>
      </c>
      <c r="O12" s="214" t="str">
        <f>IF(N12=1,"Rara vez",IF(N12=2,"Improbable",IF(N12=3,"Posible",IF(N12=4,"Probable",IF(N12=5,"Casi seguro","Definir el nivel de probabilidad")))))</f>
        <v>Rara vez</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20" t="s">
        <v>170</v>
      </c>
      <c r="R12" s="220" t="s">
        <v>170</v>
      </c>
      <c r="S12" s="220" t="s">
        <v>173</v>
      </c>
      <c r="T12" s="220" t="s">
        <v>173</v>
      </c>
      <c r="U12" s="220" t="s">
        <v>170</v>
      </c>
      <c r="V12" s="220" t="s">
        <v>170</v>
      </c>
      <c r="W12" s="220" t="s">
        <v>173</v>
      </c>
      <c r="X12" s="220" t="s">
        <v>173</v>
      </c>
      <c r="Y12" s="220" t="s">
        <v>170</v>
      </c>
      <c r="Z12" s="220" t="s">
        <v>170</v>
      </c>
      <c r="AA12" s="220" t="s">
        <v>170</v>
      </c>
      <c r="AB12" s="220" t="s">
        <v>170</v>
      </c>
      <c r="AC12" s="220" t="s">
        <v>170</v>
      </c>
      <c r="AD12" s="220" t="s">
        <v>170</v>
      </c>
      <c r="AE12" s="220" t="s">
        <v>170</v>
      </c>
      <c r="AF12" s="220" t="s">
        <v>173</v>
      </c>
      <c r="AG12" s="220" t="s">
        <v>170</v>
      </c>
      <c r="AH12" s="220" t="s">
        <v>170</v>
      </c>
      <c r="AI12" s="220" t="s">
        <v>173</v>
      </c>
      <c r="AJ12" s="220">
        <f>IF(AF12="SI","Impacto Catastrófico por lesoines o perdida de vidas humanas",(COUNTIF(Q12:AE21,"SI")+COUNTIF(AG12:AI21,"SI")))</f>
        <v>13</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124</v>
      </c>
      <c r="AN12" s="52">
        <v>1</v>
      </c>
      <c r="AO12" s="53" t="s">
        <v>331</v>
      </c>
      <c r="AP12" s="53" t="s">
        <v>332</v>
      </c>
      <c r="AQ12" s="53" t="s">
        <v>333</v>
      </c>
      <c r="AR12" s="53" t="s">
        <v>334</v>
      </c>
      <c r="AS12" s="53" t="s">
        <v>335</v>
      </c>
      <c r="AT12" s="53" t="s">
        <v>336</v>
      </c>
      <c r="AU12" s="53" t="s">
        <v>932</v>
      </c>
      <c r="AV12" s="53" t="s">
        <v>178</v>
      </c>
      <c r="AW12" s="54" t="s">
        <v>179</v>
      </c>
      <c r="AX12" s="54" t="s">
        <v>180</v>
      </c>
      <c r="AY12" s="54" t="s">
        <v>181</v>
      </c>
      <c r="AZ12" s="54" t="s">
        <v>182</v>
      </c>
      <c r="BA12" s="54" t="s">
        <v>183</v>
      </c>
      <c r="BB12" s="54" t="s">
        <v>184</v>
      </c>
      <c r="BC12" s="54" t="s">
        <v>206</v>
      </c>
      <c r="BD12" s="54">
        <f t="shared" ref="BD12:BD61" si="0">IF(AW12="Asignado",15,0)+IF(AX12="Adecuado",15,0)+IF(AY12="Oportuna",15,0)+IF(AZ12="Prevenir",15,IF(AZ12="Detectar",10,0))+IF(BA12="Confiable",15,0)+IF(BB12="Se investigan y resuelven oportunamente",15,0)+IF(BC12="Completa",10,IF(BC12="Incompleta",5,0))</f>
        <v>100</v>
      </c>
      <c r="BE12" s="54" t="str">
        <f t="shared" ref="BE12:BE61" si="1">IF(BD12&lt;=85,"Débil",IF(AND(BD12&gt;=86,BD12&lt;=94),"Moderado","Fuerte"))</f>
        <v>Fuerte</v>
      </c>
      <c r="BF12" s="53"/>
      <c r="BG12" s="55" t="s">
        <v>186</v>
      </c>
      <c r="BH12" s="54" t="str">
        <f t="shared" ref="BH12:BH61" si="2">IF(BG12="Débil","No se ejecuta",IF(BG12="Moderado","Algunas veces se ejecuta",IF(BG12="FUERTE","Siempre se ejecuta","Casilla formulada")))</f>
        <v>Siempre se ejecuta</v>
      </c>
      <c r="BI12" s="53"/>
      <c r="BJ12" s="54"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4">
        <f t="shared" ref="BK12:BK61" si="4">IF(BJ12="DÉBIL",0,IF(BJ12="MODERADO",50,IF(BJ12="FUERTE",100,"")))</f>
        <v>100</v>
      </c>
      <c r="BL12" s="54" t="str">
        <f t="shared" ref="BL12:BL61" si="5">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57"/>
    </row>
    <row r="13" spans="2:71" s="57" customFormat="1" ht="6" customHeight="1" x14ac:dyDescent="0.25">
      <c r="B13" s="198"/>
      <c r="C13" s="201"/>
      <c r="D13" s="203"/>
      <c r="E13" s="203"/>
      <c r="F13" s="203"/>
      <c r="G13" s="203"/>
      <c r="H13" s="203"/>
      <c r="I13" s="203"/>
      <c r="J13" s="203"/>
      <c r="K13" s="58">
        <v>2</v>
      </c>
      <c r="L13" s="59" t="s">
        <v>123</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125</v>
      </c>
      <c r="AP13" s="61"/>
      <c r="AQ13" s="61" t="s">
        <v>122</v>
      </c>
      <c r="AR13" s="61"/>
      <c r="AS13" s="61"/>
      <c r="AT13" s="61"/>
      <c r="AU13" s="61"/>
      <c r="AV13" s="61" t="s">
        <v>122</v>
      </c>
      <c r="AW13" s="62" t="s">
        <v>122</v>
      </c>
      <c r="AX13" s="62" t="s">
        <v>122</v>
      </c>
      <c r="AY13" s="62" t="s">
        <v>122</v>
      </c>
      <c r="AZ13" s="62" t="s">
        <v>122</v>
      </c>
      <c r="BA13" s="62" t="s">
        <v>122</v>
      </c>
      <c r="BB13" s="62" t="s">
        <v>122</v>
      </c>
      <c r="BC13" s="62" t="s">
        <v>122</v>
      </c>
      <c r="BD13" s="62">
        <f t="shared" si="0"/>
        <v>0</v>
      </c>
      <c r="BE13" s="62" t="str">
        <f t="shared" si="1"/>
        <v>Débil</v>
      </c>
      <c r="BF13" s="61"/>
      <c r="BG13" s="63" t="s">
        <v>122</v>
      </c>
      <c r="BH13" s="62" t="str">
        <f t="shared" si="2"/>
        <v>Casilla formulada</v>
      </c>
      <c r="BI13" s="61"/>
      <c r="BJ13" s="62" t="str">
        <f t="shared" si="3"/>
        <v/>
      </c>
      <c r="BK13" s="62" t="str">
        <f t="shared" si="4"/>
        <v/>
      </c>
      <c r="BL13" s="62" t="str">
        <f t="shared" si="5"/>
        <v>SI</v>
      </c>
      <c r="BM13" s="238"/>
      <c r="BN13" s="241"/>
      <c r="BO13" s="244"/>
      <c r="BP13" s="218"/>
      <c r="BQ13" s="221"/>
      <c r="BR13" s="221"/>
      <c r="BS13" s="258"/>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238"/>
      <c r="BN14" s="241"/>
      <c r="BO14" s="244"/>
      <c r="BP14" s="218"/>
      <c r="BQ14" s="221"/>
      <c r="BR14" s="221"/>
      <c r="BS14" s="258"/>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238"/>
      <c r="BN15" s="241"/>
      <c r="BO15" s="244"/>
      <c r="BP15" s="218"/>
      <c r="BQ15" s="221"/>
      <c r="BR15" s="221"/>
      <c r="BS15" s="258"/>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238"/>
      <c r="BN16" s="241"/>
      <c r="BO16" s="244"/>
      <c r="BP16" s="218"/>
      <c r="BQ16" s="221"/>
      <c r="BR16" s="221"/>
      <c r="BS16" s="258"/>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238"/>
      <c r="BN17" s="241"/>
      <c r="BO17" s="244"/>
      <c r="BP17" s="218"/>
      <c r="BQ17" s="221"/>
      <c r="BR17" s="221"/>
      <c r="BS17" s="258"/>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238"/>
      <c r="BN18" s="241"/>
      <c r="BO18" s="244"/>
      <c r="BP18" s="218"/>
      <c r="BQ18" s="221"/>
      <c r="BR18" s="221"/>
      <c r="BS18" s="258"/>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238"/>
      <c r="BN19" s="241"/>
      <c r="BO19" s="244"/>
      <c r="BP19" s="218"/>
      <c r="BQ19" s="221"/>
      <c r="BR19" s="221"/>
      <c r="BS19" s="258"/>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238"/>
      <c r="BN20" s="241"/>
      <c r="BO20" s="244"/>
      <c r="BP20" s="218"/>
      <c r="BQ20" s="221"/>
      <c r="BR20" s="221"/>
      <c r="BS20" s="258"/>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239"/>
      <c r="BN21" s="242"/>
      <c r="BO21" s="245"/>
      <c r="BP21" s="219"/>
      <c r="BQ21" s="222"/>
      <c r="BR21" s="222"/>
      <c r="BS21" s="259"/>
    </row>
    <row r="22" spans="2:71" s="57" customFormat="1" ht="204" x14ac:dyDescent="0.25">
      <c r="B22" s="197">
        <v>2</v>
      </c>
      <c r="C22" s="200" t="s">
        <v>48</v>
      </c>
      <c r="D22" s="203" t="s">
        <v>328</v>
      </c>
      <c r="E22" s="203" t="s">
        <v>338</v>
      </c>
      <c r="F22" s="203" t="s">
        <v>170</v>
      </c>
      <c r="G22" s="203" t="s">
        <v>170</v>
      </c>
      <c r="H22" s="203" t="s">
        <v>170</v>
      </c>
      <c r="I22" s="203" t="s">
        <v>170</v>
      </c>
      <c r="J22" s="203" t="str">
        <f>IF(AND((F22="SI"),(G22="SI"),(H22="SI"),(I22="SI")),"Si es Riesgo de Corrupción","No es Riesgo de Corrupción")</f>
        <v>Si es Riesgo de Corrupción</v>
      </c>
      <c r="K22" s="50">
        <v>1</v>
      </c>
      <c r="L22" s="51" t="s">
        <v>355</v>
      </c>
      <c r="M22" s="223" t="s">
        <v>339</v>
      </c>
      <c r="N22" s="225">
        <v>3</v>
      </c>
      <c r="O22" s="214" t="str">
        <f>IF(N22=1,"Rara vez",IF(N22=2,"Improbable",IF(N22=3,"Posible",IF(N22=4,"Probable",IF(N22=5,"Casi seguro","Definir el nivel de probabilidad")))))</f>
        <v>Posible</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22" s="220" t="s">
        <v>170</v>
      </c>
      <c r="R22" s="220" t="s">
        <v>170</v>
      </c>
      <c r="S22" s="220" t="s">
        <v>173</v>
      </c>
      <c r="T22" s="220" t="s">
        <v>173</v>
      </c>
      <c r="U22" s="220" t="s">
        <v>170</v>
      </c>
      <c r="V22" s="220" t="s">
        <v>170</v>
      </c>
      <c r="W22" s="220" t="s">
        <v>173</v>
      </c>
      <c r="X22" s="220" t="s">
        <v>173</v>
      </c>
      <c r="Y22" s="220" t="s">
        <v>170</v>
      </c>
      <c r="Z22" s="220" t="s">
        <v>170</v>
      </c>
      <c r="AA22" s="220" t="s">
        <v>170</v>
      </c>
      <c r="AB22" s="220" t="s">
        <v>170</v>
      </c>
      <c r="AC22" s="220" t="s">
        <v>170</v>
      </c>
      <c r="AD22" s="220" t="s">
        <v>170</v>
      </c>
      <c r="AE22" s="220" t="s">
        <v>170</v>
      </c>
      <c r="AF22" s="220" t="s">
        <v>173</v>
      </c>
      <c r="AG22" s="220" t="s">
        <v>170</v>
      </c>
      <c r="AH22" s="220" t="s">
        <v>170</v>
      </c>
      <c r="AI22" s="220" t="s">
        <v>173</v>
      </c>
      <c r="AJ22" s="220">
        <f>IF(AF22="SI","Impacto Catastrófico por lesoines o perdida de vidas humanas",(COUNTIF(Q22:AE31,"SI")+COUNTIF(AG22:AI31,"SI")))</f>
        <v>13</v>
      </c>
      <c r="AK22" s="220" t="str">
        <f>IF(AJ22=0,"",IF(AND(AJ22&gt;0,AJ22&lt;=5),"Moderado",IF(AND(AJ22&gt;5,AJ22&lt;=11),"Mayor","Catastrófico")))</f>
        <v>Catastrófico</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340</v>
      </c>
      <c r="AP22" s="53" t="s">
        <v>341</v>
      </c>
      <c r="AQ22" s="53" t="s">
        <v>342</v>
      </c>
      <c r="AR22" s="53" t="s">
        <v>343</v>
      </c>
      <c r="AS22" s="53" t="s">
        <v>344</v>
      </c>
      <c r="AT22" s="53" t="s">
        <v>345</v>
      </c>
      <c r="AU22" s="53" t="s">
        <v>346</v>
      </c>
      <c r="AV22" s="53" t="s">
        <v>178</v>
      </c>
      <c r="AW22" s="54" t="s">
        <v>179</v>
      </c>
      <c r="AX22" s="54" t="s">
        <v>180</v>
      </c>
      <c r="AY22" s="54" t="s">
        <v>181</v>
      </c>
      <c r="AZ22" s="54" t="s">
        <v>182</v>
      </c>
      <c r="BA22" s="54" t="s">
        <v>183</v>
      </c>
      <c r="BB22" s="54" t="s">
        <v>184</v>
      </c>
      <c r="BC22" s="54" t="s">
        <v>206</v>
      </c>
      <c r="BD22" s="54">
        <f t="shared" si="0"/>
        <v>100</v>
      </c>
      <c r="BE22" s="54" t="str">
        <f t="shared" si="1"/>
        <v>Fuerte</v>
      </c>
      <c r="BF22" s="53"/>
      <c r="BG22" s="55" t="s">
        <v>186</v>
      </c>
      <c r="BH22" s="54" t="str">
        <f t="shared" si="2"/>
        <v>Siempre se ejecuta</v>
      </c>
      <c r="BI22" s="53"/>
      <c r="BJ22" s="54" t="str">
        <f t="shared" si="3"/>
        <v>FUERTE</v>
      </c>
      <c r="BK22" s="54">
        <f t="shared" si="4"/>
        <v>100</v>
      </c>
      <c r="BL22" s="54" t="str">
        <f t="shared" si="5"/>
        <v>NO</v>
      </c>
      <c r="BM22" s="237" t="str">
        <f>IF(AVERAGE(BK22:BK31)=100,"FUERTE",IF(AND(AVERAGE(BK22:BK31)&lt;=99,AVERAGE(BK22:BK31)&gt;=50),"MODERADA",IF(AVERAGE(BK22:BK31)&lt;50,"DÉBIL",0)))</f>
        <v>FUERTE</v>
      </c>
      <c r="BN22" s="240" t="str">
        <f>IFERROR(IF(BM22="DÉBIL","NO DISMINUYE",IF(AVERAGEIF(AV22:AV31,"Preventivo",BK22:BK31)&gt;=50,"DIRECTAMENTE","NO DISMINUYE")),"NO DISMINUYE")</f>
        <v>DIRECTAMENTE</v>
      </c>
      <c r="BO22" s="243">
        <f>IF(N22=1,1,IF(AND(N22=2,BM22="FUERTE",BN22="DIRECTAMENTE"),N22-1,IF(AND(N22&gt;2,BM22="FUERTE",BN22="DIRECTAMENTE"),N22-2,IF(AND(N22&gt;=2,BM22="MODERADA",BN22="DIRECTAMENTE"),N22-1,N22))))</f>
        <v>1</v>
      </c>
      <c r="BP22" s="246" t="str">
        <f>IF(BO22=1,"Rara vez",IF(BO22=2,"Improbable",IF(BO22=3,"Posible",IF(BO22=4,"Probable",IF(BO22=5,"Casi Seguro",0)))))</f>
        <v>Rara vez</v>
      </c>
      <c r="BQ22" s="228" t="str">
        <f>AK22</f>
        <v>Catastrófico</v>
      </c>
      <c r="BR22" s="228" t="str">
        <f>IF(AND(BP22="Rara Vez",BQ22="Moderado"),"Moderado",IF(AND(BP22="Rara Vez",BQ22="Mayor"),"Alto",IF(AND(BP22="Improbable",BQ22="Moderado"),"Moderado",IF(AND(BP22="Improbable",BQ22="Mayor"),"Alto",IF(AND(BP22="Posible",BQ22="Moderado"),"Alto",IF(AND(BP22="Probable",BQ22="Moderado"),"Alto","Extremo"))))))</f>
        <v>Extremo</v>
      </c>
      <c r="BS22" s="257"/>
    </row>
    <row r="23" spans="2:71" s="57" customFormat="1" ht="318.75" x14ac:dyDescent="0.25">
      <c r="B23" s="198"/>
      <c r="C23" s="201"/>
      <c r="D23" s="203"/>
      <c r="E23" s="203"/>
      <c r="F23" s="203"/>
      <c r="G23" s="203"/>
      <c r="H23" s="203"/>
      <c r="I23" s="203"/>
      <c r="J23" s="203"/>
      <c r="K23" s="58">
        <v>2</v>
      </c>
      <c r="L23" s="59" t="s">
        <v>356</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347</v>
      </c>
      <c r="AP23" s="61" t="s">
        <v>332</v>
      </c>
      <c r="AQ23" s="61" t="s">
        <v>333</v>
      </c>
      <c r="AR23" s="61" t="s">
        <v>334</v>
      </c>
      <c r="AS23" s="61" t="s">
        <v>348</v>
      </c>
      <c r="AT23" s="61" t="s">
        <v>336</v>
      </c>
      <c r="AU23" s="61" t="s">
        <v>932</v>
      </c>
      <c r="AV23" s="61" t="s">
        <v>178</v>
      </c>
      <c r="AW23" s="62" t="s">
        <v>179</v>
      </c>
      <c r="AX23" s="62" t="s">
        <v>180</v>
      </c>
      <c r="AY23" s="62" t="s">
        <v>181</v>
      </c>
      <c r="AZ23" s="62" t="s">
        <v>182</v>
      </c>
      <c r="BA23" s="62" t="s">
        <v>183</v>
      </c>
      <c r="BB23" s="62" t="s">
        <v>184</v>
      </c>
      <c r="BC23" s="62" t="s">
        <v>206</v>
      </c>
      <c r="BD23" s="62">
        <f t="shared" si="0"/>
        <v>100</v>
      </c>
      <c r="BE23" s="62" t="str">
        <f t="shared" si="1"/>
        <v>Fuerte</v>
      </c>
      <c r="BF23" s="61"/>
      <c r="BG23" s="63" t="s">
        <v>186</v>
      </c>
      <c r="BH23" s="62" t="str">
        <f t="shared" si="2"/>
        <v>Siempre se ejecuta</v>
      </c>
      <c r="BI23" s="61"/>
      <c r="BJ23" s="62" t="str">
        <f t="shared" si="3"/>
        <v>FUERTE</v>
      </c>
      <c r="BK23" s="62">
        <f t="shared" si="4"/>
        <v>100</v>
      </c>
      <c r="BL23" s="62" t="str">
        <f t="shared" si="5"/>
        <v>NO</v>
      </c>
      <c r="BM23" s="238"/>
      <c r="BN23" s="241"/>
      <c r="BO23" s="244"/>
      <c r="BP23" s="218"/>
      <c r="BQ23" s="221"/>
      <c r="BR23" s="221"/>
      <c r="BS23" s="258"/>
    </row>
    <row r="24" spans="2:71" s="57" customFormat="1" ht="267.75" x14ac:dyDescent="0.25">
      <c r="B24" s="198"/>
      <c r="C24" s="201"/>
      <c r="D24" s="203"/>
      <c r="E24" s="203"/>
      <c r="F24" s="203"/>
      <c r="G24" s="203"/>
      <c r="H24" s="203"/>
      <c r="I24" s="203"/>
      <c r="J24" s="203"/>
      <c r="K24" s="64">
        <v>3</v>
      </c>
      <c r="L24" s="65" t="s">
        <v>357</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349</v>
      </c>
      <c r="AP24" s="67" t="s">
        <v>350</v>
      </c>
      <c r="AQ24" s="67" t="s">
        <v>342</v>
      </c>
      <c r="AR24" s="67" t="s">
        <v>351</v>
      </c>
      <c r="AS24" s="67" t="s">
        <v>352</v>
      </c>
      <c r="AT24" s="67" t="s">
        <v>353</v>
      </c>
      <c r="AU24" s="67" t="s">
        <v>354</v>
      </c>
      <c r="AV24" s="67" t="s">
        <v>178</v>
      </c>
      <c r="AW24" s="68" t="s">
        <v>179</v>
      </c>
      <c r="AX24" s="68" t="s">
        <v>180</v>
      </c>
      <c r="AY24" s="68" t="s">
        <v>181</v>
      </c>
      <c r="AZ24" s="68" t="s">
        <v>182</v>
      </c>
      <c r="BA24" s="68" t="s">
        <v>183</v>
      </c>
      <c r="BB24" s="68" t="s">
        <v>184</v>
      </c>
      <c r="BC24" s="68" t="s">
        <v>206</v>
      </c>
      <c r="BD24" s="68">
        <f t="shared" si="0"/>
        <v>100</v>
      </c>
      <c r="BE24" s="68" t="str">
        <f t="shared" si="1"/>
        <v>Fuerte</v>
      </c>
      <c r="BF24" s="67"/>
      <c r="BG24" s="69" t="s">
        <v>186</v>
      </c>
      <c r="BH24" s="68" t="str">
        <f t="shared" si="2"/>
        <v>Siempre se ejecuta</v>
      </c>
      <c r="BI24" s="67"/>
      <c r="BJ24" s="68" t="str">
        <f t="shared" si="3"/>
        <v>FUERTE</v>
      </c>
      <c r="BK24" s="68">
        <f t="shared" si="4"/>
        <v>100</v>
      </c>
      <c r="BL24" s="68" t="str">
        <f t="shared" si="5"/>
        <v>NO</v>
      </c>
      <c r="BM24" s="238"/>
      <c r="BN24" s="241"/>
      <c r="BO24" s="244"/>
      <c r="BP24" s="218"/>
      <c r="BQ24" s="221"/>
      <c r="BR24" s="221"/>
      <c r="BS24" s="258"/>
    </row>
    <row r="25" spans="2:71" s="57" customFormat="1" ht="6"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238"/>
      <c r="BN25" s="241"/>
      <c r="BO25" s="244"/>
      <c r="BP25" s="218"/>
      <c r="BQ25" s="221"/>
      <c r="BR25" s="221"/>
      <c r="BS25" s="258"/>
    </row>
    <row r="26" spans="2:71" s="57" customFormat="1" ht="6"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238"/>
      <c r="BN26" s="241"/>
      <c r="BO26" s="244"/>
      <c r="BP26" s="218"/>
      <c r="BQ26" s="221"/>
      <c r="BR26" s="221"/>
      <c r="BS26" s="258"/>
    </row>
    <row r="27" spans="2:71" s="57" customFormat="1" ht="6"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238"/>
      <c r="BN27" s="241"/>
      <c r="BO27" s="244"/>
      <c r="BP27" s="218"/>
      <c r="BQ27" s="221"/>
      <c r="BR27" s="221"/>
      <c r="BS27" s="258"/>
    </row>
    <row r="28" spans="2:71" s="57" customFormat="1" ht="6"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238"/>
      <c r="BN28" s="241"/>
      <c r="BO28" s="244"/>
      <c r="BP28" s="218"/>
      <c r="BQ28" s="221"/>
      <c r="BR28" s="221"/>
      <c r="BS28" s="258"/>
    </row>
    <row r="29" spans="2:71" s="57" customFormat="1" ht="6"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238"/>
      <c r="BN29" s="241"/>
      <c r="BO29" s="244"/>
      <c r="BP29" s="218"/>
      <c r="BQ29" s="221"/>
      <c r="BR29" s="221"/>
      <c r="BS29" s="258"/>
    </row>
    <row r="30" spans="2:71" s="57" customFormat="1" ht="6"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238"/>
      <c r="BN30" s="241"/>
      <c r="BO30" s="244"/>
      <c r="BP30" s="218"/>
      <c r="BQ30" s="221"/>
      <c r="BR30" s="221"/>
      <c r="BS30" s="258"/>
    </row>
    <row r="31" spans="2:71" s="57" customFormat="1" ht="6"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239"/>
      <c r="BN31" s="242"/>
      <c r="BO31" s="245"/>
      <c r="BP31" s="219"/>
      <c r="BQ31" s="222"/>
      <c r="BR31" s="222"/>
      <c r="BS31" s="259"/>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0"/>
        <v>0</v>
      </c>
      <c r="BE32" s="54" t="str">
        <f t="shared" si="1"/>
        <v>Débil</v>
      </c>
      <c r="BF32" s="53"/>
      <c r="BG32" s="55" t="s">
        <v>122</v>
      </c>
      <c r="BH32" s="54" t="str">
        <f t="shared" si="2"/>
        <v>Casilla formulada</v>
      </c>
      <c r="BI32" s="53"/>
      <c r="BJ32" s="54" t="str">
        <f t="shared" si="3"/>
        <v/>
      </c>
      <c r="BK32" s="54" t="str">
        <f t="shared" si="4"/>
        <v/>
      </c>
      <c r="BL32" s="54" t="str">
        <f t="shared" si="5"/>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0"/>
        <v>0</v>
      </c>
      <c r="BE42" s="54" t="str">
        <f t="shared" si="1"/>
        <v>Débil</v>
      </c>
      <c r="BF42" s="53"/>
      <c r="BG42" s="55" t="s">
        <v>122</v>
      </c>
      <c r="BH42" s="54" t="str">
        <f t="shared" si="2"/>
        <v>Casilla formulada</v>
      </c>
      <c r="BI42" s="53"/>
      <c r="BJ42" s="54" t="str">
        <f t="shared" si="3"/>
        <v/>
      </c>
      <c r="BK42" s="54" t="str">
        <f t="shared" si="4"/>
        <v/>
      </c>
      <c r="BL42" s="54" t="str">
        <f t="shared" si="5"/>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0"/>
        <v>0</v>
      </c>
      <c r="BE52" s="54" t="str">
        <f t="shared" si="1"/>
        <v>Débil</v>
      </c>
      <c r="BF52" s="53"/>
      <c r="BG52" s="55" t="s">
        <v>122</v>
      </c>
      <c r="BH52" s="54" t="str">
        <f t="shared" si="2"/>
        <v>Casilla formulada</v>
      </c>
      <c r="BI52" s="53"/>
      <c r="BJ52" s="54" t="str">
        <f t="shared" si="3"/>
        <v/>
      </c>
      <c r="BK52" s="54" t="str">
        <f t="shared" si="4"/>
        <v/>
      </c>
      <c r="BL52" s="54" t="str">
        <f t="shared" si="5"/>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239"/>
      <c r="BN61" s="242"/>
      <c r="BO61" s="255"/>
      <c r="BP61" s="219"/>
      <c r="BQ61" s="222"/>
      <c r="BR61" s="222"/>
      <c r="BS61" s="231"/>
    </row>
    <row r="62" spans="2:71" hidden="1" x14ac:dyDescent="0.2"/>
    <row r="63" spans="2:71" hidden="1" x14ac:dyDescent="0.2"/>
    <row r="64" spans="2:71" hidden="1" x14ac:dyDescent="0.2"/>
  </sheetData>
  <sheetProtection algorithmName="SHA-512" hashValue="D8/r3QQtcCjAoaDkyyoq5tI/4Hj/50Ftlan1sfs3xXU28wHlokBZ9WPyPsBy8V4ZlMZYHJ9iT7XZLKqHPEai+w==" saltValue="GuyurSrE9EX/1gIlJzp0hg=="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127" priority="23" operator="containsText" text="Si es Riesgo de Corrupción">
      <formula>NOT(ISERROR(SEARCH("Si es Riesgo de Corrupción",J12)))</formula>
    </cfRule>
    <cfRule type="containsText" dxfId="126" priority="24" operator="containsText" text="No es Riesgo de Corrupción">
      <formula>NOT(ISERROR(SEARCH("No es Riesgo de Corrupción",J12)))</formula>
    </cfRule>
  </conditionalFormatting>
  <conditionalFormatting sqref="L12:M21">
    <cfRule type="containsText" dxfId="125" priority="22" operator="containsText" text="Espacio para describir ">
      <formula>NOT(ISERROR(SEARCH("Espacio para describir ",L12)))</formula>
    </cfRule>
  </conditionalFormatting>
  <conditionalFormatting sqref="N12:N61 Q12:AI61 AQ12:AQ61 AV12:BC61 BG12:BG61 BO12:BO61">
    <cfRule type="containsText" dxfId="124" priority="21" operator="containsText" text="Escoger un dato de la lista desplegable">
      <formula>NOT(ISERROR(SEARCH("Escoger un dato de la lista desplegable",N12)))</formula>
    </cfRule>
  </conditionalFormatting>
  <conditionalFormatting sqref="AO12:AO61">
    <cfRule type="containsText" dxfId="123" priority="20" operator="containsText" text="REDACTAR CONTROL">
      <formula>NOT(ISERROR(SEARCH("REDACTAR CONTROL",AO12)))</formula>
    </cfRule>
  </conditionalFormatting>
  <conditionalFormatting sqref="AL12 BR12">
    <cfRule type="containsText" dxfId="122" priority="17" operator="containsText" text="Extremo">
      <formula>NOT(ISERROR(SEARCH("Extremo",AL12)))</formula>
    </cfRule>
    <cfRule type="containsText" dxfId="121" priority="18" operator="containsText" text="Alto">
      <formula>NOT(ISERROR(SEARCH("Alto",AL12)))</formula>
    </cfRule>
    <cfRule type="containsText" dxfId="120" priority="19" operator="containsText" text="Moderado">
      <formula>NOT(ISERROR(SEARCH("Moderado",AL12)))</formula>
    </cfRule>
  </conditionalFormatting>
  <conditionalFormatting sqref="L22:M31">
    <cfRule type="containsText" dxfId="119" priority="16" operator="containsText" text="Espacio para describir ">
      <formula>NOT(ISERROR(SEARCH("Espacio para describir ",L22)))</formula>
    </cfRule>
  </conditionalFormatting>
  <conditionalFormatting sqref="AL22 BR22">
    <cfRule type="containsText" dxfId="118" priority="13" operator="containsText" text="Extremo">
      <formula>NOT(ISERROR(SEARCH("Extremo",AL22)))</formula>
    </cfRule>
    <cfRule type="containsText" dxfId="117" priority="14" operator="containsText" text="Alto">
      <formula>NOT(ISERROR(SEARCH("Alto",AL22)))</formula>
    </cfRule>
    <cfRule type="containsText" dxfId="116" priority="15" operator="containsText" text="Moderado">
      <formula>NOT(ISERROR(SEARCH("Moderado",AL22)))</formula>
    </cfRule>
  </conditionalFormatting>
  <conditionalFormatting sqref="L32:M41">
    <cfRule type="containsText" dxfId="115" priority="12" operator="containsText" text="Espacio para describir ">
      <formula>NOT(ISERROR(SEARCH("Espacio para describir ",L32)))</formula>
    </cfRule>
  </conditionalFormatting>
  <conditionalFormatting sqref="AL32 BR32">
    <cfRule type="containsText" dxfId="114" priority="9" operator="containsText" text="Extremo">
      <formula>NOT(ISERROR(SEARCH("Extremo",AL32)))</formula>
    </cfRule>
    <cfRule type="containsText" dxfId="113" priority="10" operator="containsText" text="Alto">
      <formula>NOT(ISERROR(SEARCH("Alto",AL32)))</formula>
    </cfRule>
    <cfRule type="containsText" dxfId="112" priority="11" operator="containsText" text="Moderado">
      <formula>NOT(ISERROR(SEARCH("Moderado",AL32)))</formula>
    </cfRule>
  </conditionalFormatting>
  <conditionalFormatting sqref="L42:M51">
    <cfRule type="containsText" dxfId="111" priority="8" operator="containsText" text="Espacio para describir ">
      <formula>NOT(ISERROR(SEARCH("Espacio para describir ",L42)))</formula>
    </cfRule>
  </conditionalFormatting>
  <conditionalFormatting sqref="AL42 BR42">
    <cfRule type="containsText" dxfId="110" priority="5" operator="containsText" text="Extremo">
      <formula>NOT(ISERROR(SEARCH("Extremo",AL42)))</formula>
    </cfRule>
    <cfRule type="containsText" dxfId="109" priority="6" operator="containsText" text="Alto">
      <formula>NOT(ISERROR(SEARCH("Alto",AL42)))</formula>
    </cfRule>
    <cfRule type="containsText" dxfId="108" priority="7" operator="containsText" text="Moderado">
      <formula>NOT(ISERROR(SEARCH("Moderado",AL42)))</formula>
    </cfRule>
  </conditionalFormatting>
  <conditionalFormatting sqref="L52:M61">
    <cfRule type="containsText" dxfId="107" priority="4" operator="containsText" text="Espacio para describir ">
      <formula>NOT(ISERROR(SEARCH("Espacio para describir ",L52)))</formula>
    </cfRule>
  </conditionalFormatting>
  <conditionalFormatting sqref="AL52 BR52">
    <cfRule type="containsText" dxfId="106" priority="1" operator="containsText" text="Extremo">
      <formula>NOT(ISERROR(SEARCH("Extremo",AL52)))</formula>
    </cfRule>
    <cfRule type="containsText" dxfId="105" priority="2" operator="containsText" text="Alto">
      <formula>NOT(ISERROR(SEARCH("Alto",AL52)))</formula>
    </cfRule>
    <cfRule type="containsText" dxfId="104"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4FC76C73-354A-4144-839B-876F8EE8A187}"/>
    <dataValidation allowBlank="1" showInputMessage="1" showErrorMessage="1" prompt="¿Se deja evidencia o rastro de la ejecución del control, que permita a cualquier tercero con la evidencia, llegar a la misma conclusión?." sqref="BC11" xr:uid="{EDA90646-EAC9-4539-BFAE-832F6076844D}"/>
    <dataValidation allowBlank="1" showInputMessage="1" showErrorMessage="1" prompt="¿Las observaciones, desviaciones o diferencias identificadas como resultados de la ejecución del control son investigadas y resueltas de manera oportuna?" sqref="BB11" xr:uid="{C83B20F0-49FE-4BC3-BB15-4FC6235A6CE1}"/>
    <dataValidation allowBlank="1" showInputMessage="1" showErrorMessage="1" prompt="¿La fuente de información que se utiliza en el desarrollo del control es información confiable que permita mitigar el riesgo?." sqref="BA11" xr:uid="{407945B8-6757-49A2-9EF6-969802E69997}"/>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6C00FA53-75F9-4A21-8B90-31441A4C0641}"/>
    <dataValidation allowBlank="1" showInputMessage="1" showErrorMessage="1" prompt="¿La oportunidad en que se ejecuta el control ayuda a prevenir la mitigación del riesgo o a detectar la materialización del riesgo de manera oportuna?" sqref="AY11" xr:uid="{96D72B16-8C43-4A5F-AC64-1C9572F9B0AE}"/>
    <dataValidation allowBlank="1" showInputMessage="1" showErrorMessage="1" prompt="El responsable tiene autoridad y adecuada segregación de funciones en la ejecución del control?" sqref="AX11" xr:uid="{610B11E4-1EE2-4E3F-B702-E6E3EFCE9175}"/>
    <dataValidation allowBlank="1" showInputMessage="1" showErrorMessage="1" prompt="¿Existen un responsable asignado a la ejecución del control?" sqref="AW11" xr:uid="{9298D5DD-2D4C-411D-A4F0-58B3E65F8CD2}"/>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4A8D5937-04EF-4003-B686-EC106731C868}"/>
    <dataValidation type="list" allowBlank="1" showInputMessage="1" showErrorMessage="1" prompt="¿Genera Impacto ambiental?" sqref="AI12:AI61" xr:uid="{3A76913F-8363-49B6-B08E-5B204239CFC6}">
      <formula1>"SI,NO,Escoger un dato de la lista desplegable"</formula1>
    </dataValidation>
    <dataValidation allowBlank="1" showInputMessage="1" showErrorMessage="1" prompt="¿Genera Impacto ambiental?" sqref="AI11" xr:uid="{3B35381E-5C6C-4A9C-B168-D9193B9D2D01}"/>
    <dataValidation type="list" allowBlank="1" showInputMessage="1" showErrorMessage="1" prompt="¿Afectar la imagen nacional?" sqref="AH12:AH61" xr:uid="{A1F6359D-6B68-43F6-9424-422FD3F3DB0A}">
      <formula1>"SI,NO,Escoger un dato de la lista desplegable"</formula1>
    </dataValidation>
    <dataValidation allowBlank="1" showInputMessage="1" showErrorMessage="1" prompt="¿Afectar la imagen nacional?" sqref="AH11" xr:uid="{0E132CF6-A648-4DBC-93E8-192C62801829}"/>
    <dataValidation type="list" allowBlank="1" showInputMessage="1" showErrorMessage="1" prompt="¿Afectar la imagen regional?" sqref="AG12:AG61" xr:uid="{76FE3CE0-B71B-409C-A595-24453EAE18BC}">
      <formula1>"SI,NO,Escoger un dato de la lista desplegable"</formula1>
    </dataValidation>
    <dataValidation allowBlank="1" showInputMessage="1" showErrorMessage="1" prompt="¿Afectar la imagen regional?" sqref="AG11" xr:uid="{C7F55A17-678E-44E5-B743-85F4F85F772B}"/>
    <dataValidation type="list" allowBlank="1" showInputMessage="1" showErrorMessage="1" prompt="¿Ocasionar lesiones físicas o pérdida de vidas humanas?_x000a_NOTA: si esta respuesta es afirmativa, el impacto sera considerado como catastrófico." sqref="AF12:AF61" xr:uid="{B3F57A1C-FC06-48EB-A1F6-C69A73DAFFBB}">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6EAF4FC0-D542-442B-AD76-E8E5BABE221F}"/>
    <dataValidation type="list" allowBlank="1" showInputMessage="1" showErrorMessage="1" prompt="¿Generar pérdida de credibilidad del sector?" sqref="AE12:AE61" xr:uid="{AD2CDA26-194B-4501-811F-6ECF3B2C845D}">
      <formula1>"SI,NO,Escoger un dato de la lista desplegable"</formula1>
    </dataValidation>
    <dataValidation allowBlank="1" showInputMessage="1" showErrorMessage="1" prompt="¿Generar pérdida de credibilidad del sector?" sqref="AE11" xr:uid="{A6EAB5A6-347B-4F82-9F34-730831D3834E}"/>
    <dataValidation type="list" allowBlank="1" showInputMessage="1" showErrorMessage="1" prompt="¿Dar lugar a procesos penales?" sqref="AD12:AD61" xr:uid="{E683686F-ED40-41DC-8267-F162EC5C8962}">
      <formula1>"SI,NO,Escoger un dato de la lista desplegable"</formula1>
    </dataValidation>
    <dataValidation allowBlank="1" showInputMessage="1" showErrorMessage="1" prompt="¿Dar lugar a procesos penales?" sqref="AD11" xr:uid="{356721F1-0B93-4464-8809-5EC8C5DA1EF1}"/>
    <dataValidation type="list" allowBlank="1" showInputMessage="1" showErrorMessage="1" prompt="¿Dar lugar a procesos fiscales?" sqref="AC12:AC61" xr:uid="{4CB08CC9-5CF8-470D-8805-454A4239848C}">
      <formula1>"SI,NO,Escoger un dato de la lista desplegable"</formula1>
    </dataValidation>
    <dataValidation allowBlank="1" showInputMessage="1" showErrorMessage="1" prompt="¿Dar lugar a procesos fiscales?" sqref="AC11" xr:uid="{EEB6C943-1C62-407B-AF14-8AA91C499FEA}"/>
    <dataValidation type="list" allowBlank="1" showInputMessage="1" showErrorMessage="1" prompt="¿Dar lugar a procesos disciplinarios?" sqref="AB12:AB61" xr:uid="{31EEDADB-C6EF-4036-A3A3-80AE24DEF9CD}">
      <formula1>"SI,NO,Escoger un dato de la lista desplegable"</formula1>
    </dataValidation>
    <dataValidation allowBlank="1" showInputMessage="1" showErrorMessage="1" prompt="¿Dar lugar a procesos disciplinarios?" sqref="AB11" xr:uid="{E82680ED-7300-4EC9-AB4B-ACD74963405D}"/>
    <dataValidation type="list" allowBlank="1" showInputMessage="1" showErrorMessage="1" prompt="¿Dar lugar a procesos sancionatorios?" sqref="AA12:AA61" xr:uid="{517AC3A8-20F3-4371-9415-2DC5ABB4DC2E}">
      <formula1>"SI,NO,Escoger un dato de la lista desplegable"</formula1>
    </dataValidation>
    <dataValidation allowBlank="1" showInputMessage="1" showErrorMessage="1" prompt="¿Dar lugar a procesos sancionatorios?" sqref="AA11" xr:uid="{EB636A3B-56FA-447D-8EC1-459132B39705}"/>
    <dataValidation type="list" allowBlank="1" showInputMessage="1" showErrorMessage="1" prompt="¿Generar intervención de los órganos de control, de la Fiscalía, u otro ente?" sqref="Z12:Z61" xr:uid="{542500AD-E39C-43B0-ADF6-1A5350B522E2}">
      <formula1>"SI,NO,Escoger un dato de la lista desplegable"</formula1>
    </dataValidation>
    <dataValidation allowBlank="1" showInputMessage="1" showErrorMessage="1" prompt="¿Generar intervención de los órganos de control, de la Fiscalía, u otro ente?" sqref="Z11" xr:uid="{323559DE-DDB4-41DC-8C98-18D02FA4DC3B}"/>
    <dataValidation type="list" allowBlank="1" showInputMessage="1" showErrorMessage="1" prompt="¿Generar pérdida de información de la Entidad?" sqref="Y12:Y61" xr:uid="{27BE1691-9501-4958-A663-8A47A47C4CA2}">
      <formula1>"SI,NO,Escoger un dato de la lista desplegable"</formula1>
    </dataValidation>
    <dataValidation allowBlank="1" showInputMessage="1" showErrorMessage="1" prompt="¿Generar pérdida de información de la Entidad?" sqref="Y11" xr:uid="{E28EEF5B-4035-4369-A38E-9B63E78E96A8}"/>
    <dataValidation type="list" allowBlank="1" showInputMessage="1" showErrorMessage="1" prompt="¿Dar lugar al detrimento de calidad de vida de la comunidad por la pérdida del bien o servicios o los recursos públicos?" sqref="X12:X61" xr:uid="{06821E8B-C1AA-41E3-BAEF-AB53C1C0A4AA}">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1A6AF2B2-8DB2-4F01-8153-E6F6A382EC82}"/>
    <dataValidation type="list" allowBlank="1" showInputMessage="1" showErrorMessage="1" prompt="¿Afectar la generación de los productos o la prestación de servicios?" sqref="W12:W61" xr:uid="{FF8778D0-CBDC-43E3-851E-C42FC2E71E49}">
      <formula1>"SI,NO,Escoger un dato de la lista desplegable"</formula1>
    </dataValidation>
    <dataValidation allowBlank="1" showInputMessage="1" showErrorMessage="1" prompt="¿Afectar la generación de los productos o la prestación de servicios?" sqref="W11" xr:uid="{852C44D7-9FDC-4E85-92AC-95079DFDE5F5}"/>
    <dataValidation type="list" allowBlank="1" showInputMessage="1" showErrorMessage="1" prompt="¿Generar pérdida de recursos económicos?" sqref="V12:V61" xr:uid="{11956ECA-BBB7-401C-BDEE-B7564453C27D}">
      <formula1>"SI,NO,Escoger un dato de la lista desplegable"</formula1>
    </dataValidation>
    <dataValidation allowBlank="1" showInputMessage="1" showErrorMessage="1" prompt="¿Generar pérdida de recursos económicos?" sqref="V11" xr:uid="{45949F7C-57F4-4548-91BE-4C561A6CCA4A}"/>
    <dataValidation type="list" allowBlank="1" showInputMessage="1" showErrorMessage="1" prompt="¿Generar pérdida de confianza de la Entidad, afectando su reputación?" sqref="U12:U61" xr:uid="{88644927-D779-41A5-8B7F-43FE71B67A36}">
      <formula1>"SI,NO,Escoger un dato de la lista desplegable"</formula1>
    </dataValidation>
    <dataValidation allowBlank="1" showInputMessage="1" showErrorMessage="1" prompt="¿Generar pérdida de confianza de la Entidad, afectando su reputación?" sqref="U11" xr:uid="{89C6A789-71D1-48B5-B2C7-3289BF383131}"/>
    <dataValidation type="list" allowBlank="1" showInputMessage="1" showErrorMessage="1" prompt="¿Afectar el cumplimiento de la misión del sector al que pertenece la Entidad?" sqref="T12:T61" xr:uid="{40B91011-AD4C-48DB-AF27-D56F3BB381DC}">
      <formula1>"SI,NO,Escoger un dato de la lista desplegable"</formula1>
    </dataValidation>
    <dataValidation allowBlank="1" showInputMessage="1" showErrorMessage="1" prompt="¿Afectar el cumplimiento de la misión del sector al que pertenece la Entidad?" sqref="T11" xr:uid="{D3FC6ACA-6878-4ADE-98F4-54FBAD8C96EA}"/>
    <dataValidation type="list" allowBlank="1" showInputMessage="1" showErrorMessage="1" prompt="¿Afectar el cumplimiento de misión de la Entidad?" sqref="S12:S61" xr:uid="{4C6C42F9-E301-466E-9FB2-8F814F4CF028}">
      <formula1>"SI,NO,Escoger un dato de la lista desplegable"</formula1>
    </dataValidation>
    <dataValidation allowBlank="1" showInputMessage="1" showErrorMessage="1" prompt="¿Afectar el cumplimiento de misión de la Entidad?" sqref="S11" xr:uid="{FD63D1FF-CB6F-496D-BF6A-1CDF6485749E}"/>
    <dataValidation type="list" allowBlank="1" showInputMessage="1" showErrorMessage="1" prompt="¿Afectar el cumplimiento de metas y objetivos de la dependencia?" sqref="R12:R61" xr:uid="{4EC1C0FE-5962-473F-8C89-52BAA39E8C00}">
      <formula1>"SI,NO,Escoger un dato de la lista desplegable"</formula1>
    </dataValidation>
    <dataValidation allowBlank="1" showInputMessage="1" showErrorMessage="1" prompt="¿Afectar el cumplimiento de metas y objetivos de la dependencia?" sqref="R11" xr:uid="{839EE953-4CD0-4036-A659-2CF10DBF2699}"/>
    <dataValidation type="list" allowBlank="1" showInputMessage="1" showErrorMessage="1" prompt="¿Afectar al grupo de funcionarios del proceso?" sqref="Q12:Q61" xr:uid="{31E307D9-FE51-496F-B485-42216A79B0BB}">
      <formula1>"SI,NO,Escoger un dato de la lista desplegable"</formula1>
    </dataValidation>
    <dataValidation allowBlank="1" showInputMessage="1" showErrorMessage="1" prompt="¿Afectar al grupo de funcionarios del proceso?" sqref="Q11" xr:uid="{C9EAE15C-4240-40BF-9641-896DE784E04E}"/>
    <dataValidation allowBlank="1" showInputMessage="1" showErrorMessage="1" prompt="Son los efectos ocasionados por la ocurrencia de un riesgo que afecta los objetivos o procesos de la entidad. Pueden ser una pérdida, un daño, un perjuicio, un detrimento." sqref="M9:M11" xr:uid="{ADE512C7-0918-4E2E-826F-B04A8D40E784}"/>
    <dataValidation type="list" allowBlank="1" showInputMessage="1" showErrorMessage="1" sqref="BG12:BG61" xr:uid="{CD1F2C22-ABFA-4A66-9E8D-E1450059DF77}">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780981B9-B07E-44EC-8A1D-EE792499ABEA}">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F1D5A5AB-E503-46F4-8DDF-652D2A3830D5}">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D4D10465-879A-4593-B8ED-54DF697D1BC4}">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23009B6-4B08-4291-9B29-FC0FC2079A76}">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6A63AD2A-85E4-46B5-AAAA-6C89B50B2009}">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C939EBA2-6953-4D2A-94DC-7A374D14F6AC}">
      <formula1>"Adecuado,Inadecuado,Escoger un dato de la lista desplegable"</formula1>
    </dataValidation>
    <dataValidation type="list" allowBlank="1" showInputMessage="1" showErrorMessage="1" prompt="¿Existen un responsable asignado a la ejecución del control?" sqref="AW12:AW61" xr:uid="{5BD4FB9E-053E-40DC-A3D4-34317051DA43}">
      <formula1>"Asignado,No Asignado,Escoger un dato de la lista desplegable"</formula1>
    </dataValidation>
    <dataValidation type="list" allowBlank="1" showInputMessage="1" showErrorMessage="1" sqref="AV12:AV61" xr:uid="{4E23DDF3-4B30-4E7C-8679-94A4CAA2DFE4}">
      <formula1>"Escoger un dato de la lista desplegable,Preventivo,Detectivo"</formula1>
    </dataValidation>
    <dataValidation type="list" allowBlank="1" showInputMessage="1" showErrorMessage="1" sqref="AQ12:AQ61" xr:uid="{EDA2AB5C-14B4-45AB-B978-451FA3883F2C}">
      <formula1>"Escoger un dato de la lista desplegable,Por Tramite, Diario, Semanal, Quincenal, Mensual, Bimestral, Trimestral, Semestral,Anual"</formula1>
    </dataValidation>
    <dataValidation type="list" allowBlank="1" showInputMessage="1" showErrorMessage="1" sqref="F12:I61" xr:uid="{A4E1E782-EE08-4197-A121-3E4DCFAF6D03}">
      <formula1>"SI,NO,Escoger un dato de la lista desplegable"</formula1>
    </dataValidation>
    <dataValidation type="list" allowBlank="1" showInputMessage="1" showErrorMessage="1" sqref="N12:N61" xr:uid="{A6122E7C-DE7B-43EE-8C6A-A04CA5979CF9}">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0530A5A-9CBA-407F-AA68-1FA328835073}">
          <x14:formula1>
            <xm:f>DATOS!$J$15:$J$19</xm:f>
          </x14:formula1>
          <xm:sqref>AM12:AM61</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46A71-DD45-4ABE-BE88-2AAB70292883}">
  <sheetPr>
    <pageSetUpPr fitToPage="1"/>
  </sheetPr>
  <dimension ref="B2:BS64"/>
  <sheetViews>
    <sheetView topLeftCell="D1" zoomScale="60" zoomScaleNormal="60" workbookViewId="0"/>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44956</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150.6" customHeight="1" x14ac:dyDescent="0.25">
      <c r="B12" s="197">
        <v>1</v>
      </c>
      <c r="C12" s="200" t="s">
        <v>359</v>
      </c>
      <c r="D12" s="203" t="s">
        <v>358</v>
      </c>
      <c r="E12" s="203" t="s">
        <v>933</v>
      </c>
      <c r="F12" s="203" t="s">
        <v>170</v>
      </c>
      <c r="G12" s="203" t="s">
        <v>170</v>
      </c>
      <c r="H12" s="203" t="s">
        <v>170</v>
      </c>
      <c r="I12" s="203" t="s">
        <v>170</v>
      </c>
      <c r="J12" s="203" t="str">
        <f>IF(AND((F12="SI"),(G12="SI"),(H12="SI"),(I12="SI")),"Si es Riesgo de Corrupción","No es Riesgo de Corrupción")</f>
        <v>Si es Riesgo de Corrupción</v>
      </c>
      <c r="K12" s="50">
        <v>1</v>
      </c>
      <c r="L12" s="51" t="s">
        <v>360</v>
      </c>
      <c r="M12" s="223" t="s">
        <v>934</v>
      </c>
      <c r="N12" s="225">
        <v>2</v>
      </c>
      <c r="O12" s="214" t="str">
        <f>IF(N12=1,"Rara vez",IF(N12=2,"Improbable",IF(N12=3,"Posible",IF(N12=4,"Probable",IF(N12=5,"Casi seguro","Definir el nivel de probabilidad")))))</f>
        <v>Improbable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220" t="s">
        <v>170</v>
      </c>
      <c r="R12" s="220" t="s">
        <v>170</v>
      </c>
      <c r="S12" s="220" t="s">
        <v>170</v>
      </c>
      <c r="T12" s="220" t="s">
        <v>170</v>
      </c>
      <c r="U12" s="220" t="s">
        <v>170</v>
      </c>
      <c r="V12" s="220" t="s">
        <v>170</v>
      </c>
      <c r="W12" s="220" t="s">
        <v>170</v>
      </c>
      <c r="X12" s="220" t="s">
        <v>173</v>
      </c>
      <c r="Y12" s="220" t="s">
        <v>173</v>
      </c>
      <c r="Z12" s="220" t="s">
        <v>170</v>
      </c>
      <c r="AA12" s="220" t="s">
        <v>170</v>
      </c>
      <c r="AB12" s="220" t="s">
        <v>170</v>
      </c>
      <c r="AC12" s="220" t="s">
        <v>170</v>
      </c>
      <c r="AD12" s="220" t="s">
        <v>170</v>
      </c>
      <c r="AE12" s="220" t="s">
        <v>170</v>
      </c>
      <c r="AF12" s="220" t="s">
        <v>173</v>
      </c>
      <c r="AG12" s="220" t="s">
        <v>170</v>
      </c>
      <c r="AH12" s="220" t="s">
        <v>170</v>
      </c>
      <c r="AI12" s="220" t="s">
        <v>173</v>
      </c>
      <c r="AJ12" s="220">
        <f>IF(AF12="SI","Impacto Catastrófico por lesoines o perdida de vidas humanas",(COUNTIF(Q12:AE21,"SI")+COUNTIF(AG12:AI21,"SI")))</f>
        <v>15</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935</v>
      </c>
      <c r="AP12" s="53" t="s">
        <v>362</v>
      </c>
      <c r="AQ12" s="53" t="s">
        <v>201</v>
      </c>
      <c r="AR12" s="53" t="s">
        <v>363</v>
      </c>
      <c r="AS12" s="53" t="s">
        <v>936</v>
      </c>
      <c r="AT12" s="53" t="s">
        <v>937</v>
      </c>
      <c r="AU12" s="53" t="s">
        <v>364</v>
      </c>
      <c r="AV12" s="53" t="s">
        <v>224</v>
      </c>
      <c r="AW12" s="54" t="s">
        <v>179</v>
      </c>
      <c r="AX12" s="54" t="s">
        <v>180</v>
      </c>
      <c r="AY12" s="54" t="s">
        <v>181</v>
      </c>
      <c r="AZ12" s="54" t="s">
        <v>225</v>
      </c>
      <c r="BA12" s="54" t="s">
        <v>183</v>
      </c>
      <c r="BB12" s="54" t="s">
        <v>184</v>
      </c>
      <c r="BC12" s="54" t="s">
        <v>206</v>
      </c>
      <c r="BD12" s="54">
        <f t="shared" ref="BD12:BD61" si="0">IF(AW12="Asignado",15,0)+IF(AX12="Adecuado",15,0)+IF(AY12="Oportuna",15,0)+IF(AZ12="Prevenir",15,IF(AZ12="Detectar",10,0))+IF(BA12="Confiable",15,0)+IF(BB12="Se investigan y resuelven oportunamente",15,0)+IF(BC12="Completa",10,IF(BC12="Incompleta",5,0))</f>
        <v>95</v>
      </c>
      <c r="BE12" s="54" t="str">
        <f t="shared" ref="BE12:BE61" si="1">IF(BD12&lt;=85,"Débil",IF(AND(BD12&gt;=86,BD12&lt;=94),"Moderado","Fuerte"))</f>
        <v>Fuerte</v>
      </c>
      <c r="BF12" s="53"/>
      <c r="BG12" s="55" t="s">
        <v>186</v>
      </c>
      <c r="BH12" s="54" t="str">
        <f t="shared" ref="BH12:BH61" si="2">IF(BG12="Débil","No se ejecuta",IF(BG12="Moderado","Algunas veces se ejecuta",IF(BG12="FUERTE","Siempre se ejecuta","Casilla formulada")))</f>
        <v>Siempre se ejecuta</v>
      </c>
      <c r="BI12" s="53"/>
      <c r="BJ12" s="54"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4">
        <f t="shared" ref="BK12:BK61" si="4">IF(BJ12="DÉBIL",0,IF(BJ12="MODERADO",50,IF(BJ12="FUERTE",100,"")))</f>
        <v>100</v>
      </c>
      <c r="BL12" s="54" t="str">
        <f t="shared" ref="BL12:BL61" si="5">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NO DISMINUYE</v>
      </c>
      <c r="BO12" s="243">
        <f>IF(N12=1,1,IF(AND(N12=2,BM12="FUERTE",BN12="DIRECTAMENTE"),N12-1,IF(AND(N12&gt;2,BM12="FUERTE",BN12="DIRECTAMENTE"),N12-2,IF(AND(N12&gt;=2,BM12="MODERADA",BN12="DIRECTAMENTE"),N12-1,N12))))</f>
        <v>2</v>
      </c>
      <c r="BP12" s="246" t="str">
        <f>IF(BO12=1,"Rara vez",IF(BO12=2,"Improbable",IF(BO12=3,"Posible",IF(BO12=4,"Probable",IF(BO12=5,"Casi Seguro",0)))))</f>
        <v>Improbable</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57"/>
    </row>
    <row r="13" spans="2:71" s="57" customFormat="1" ht="150.6" customHeight="1" x14ac:dyDescent="0.25">
      <c r="B13" s="198"/>
      <c r="C13" s="201"/>
      <c r="D13" s="203"/>
      <c r="E13" s="203"/>
      <c r="F13" s="203"/>
      <c r="G13" s="203"/>
      <c r="H13" s="203"/>
      <c r="I13" s="203"/>
      <c r="J13" s="203"/>
      <c r="K13" s="58">
        <v>2</v>
      </c>
      <c r="L13" s="59" t="s">
        <v>361</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365</v>
      </c>
      <c r="AP13" s="61" t="s">
        <v>366</v>
      </c>
      <c r="AQ13" s="61" t="s">
        <v>201</v>
      </c>
      <c r="AR13" s="61" t="s">
        <v>367</v>
      </c>
      <c r="AS13" s="61" t="s">
        <v>368</v>
      </c>
      <c r="AT13" s="61" t="s">
        <v>938</v>
      </c>
      <c r="AU13" s="61" t="s">
        <v>369</v>
      </c>
      <c r="AV13" s="61" t="s">
        <v>224</v>
      </c>
      <c r="AW13" s="62" t="s">
        <v>179</v>
      </c>
      <c r="AX13" s="62" t="s">
        <v>180</v>
      </c>
      <c r="AY13" s="62" t="s">
        <v>181</v>
      </c>
      <c r="AZ13" s="62" t="s">
        <v>182</v>
      </c>
      <c r="BA13" s="62" t="s">
        <v>183</v>
      </c>
      <c r="BB13" s="62" t="s">
        <v>184</v>
      </c>
      <c r="BC13" s="62" t="s">
        <v>206</v>
      </c>
      <c r="BD13" s="62">
        <f t="shared" si="0"/>
        <v>100</v>
      </c>
      <c r="BE13" s="62" t="str">
        <f t="shared" si="1"/>
        <v>Fuerte</v>
      </c>
      <c r="BF13" s="61"/>
      <c r="BG13" s="63" t="s">
        <v>186</v>
      </c>
      <c r="BH13" s="62" t="str">
        <f t="shared" si="2"/>
        <v>Siempre se ejecuta</v>
      </c>
      <c r="BI13" s="61"/>
      <c r="BJ13" s="62" t="str">
        <f t="shared" si="3"/>
        <v>FUERTE</v>
      </c>
      <c r="BK13" s="62">
        <f t="shared" si="4"/>
        <v>100</v>
      </c>
      <c r="BL13" s="62" t="str">
        <f t="shared" si="5"/>
        <v>NO</v>
      </c>
      <c r="BM13" s="238"/>
      <c r="BN13" s="241"/>
      <c r="BO13" s="244"/>
      <c r="BP13" s="218"/>
      <c r="BQ13" s="221"/>
      <c r="BR13" s="221"/>
      <c r="BS13" s="258"/>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238"/>
      <c r="BN14" s="241"/>
      <c r="BO14" s="244"/>
      <c r="BP14" s="218"/>
      <c r="BQ14" s="221"/>
      <c r="BR14" s="221"/>
      <c r="BS14" s="258"/>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238"/>
      <c r="BN15" s="241"/>
      <c r="BO15" s="244"/>
      <c r="BP15" s="218"/>
      <c r="BQ15" s="221"/>
      <c r="BR15" s="221"/>
      <c r="BS15" s="258"/>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238"/>
      <c r="BN16" s="241"/>
      <c r="BO16" s="244"/>
      <c r="BP16" s="218"/>
      <c r="BQ16" s="221"/>
      <c r="BR16" s="221"/>
      <c r="BS16" s="258"/>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238"/>
      <c r="BN17" s="241"/>
      <c r="BO17" s="244"/>
      <c r="BP17" s="218"/>
      <c r="BQ17" s="221"/>
      <c r="BR17" s="221"/>
      <c r="BS17" s="258"/>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238"/>
      <c r="BN18" s="241"/>
      <c r="BO18" s="244"/>
      <c r="BP18" s="218"/>
      <c r="BQ18" s="221"/>
      <c r="BR18" s="221"/>
      <c r="BS18" s="258"/>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238"/>
      <c r="BN19" s="241"/>
      <c r="BO19" s="244"/>
      <c r="BP19" s="218"/>
      <c r="BQ19" s="221"/>
      <c r="BR19" s="221"/>
      <c r="BS19" s="258"/>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238"/>
      <c r="BN20" s="241"/>
      <c r="BO20" s="244"/>
      <c r="BP20" s="218"/>
      <c r="BQ20" s="221"/>
      <c r="BR20" s="221"/>
      <c r="BS20" s="258"/>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239"/>
      <c r="BN21" s="242"/>
      <c r="BO21" s="245"/>
      <c r="BP21" s="219"/>
      <c r="BQ21" s="222"/>
      <c r="BR21" s="222"/>
      <c r="BS21" s="259"/>
    </row>
    <row r="22" spans="2:71" s="57" customFormat="1" ht="96" hidden="1" customHeight="1" x14ac:dyDescent="0.25">
      <c r="B22" s="197">
        <v>2</v>
      </c>
      <c r="C22" s="200" t="s">
        <v>120</v>
      </c>
      <c r="D22" s="203" t="s">
        <v>121</v>
      </c>
      <c r="E22" s="203"/>
      <c r="F22" s="203" t="s">
        <v>122</v>
      </c>
      <c r="G22" s="203" t="s">
        <v>122</v>
      </c>
      <c r="H22" s="203" t="s">
        <v>122</v>
      </c>
      <c r="I22" s="203" t="s">
        <v>122</v>
      </c>
      <c r="J22" s="203" t="str">
        <f>IF(AND((F22="SI"),(G22="SI"),(H22="SI"),(I22="SI")),"Si es Riesgo de Corrupción","No es Riesgo de Corrupción")</f>
        <v>No es Riesgo de Corrupción</v>
      </c>
      <c r="K22" s="50">
        <v>1</v>
      </c>
      <c r="L22" s="51" t="s">
        <v>123</v>
      </c>
      <c r="M22" s="223" t="s">
        <v>191</v>
      </c>
      <c r="N22" s="225"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20" t="s">
        <v>122</v>
      </c>
      <c r="R22" s="220" t="s">
        <v>122</v>
      </c>
      <c r="S22" s="220" t="s">
        <v>122</v>
      </c>
      <c r="T22" s="220" t="s">
        <v>122</v>
      </c>
      <c r="U22" s="220" t="s">
        <v>122</v>
      </c>
      <c r="V22" s="220" t="s">
        <v>122</v>
      </c>
      <c r="W22" s="220" t="s">
        <v>122</v>
      </c>
      <c r="X22" s="220" t="s">
        <v>122</v>
      </c>
      <c r="Y22" s="220" t="s">
        <v>122</v>
      </c>
      <c r="Z22" s="220" t="s">
        <v>122</v>
      </c>
      <c r="AA22" s="220" t="s">
        <v>122</v>
      </c>
      <c r="AB22" s="220" t="s">
        <v>122</v>
      </c>
      <c r="AC22" s="220" t="s">
        <v>122</v>
      </c>
      <c r="AD22" s="220" t="s">
        <v>122</v>
      </c>
      <c r="AE22" s="220" t="s">
        <v>122</v>
      </c>
      <c r="AF22" s="220" t="s">
        <v>122</v>
      </c>
      <c r="AG22" s="220" t="s">
        <v>122</v>
      </c>
      <c r="AH22" s="220" t="s">
        <v>122</v>
      </c>
      <c r="AI22" s="220" t="s">
        <v>122</v>
      </c>
      <c r="AJ22" s="220">
        <f>IF(AF22="SI","Impacto Catastrófico por lesoines o perdida de vidas humanas",(COUNTIF(Q22:AE31,"SI")+COUNTIF(AG22:AI31,"SI")))</f>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54" t="s">
        <v>122</v>
      </c>
      <c r="AX22" s="54" t="s">
        <v>122</v>
      </c>
      <c r="AY22" s="54" t="s">
        <v>122</v>
      </c>
      <c r="AZ22" s="54" t="s">
        <v>122</v>
      </c>
      <c r="BA22" s="54" t="s">
        <v>122</v>
      </c>
      <c r="BB22" s="54" t="s">
        <v>122</v>
      </c>
      <c r="BC22" s="54" t="s">
        <v>122</v>
      </c>
      <c r="BD22" s="54">
        <f t="shared" si="0"/>
        <v>0</v>
      </c>
      <c r="BE22" s="54" t="str">
        <f t="shared" si="1"/>
        <v>Débil</v>
      </c>
      <c r="BF22" s="53"/>
      <c r="BG22" s="55" t="s">
        <v>122</v>
      </c>
      <c r="BH22" s="54" t="str">
        <f t="shared" si="2"/>
        <v>Casilla formulada</v>
      </c>
      <c r="BI22" s="53"/>
      <c r="BJ22" s="54" t="str">
        <f t="shared" si="3"/>
        <v/>
      </c>
      <c r="BK22" s="54" t="str">
        <f t="shared" si="4"/>
        <v/>
      </c>
      <c r="BL22" s="54" t="str">
        <f t="shared" si="5"/>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4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03"/>
      <c r="G23" s="203"/>
      <c r="H23" s="203"/>
      <c r="I23" s="203"/>
      <c r="J23" s="203"/>
      <c r="K23" s="58">
        <v>2</v>
      </c>
      <c r="L23" s="59" t="s">
        <v>123</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238"/>
      <c r="BN23" s="241"/>
      <c r="BO23" s="244"/>
      <c r="BP23" s="218"/>
      <c r="BQ23" s="221"/>
      <c r="BR23" s="221"/>
      <c r="BS23" s="230"/>
    </row>
    <row r="24" spans="2:71" s="57" customFormat="1" ht="96" hidden="1"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238"/>
      <c r="BN24" s="241"/>
      <c r="BO24" s="244"/>
      <c r="BP24" s="218"/>
      <c r="BQ24" s="221"/>
      <c r="BR24" s="221"/>
      <c r="BS24" s="230"/>
    </row>
    <row r="25" spans="2:71" s="57" customFormat="1" ht="96" hidden="1"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238"/>
      <c r="BN25" s="241"/>
      <c r="BO25" s="244"/>
      <c r="BP25" s="218"/>
      <c r="BQ25" s="221"/>
      <c r="BR25" s="221"/>
      <c r="BS25" s="230"/>
    </row>
    <row r="26" spans="2:71" s="57" customFormat="1" ht="96" hidden="1"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238"/>
      <c r="BN26" s="241"/>
      <c r="BO26" s="244"/>
      <c r="BP26" s="218"/>
      <c r="BQ26" s="221"/>
      <c r="BR26" s="221"/>
      <c r="BS26" s="230"/>
    </row>
    <row r="27" spans="2:71" s="57" customFormat="1" ht="96" hidden="1"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238"/>
      <c r="BN27" s="241"/>
      <c r="BO27" s="244"/>
      <c r="BP27" s="218"/>
      <c r="BQ27" s="221"/>
      <c r="BR27" s="221"/>
      <c r="BS27" s="230"/>
    </row>
    <row r="28" spans="2:71" s="57" customFormat="1" ht="96" hidden="1"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238"/>
      <c r="BN28" s="241"/>
      <c r="BO28" s="244"/>
      <c r="BP28" s="218"/>
      <c r="BQ28" s="221"/>
      <c r="BR28" s="221"/>
      <c r="BS28" s="230"/>
    </row>
    <row r="29" spans="2:71" s="57" customFormat="1" ht="96" hidden="1"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238"/>
      <c r="BN29" s="241"/>
      <c r="BO29" s="244"/>
      <c r="BP29" s="218"/>
      <c r="BQ29" s="221"/>
      <c r="BR29" s="221"/>
      <c r="BS29" s="230"/>
    </row>
    <row r="30" spans="2:71" s="57" customFormat="1" ht="96" hidden="1"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238"/>
      <c r="BN30" s="241"/>
      <c r="BO30" s="244"/>
      <c r="BP30" s="218"/>
      <c r="BQ30" s="221"/>
      <c r="BR30" s="221"/>
      <c r="BS30" s="230"/>
    </row>
    <row r="31" spans="2:71" s="57" customFormat="1" ht="96" hidden="1"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239"/>
      <c r="BN31" s="242"/>
      <c r="BO31" s="24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0"/>
        <v>0</v>
      </c>
      <c r="BE32" s="54" t="str">
        <f t="shared" si="1"/>
        <v>Débil</v>
      </c>
      <c r="BF32" s="53"/>
      <c r="BG32" s="55" t="s">
        <v>122</v>
      </c>
      <c r="BH32" s="54" t="str">
        <f t="shared" si="2"/>
        <v>Casilla formulada</v>
      </c>
      <c r="BI32" s="53"/>
      <c r="BJ32" s="54" t="str">
        <f t="shared" si="3"/>
        <v/>
      </c>
      <c r="BK32" s="54" t="str">
        <f t="shared" si="4"/>
        <v/>
      </c>
      <c r="BL32" s="54" t="str">
        <f t="shared" si="5"/>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0"/>
        <v>0</v>
      </c>
      <c r="BE42" s="54" t="str">
        <f t="shared" si="1"/>
        <v>Débil</v>
      </c>
      <c r="BF42" s="53"/>
      <c r="BG42" s="55" t="s">
        <v>122</v>
      </c>
      <c r="BH42" s="54" t="str">
        <f t="shared" si="2"/>
        <v>Casilla formulada</v>
      </c>
      <c r="BI42" s="53"/>
      <c r="BJ42" s="54" t="str">
        <f t="shared" si="3"/>
        <v/>
      </c>
      <c r="BK42" s="54" t="str">
        <f t="shared" si="4"/>
        <v/>
      </c>
      <c r="BL42" s="54" t="str">
        <f t="shared" si="5"/>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0"/>
        <v>0</v>
      </c>
      <c r="BE52" s="54" t="str">
        <f t="shared" si="1"/>
        <v>Débil</v>
      </c>
      <c r="BF52" s="53"/>
      <c r="BG52" s="55" t="s">
        <v>122</v>
      </c>
      <c r="BH52" s="54" t="str">
        <f t="shared" si="2"/>
        <v>Casilla formulada</v>
      </c>
      <c r="BI52" s="53"/>
      <c r="BJ52" s="54" t="str">
        <f t="shared" si="3"/>
        <v/>
      </c>
      <c r="BK52" s="54" t="str">
        <f t="shared" si="4"/>
        <v/>
      </c>
      <c r="BL52" s="54" t="str">
        <f t="shared" si="5"/>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239"/>
      <c r="BN61" s="242"/>
      <c r="BO61" s="255"/>
      <c r="BP61" s="219"/>
      <c r="BQ61" s="222"/>
      <c r="BR61" s="222"/>
      <c r="BS61" s="231"/>
    </row>
    <row r="62" spans="2:71" hidden="1" x14ac:dyDescent="0.2"/>
    <row r="63" spans="2:71" hidden="1" x14ac:dyDescent="0.2"/>
    <row r="64" spans="2:71" hidden="1" x14ac:dyDescent="0.2"/>
  </sheetData>
  <sheetProtection algorithmName="SHA-512" hashValue="PvSfzeRegtGCovoGTtEWi8TnZlS4DAKJomOvkciQ81Sw+tqI+3aj+pu7Hga2VvCu1CFAiYMlSsF3x8HOcnTgKA==" saltValue="28WVoTvg98NKKO7Eh8eQsw=="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103" priority="23" operator="containsText" text="Si es Riesgo de Corrupción">
      <formula>NOT(ISERROR(SEARCH("Si es Riesgo de Corrupción",J12)))</formula>
    </cfRule>
    <cfRule type="containsText" dxfId="102" priority="24" operator="containsText" text="No es Riesgo de Corrupción">
      <formula>NOT(ISERROR(SEARCH("No es Riesgo de Corrupción",J12)))</formula>
    </cfRule>
  </conditionalFormatting>
  <conditionalFormatting sqref="L12:M21">
    <cfRule type="containsText" dxfId="101" priority="22" operator="containsText" text="Espacio para describir ">
      <formula>NOT(ISERROR(SEARCH("Espacio para describir ",L12)))</formula>
    </cfRule>
  </conditionalFormatting>
  <conditionalFormatting sqref="Q12:AI61 AQ12:AQ61 AV12:BC61 BG12:BG61 BO12:BO61 N12:N61">
    <cfRule type="containsText" dxfId="100" priority="21" operator="containsText" text="Escoger un dato de la lista desplegable">
      <formula>NOT(ISERROR(SEARCH("Escoger un dato de la lista desplegable",N12)))</formula>
    </cfRule>
  </conditionalFormatting>
  <conditionalFormatting sqref="AO12:AO61">
    <cfRule type="containsText" dxfId="99" priority="20" operator="containsText" text="REDACTAR CONTROL">
      <formula>NOT(ISERROR(SEARCH("REDACTAR CONTROL",AO12)))</formula>
    </cfRule>
  </conditionalFormatting>
  <conditionalFormatting sqref="AL12 BR12">
    <cfRule type="containsText" dxfId="98" priority="17" operator="containsText" text="Extremo">
      <formula>NOT(ISERROR(SEARCH("Extremo",AL12)))</formula>
    </cfRule>
    <cfRule type="containsText" dxfId="97" priority="18" operator="containsText" text="Alto">
      <formula>NOT(ISERROR(SEARCH("Alto",AL12)))</formula>
    </cfRule>
    <cfRule type="containsText" dxfId="96" priority="19" operator="containsText" text="Moderado">
      <formula>NOT(ISERROR(SEARCH("Moderado",AL12)))</formula>
    </cfRule>
  </conditionalFormatting>
  <conditionalFormatting sqref="L22:M31">
    <cfRule type="containsText" dxfId="95" priority="16" operator="containsText" text="Espacio para describir ">
      <formula>NOT(ISERROR(SEARCH("Espacio para describir ",L22)))</formula>
    </cfRule>
  </conditionalFormatting>
  <conditionalFormatting sqref="AL22 BR22">
    <cfRule type="containsText" dxfId="94" priority="13" operator="containsText" text="Extremo">
      <formula>NOT(ISERROR(SEARCH("Extremo",AL22)))</formula>
    </cfRule>
    <cfRule type="containsText" dxfId="93" priority="14" operator="containsText" text="Alto">
      <formula>NOT(ISERROR(SEARCH("Alto",AL22)))</formula>
    </cfRule>
    <cfRule type="containsText" dxfId="92" priority="15" operator="containsText" text="Moderado">
      <formula>NOT(ISERROR(SEARCH("Moderado",AL22)))</formula>
    </cfRule>
  </conditionalFormatting>
  <conditionalFormatting sqref="L32:M41">
    <cfRule type="containsText" dxfId="91" priority="12" operator="containsText" text="Espacio para describir ">
      <formula>NOT(ISERROR(SEARCH("Espacio para describir ",L32)))</formula>
    </cfRule>
  </conditionalFormatting>
  <conditionalFormatting sqref="AL32 BR32">
    <cfRule type="containsText" dxfId="90" priority="9" operator="containsText" text="Extremo">
      <formula>NOT(ISERROR(SEARCH("Extremo",AL32)))</formula>
    </cfRule>
    <cfRule type="containsText" dxfId="89" priority="10" operator="containsText" text="Alto">
      <formula>NOT(ISERROR(SEARCH("Alto",AL32)))</formula>
    </cfRule>
    <cfRule type="containsText" dxfId="88" priority="11" operator="containsText" text="Moderado">
      <formula>NOT(ISERROR(SEARCH("Moderado",AL32)))</formula>
    </cfRule>
  </conditionalFormatting>
  <conditionalFormatting sqref="L42:M51">
    <cfRule type="containsText" dxfId="87" priority="8" operator="containsText" text="Espacio para describir ">
      <formula>NOT(ISERROR(SEARCH("Espacio para describir ",L42)))</formula>
    </cfRule>
  </conditionalFormatting>
  <conditionalFormatting sqref="AL42 BR42">
    <cfRule type="containsText" dxfId="86" priority="5" operator="containsText" text="Extremo">
      <formula>NOT(ISERROR(SEARCH("Extremo",AL42)))</formula>
    </cfRule>
    <cfRule type="containsText" dxfId="85" priority="6" operator="containsText" text="Alto">
      <formula>NOT(ISERROR(SEARCH("Alto",AL42)))</formula>
    </cfRule>
    <cfRule type="containsText" dxfId="84" priority="7" operator="containsText" text="Moderado">
      <formula>NOT(ISERROR(SEARCH("Moderado",AL42)))</formula>
    </cfRule>
  </conditionalFormatting>
  <conditionalFormatting sqref="L52:M61">
    <cfRule type="containsText" dxfId="83" priority="4" operator="containsText" text="Espacio para describir ">
      <formula>NOT(ISERROR(SEARCH("Espacio para describir ",L52)))</formula>
    </cfRule>
  </conditionalFormatting>
  <conditionalFormatting sqref="AL52 BR52">
    <cfRule type="containsText" dxfId="82" priority="1" operator="containsText" text="Extremo">
      <formula>NOT(ISERROR(SEARCH("Extremo",AL52)))</formula>
    </cfRule>
    <cfRule type="containsText" dxfId="81" priority="2" operator="containsText" text="Alto">
      <formula>NOT(ISERROR(SEARCH("Alto",AL52)))</formula>
    </cfRule>
    <cfRule type="containsText" dxfId="80"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BC681ADF-F267-453B-AEC5-404FF69C42BC}"/>
    <dataValidation allowBlank="1" showInputMessage="1" showErrorMessage="1" prompt="¿Se deja evidencia o rastro de la ejecución del control, que permita a cualquier tercero con la evidencia, llegar a la misma conclusión?." sqref="BC11" xr:uid="{05239725-CD5C-4306-A658-81C818640A23}"/>
    <dataValidation allowBlank="1" showInputMessage="1" showErrorMessage="1" prompt="¿Las observaciones, desviaciones o diferencias identificadas como resultados de la ejecución del control son investigadas y resueltas de manera oportuna?" sqref="BB11" xr:uid="{2B436C98-F516-4159-96DD-87EDC431B475}"/>
    <dataValidation allowBlank="1" showInputMessage="1" showErrorMessage="1" prompt="¿La fuente de información que se utiliza en el desarrollo del control es información confiable que permita mitigar el riesgo?." sqref="BA11" xr:uid="{F92EE5D3-FD29-45AA-AD88-2C2E3D94A79B}"/>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1629FC4-23AF-4CC0-A621-22B1B31E6309}"/>
    <dataValidation allowBlank="1" showInputMessage="1" showErrorMessage="1" prompt="¿La oportunidad en que se ejecuta el control ayuda a prevenir la mitigación del riesgo o a detectar la materialización del riesgo de manera oportuna?" sqref="AY11" xr:uid="{82D894EF-BCF9-4D94-9FEB-D37ABBDE27A8}"/>
    <dataValidation allowBlank="1" showInputMessage="1" showErrorMessage="1" prompt="El responsable tiene autoridad y adecuada segregación de funciones en la ejecución del control?" sqref="AX11" xr:uid="{A0047329-E2B4-4789-AB41-D0F6FE840B14}"/>
    <dataValidation allowBlank="1" showInputMessage="1" showErrorMessage="1" prompt="¿Existen un responsable asignado a la ejecución del control?" sqref="AW11" xr:uid="{9952661D-87AD-4E9C-8CEC-1ED1F1AC5028}"/>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C6EEC53D-0171-4CCF-8546-F2575A717D1B}"/>
    <dataValidation type="list" allowBlank="1" showInputMessage="1" showErrorMessage="1" prompt="¿Genera Impacto ambiental?" sqref="AI12:AI61" xr:uid="{AAEF338C-A85F-48C7-9B82-D35DDEE8BE1A}">
      <formula1>"SI,NO,Escoger un dato de la lista desplegable"</formula1>
    </dataValidation>
    <dataValidation allowBlank="1" showInputMessage="1" showErrorMessage="1" prompt="¿Genera Impacto ambiental?" sqref="AI11" xr:uid="{09444904-A11C-4682-B3E9-1744755C010C}"/>
    <dataValidation type="list" allowBlank="1" showInputMessage="1" showErrorMessage="1" prompt="¿Afectar la imagen nacional?" sqref="AH12:AH61" xr:uid="{D1BAE08E-152E-43B0-9974-FBF2E2CC2ADD}">
      <formula1>"SI,NO,Escoger un dato de la lista desplegable"</formula1>
    </dataValidation>
    <dataValidation allowBlank="1" showInputMessage="1" showErrorMessage="1" prompt="¿Afectar la imagen nacional?" sqref="AH11" xr:uid="{B3139033-7268-4509-AE4E-B83BC8735440}"/>
    <dataValidation type="list" allowBlank="1" showInputMessage="1" showErrorMessage="1" prompt="¿Afectar la imagen regional?" sqref="AG12:AG61" xr:uid="{06A2888E-D511-4541-8F24-BEE6AFCB6916}">
      <formula1>"SI,NO,Escoger un dato de la lista desplegable"</formula1>
    </dataValidation>
    <dataValidation allowBlank="1" showInputMessage="1" showErrorMessage="1" prompt="¿Afectar la imagen regional?" sqref="AG11" xr:uid="{45A38B9A-C101-4B60-87A7-2B98BAB52E5C}"/>
    <dataValidation type="list" allowBlank="1" showInputMessage="1" showErrorMessage="1" prompt="¿Ocasionar lesiones físicas o pérdida de vidas humanas?_x000a_NOTA: si esta respuesta es afirmativa, el impacto sera considerado como catastrófico." sqref="AF12:AF61" xr:uid="{BB905238-978C-49D3-B144-C235CB12392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948CAEBE-7E76-4660-B568-E0754BB35FF3}"/>
    <dataValidation type="list" allowBlank="1" showInputMessage="1" showErrorMessage="1" prompt="¿Generar pérdida de credibilidad del sector?" sqref="AE12:AE61" xr:uid="{33E79352-4374-4383-AFA0-99643C09E4A9}">
      <formula1>"SI,NO,Escoger un dato de la lista desplegable"</formula1>
    </dataValidation>
    <dataValidation allowBlank="1" showInputMessage="1" showErrorMessage="1" prompt="¿Generar pérdida de credibilidad del sector?" sqref="AE11" xr:uid="{A93D1F26-B71E-4B0F-97DB-B751D44977F0}"/>
    <dataValidation type="list" allowBlank="1" showInputMessage="1" showErrorMessage="1" prompt="¿Dar lugar a procesos penales?" sqref="AD12:AD61" xr:uid="{698AC8D9-A588-4FE9-841E-7CD33A8E3D40}">
      <formula1>"SI,NO,Escoger un dato de la lista desplegable"</formula1>
    </dataValidation>
    <dataValidation allowBlank="1" showInputMessage="1" showErrorMessage="1" prompt="¿Dar lugar a procesos penales?" sqref="AD11" xr:uid="{E36F2AB2-D852-4BFA-A901-04F7BFFF987F}"/>
    <dataValidation type="list" allowBlank="1" showInputMessage="1" showErrorMessage="1" prompt="¿Dar lugar a procesos fiscales?" sqref="AC12:AC61" xr:uid="{D8EF0524-3561-4257-9256-435F83AC4D65}">
      <formula1>"SI,NO,Escoger un dato de la lista desplegable"</formula1>
    </dataValidation>
    <dataValidation allowBlank="1" showInputMessage="1" showErrorMessage="1" prompt="¿Dar lugar a procesos fiscales?" sqref="AC11" xr:uid="{B7A3A98D-4C10-4F86-BBAE-2F0A895EA1F9}"/>
    <dataValidation type="list" allowBlank="1" showInputMessage="1" showErrorMessage="1" prompt="¿Dar lugar a procesos disciplinarios?" sqref="AB12:AB61" xr:uid="{2B154E84-9082-4385-8D87-98551350376E}">
      <formula1>"SI,NO,Escoger un dato de la lista desplegable"</formula1>
    </dataValidation>
    <dataValidation allowBlank="1" showInputMessage="1" showErrorMessage="1" prompt="¿Dar lugar a procesos disciplinarios?" sqref="AB11" xr:uid="{D79ED9AC-2B94-40FF-8D69-82BBA8420F83}"/>
    <dataValidation type="list" allowBlank="1" showInputMessage="1" showErrorMessage="1" prompt="¿Dar lugar a procesos sancionatorios?" sqref="AA12:AA61" xr:uid="{487A33AB-DFD3-44F3-A790-6FBAC9C19045}">
      <formula1>"SI,NO,Escoger un dato de la lista desplegable"</formula1>
    </dataValidation>
    <dataValidation allowBlank="1" showInputMessage="1" showErrorMessage="1" prompt="¿Dar lugar a procesos sancionatorios?" sqref="AA11" xr:uid="{42662F2F-C41D-4D89-BDD0-D29A16AA1F2C}"/>
    <dataValidation type="list" allowBlank="1" showInputMessage="1" showErrorMessage="1" prompt="¿Generar intervención de los órganos de control, de la Fiscalía, u otro ente?" sqref="Z12:Z61" xr:uid="{78ED60AA-27EE-4551-BB92-B61BCCB9C551}">
      <formula1>"SI,NO,Escoger un dato de la lista desplegable"</formula1>
    </dataValidation>
    <dataValidation allowBlank="1" showInputMessage="1" showErrorMessage="1" prompt="¿Generar intervención de los órganos de control, de la Fiscalía, u otro ente?" sqref="Z11" xr:uid="{D9C12F3B-E845-4F14-8C95-EDC25F9728C2}"/>
    <dataValidation type="list" allowBlank="1" showInputMessage="1" showErrorMessage="1" prompt="¿Generar pérdida de información de la Entidad?" sqref="Y12:Y61" xr:uid="{8C244EAA-B18F-4546-BBFA-1EA1FCE8453E}">
      <formula1>"SI,NO,Escoger un dato de la lista desplegable"</formula1>
    </dataValidation>
    <dataValidation allowBlank="1" showInputMessage="1" showErrorMessage="1" prompt="¿Generar pérdida de información de la Entidad?" sqref="Y11" xr:uid="{F2228D1A-1672-4E94-97B2-217C9C3FD815}"/>
    <dataValidation type="list" allowBlank="1" showInputMessage="1" showErrorMessage="1" prompt="¿Dar lugar al detrimento de calidad de vida de la comunidad por la pérdida del bien o servicios o los recursos públicos?" sqref="X12:X61" xr:uid="{A8AD6F6C-4A1E-4848-9BFC-50FCBCB4293B}">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64A12DA-4DBA-4E8A-A715-DEED41F0BA3D}"/>
    <dataValidation type="list" allowBlank="1" showInputMessage="1" showErrorMessage="1" prompt="¿Afectar la generación de los productos o la prestación de servicios?" sqref="W12:W61" xr:uid="{72AA2B8C-4263-4A46-9B81-37315B217766}">
      <formula1>"SI,NO,Escoger un dato de la lista desplegable"</formula1>
    </dataValidation>
    <dataValidation allowBlank="1" showInputMessage="1" showErrorMessage="1" prompt="¿Afectar la generación de los productos o la prestación de servicios?" sqref="W11" xr:uid="{9293F501-D79A-4845-AC8F-B6371B88F9DD}"/>
    <dataValidation type="list" allowBlank="1" showInputMessage="1" showErrorMessage="1" prompt="¿Generar pérdida de recursos económicos?" sqref="V12:V61" xr:uid="{9A7C4732-2555-4BFF-B3CA-C5DF5BD774A4}">
      <formula1>"SI,NO,Escoger un dato de la lista desplegable"</formula1>
    </dataValidation>
    <dataValidation allowBlank="1" showInputMessage="1" showErrorMessage="1" prompt="¿Generar pérdida de recursos económicos?" sqref="V11" xr:uid="{8D318BDA-D0DF-45B6-A94D-105F5DF8A479}"/>
    <dataValidation type="list" allowBlank="1" showInputMessage="1" showErrorMessage="1" prompt="¿Generar pérdida de confianza de la Entidad, afectando su reputación?" sqref="U12:U61" xr:uid="{1A9B3DEC-86A2-45CB-BB43-577E511A29F1}">
      <formula1>"SI,NO,Escoger un dato de la lista desplegable"</formula1>
    </dataValidation>
    <dataValidation allowBlank="1" showInputMessage="1" showErrorMessage="1" prompt="¿Generar pérdida de confianza de la Entidad, afectando su reputación?" sqref="U11" xr:uid="{52E027B8-AF09-485F-8A1F-B8A455A2D81E}"/>
    <dataValidation type="list" allowBlank="1" showInputMessage="1" showErrorMessage="1" prompt="¿Afectar el cumplimiento de la misión del sector al que pertenece la Entidad?" sqref="T12:T61" xr:uid="{7A09E72F-062F-4DB3-A20A-1F67F2B54A58}">
      <formula1>"SI,NO,Escoger un dato de la lista desplegable"</formula1>
    </dataValidation>
    <dataValidation allowBlank="1" showInputMessage="1" showErrorMessage="1" prompt="¿Afectar el cumplimiento de la misión del sector al que pertenece la Entidad?" sqref="T11" xr:uid="{D26CC59C-9D67-4611-A703-9D25ADB8A345}"/>
    <dataValidation type="list" allowBlank="1" showInputMessage="1" showErrorMessage="1" prompt="¿Afectar el cumplimiento de misión de la Entidad?" sqref="S12:S61" xr:uid="{1615EFDD-A7BE-4DC4-B8AE-F68047C42BBB}">
      <formula1>"SI,NO,Escoger un dato de la lista desplegable"</formula1>
    </dataValidation>
    <dataValidation allowBlank="1" showInputMessage="1" showErrorMessage="1" prompt="¿Afectar el cumplimiento de misión de la Entidad?" sqref="S11" xr:uid="{93F789C8-76E6-4619-A80A-9EA543815992}"/>
    <dataValidation type="list" allowBlank="1" showInputMessage="1" showErrorMessage="1" prompt="¿Afectar el cumplimiento de metas y objetivos de la dependencia?" sqref="R12:R61" xr:uid="{C125B080-11B2-43C3-879E-E46CBAD5505A}">
      <formula1>"SI,NO,Escoger un dato de la lista desplegable"</formula1>
    </dataValidation>
    <dataValidation allowBlank="1" showInputMessage="1" showErrorMessage="1" prompt="¿Afectar el cumplimiento de metas y objetivos de la dependencia?" sqref="R11" xr:uid="{EDC78E34-2A25-449F-BBB5-CCC5FC83C187}"/>
    <dataValidation type="list" allowBlank="1" showInputMessage="1" showErrorMessage="1" prompt="¿Afectar al grupo de funcionarios del proceso?" sqref="Q12:Q61" xr:uid="{F0DBDB6E-3BE1-46E4-8CDC-34C43FC2FC4E}">
      <formula1>"SI,NO,Escoger un dato de la lista desplegable"</formula1>
    </dataValidation>
    <dataValidation allowBlank="1" showInputMessage="1" showErrorMessage="1" prompt="¿Afectar al grupo de funcionarios del proceso?" sqref="Q11" xr:uid="{F31BB87C-28DE-4CE2-95B6-1E157C4838E2}"/>
    <dataValidation allowBlank="1" showInputMessage="1" showErrorMessage="1" prompt="Son los efectos ocasionados por la ocurrencia de un riesgo que afecta los objetivos o procesos de la entidad. Pueden ser una pérdida, un daño, un perjuicio, un detrimento." sqref="M9:M11" xr:uid="{92AD4EC0-A89E-4C5E-949F-1B991A046AE8}"/>
    <dataValidation type="list" allowBlank="1" showInputMessage="1" showErrorMessage="1" sqref="BG12:BG61" xr:uid="{DAB9A857-6363-440C-A304-62DF68A10381}">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9AD604DB-4459-43D9-B323-4114632417F6}">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7C7AE4FB-D76D-4D7B-AA5E-F5D0C8F28915}">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7E8892A2-F607-4407-918F-3DE92A457D49}">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C538AAF8-A24D-46FC-ACF3-A49EF97E4AF3}">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74628B97-EC7A-4696-8A5A-D21F7C1ABB2C}">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435C5FE6-9745-4167-B34F-C7BAF93B7262}">
      <formula1>"Adecuado,Inadecuado,Escoger un dato de la lista desplegable"</formula1>
    </dataValidation>
    <dataValidation type="list" allowBlank="1" showInputMessage="1" showErrorMessage="1" prompt="¿Existen un responsable asignado a la ejecución del control?" sqref="AW12:AW61" xr:uid="{E4B69142-7DC5-4942-8BE8-A303E2A060C1}">
      <formula1>"Asignado,No Asignado,Escoger un dato de la lista desplegable"</formula1>
    </dataValidation>
    <dataValidation type="list" allowBlank="1" showInputMessage="1" showErrorMessage="1" sqref="AV12:AV61" xr:uid="{A00AA2CC-6C8B-4233-8D3A-D9393057445D}">
      <formula1>"Escoger un dato de la lista desplegable,Preventivo,Detectivo"</formula1>
    </dataValidation>
    <dataValidation type="list" allowBlank="1" showInputMessage="1" showErrorMessage="1" sqref="AQ12:AQ61" xr:uid="{F172676C-4F15-43FA-B69B-E8C3AA4F49FC}">
      <formula1>"Escoger un dato de la lista desplegable,Por Tramite, Diario, Semanal, Quincenal, Mensual, Bimestral, Trimestral, Semestral,Anual"</formula1>
    </dataValidation>
    <dataValidation type="list" allowBlank="1" showInputMessage="1" showErrorMessage="1" sqref="F12:I61" xr:uid="{F236533B-2B05-43CC-BE3A-7C50BD43BFEB}">
      <formula1>"SI,NO,Escoger un dato de la lista desplegable"</formula1>
    </dataValidation>
    <dataValidation type="list" allowBlank="1" showInputMessage="1" showErrorMessage="1" sqref="N12:N61" xr:uid="{89A4E353-A9DD-430C-81D6-978EC3D00336}">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5087B2D-0BF1-4EFA-AC44-D521AD150AED}">
          <x14:formula1>
            <xm:f>DATOS!$J$15:$J$19</xm:f>
          </x14:formula1>
          <xm:sqref>AM12:AM61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11CC-9331-4290-A398-EDD5551A70B1}">
  <sheetPr>
    <pageSetUpPr fitToPage="1"/>
  </sheetPr>
  <dimension ref="B2:BS62"/>
  <sheetViews>
    <sheetView zoomScale="60" zoomScaleNormal="60" workbookViewId="0"/>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180" customHeight="1" x14ac:dyDescent="0.25">
      <c r="B12" s="197">
        <v>1</v>
      </c>
      <c r="C12" s="200" t="s">
        <v>24</v>
      </c>
      <c r="D12" s="203" t="s">
        <v>194</v>
      </c>
      <c r="E12" s="203" t="s">
        <v>195</v>
      </c>
      <c r="F12" s="203" t="s">
        <v>170</v>
      </c>
      <c r="G12" s="203" t="s">
        <v>170</v>
      </c>
      <c r="H12" s="203" t="s">
        <v>170</v>
      </c>
      <c r="I12" s="203" t="s">
        <v>170</v>
      </c>
      <c r="J12" s="203" t="str">
        <f>IF(AND((F12="SI"),(G12="SI"),(H12="SI"),(I12="SI")),"Si es Riesgo de Corrupción","No es Riesgo de Corrupción")</f>
        <v>Si es Riesgo de Corrupción</v>
      </c>
      <c r="K12" s="50">
        <v>1</v>
      </c>
      <c r="L12" s="51" t="s">
        <v>196</v>
      </c>
      <c r="M12" s="223" t="s">
        <v>198</v>
      </c>
      <c r="N12" s="225">
        <v>1</v>
      </c>
      <c r="O12" s="214" t="str">
        <f>IF(N12=1,"Rara vez",IF(N12=2,"Improbable",IF(N12=3,"Posible",IF(N12=4,"Probable",IF(N12=5,"Casi seguro","Definir el nivel de probabilidad")))))</f>
        <v>Rara vez</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20" t="s">
        <v>170</v>
      </c>
      <c r="R12" s="220" t="s">
        <v>173</v>
      </c>
      <c r="S12" s="220" t="s">
        <v>173</v>
      </c>
      <c r="T12" s="220" t="s">
        <v>173</v>
      </c>
      <c r="U12" s="220" t="s">
        <v>170</v>
      </c>
      <c r="V12" s="220" t="s">
        <v>173</v>
      </c>
      <c r="W12" s="220" t="s">
        <v>170</v>
      </c>
      <c r="X12" s="220" t="s">
        <v>173</v>
      </c>
      <c r="Y12" s="220" t="s">
        <v>170</v>
      </c>
      <c r="Z12" s="220" t="s">
        <v>170</v>
      </c>
      <c r="AA12" s="220" t="s">
        <v>170</v>
      </c>
      <c r="AB12" s="220" t="s">
        <v>170</v>
      </c>
      <c r="AC12" s="220" t="s">
        <v>170</v>
      </c>
      <c r="AD12" s="220" t="s">
        <v>170</v>
      </c>
      <c r="AE12" s="220" t="s">
        <v>173</v>
      </c>
      <c r="AF12" s="220" t="s">
        <v>173</v>
      </c>
      <c r="AG12" s="220" t="s">
        <v>170</v>
      </c>
      <c r="AH12" s="220" t="s">
        <v>173</v>
      </c>
      <c r="AI12" s="220" t="s">
        <v>173</v>
      </c>
      <c r="AJ12" s="220">
        <f>IF(AF12="SI","Impacto Catastrófico por lesoines o perdida de vidas humanas",(COUNTIF(Q12:AE21,"SI")+COUNTIF(AG12:AI21,"SI")))</f>
        <v>10</v>
      </c>
      <c r="AK12" s="220" t="str">
        <f>IF(AJ12=0,"",IF(AND(AJ12&gt;0,AJ12&lt;=5),"Moderado",IF(AND(AJ12&gt;5,AJ12&lt;=11),"Mayor","Catastrófico")))</f>
        <v>Mayor</v>
      </c>
      <c r="AL12" s="220" t="str">
        <f>IF(AND(O12="Rara Vez",AK12="Moderado"),"Moderado",IF(AND(O12="Rara Vez",AK12="Mayor"),"Alto",IF(AND(O12="Improbable",AK12="Moderado"),"Moderado",IF(AND(O12="Improbable",AK12="Mayor"),"Alto",IF(AND(O12="Posible",AK12="Moderado"),"Alto",IF(AND(O12="Probable",AK12="Moderado"),"Alto","Extremo"))))))</f>
        <v>Alto</v>
      </c>
      <c r="AM12" s="234" t="s">
        <v>167</v>
      </c>
      <c r="AN12" s="52">
        <v>1</v>
      </c>
      <c r="AO12" s="53" t="s">
        <v>199</v>
      </c>
      <c r="AP12" s="53" t="s">
        <v>200</v>
      </c>
      <c r="AQ12" s="53" t="s">
        <v>201</v>
      </c>
      <c r="AR12" s="53" t="s">
        <v>202</v>
      </c>
      <c r="AS12" s="53" t="s">
        <v>203</v>
      </c>
      <c r="AT12" s="53" t="s">
        <v>204</v>
      </c>
      <c r="AU12" s="53" t="s">
        <v>205</v>
      </c>
      <c r="AV12" s="53" t="s">
        <v>178</v>
      </c>
      <c r="AW12" s="54" t="s">
        <v>179</v>
      </c>
      <c r="AX12" s="54" t="s">
        <v>180</v>
      </c>
      <c r="AY12" s="54" t="s">
        <v>181</v>
      </c>
      <c r="AZ12" s="54" t="s">
        <v>182</v>
      </c>
      <c r="BA12" s="54" t="s">
        <v>183</v>
      </c>
      <c r="BB12" s="54" t="s">
        <v>184</v>
      </c>
      <c r="BC12" s="54" t="s">
        <v>206</v>
      </c>
      <c r="BD12" s="54">
        <f t="shared" ref="BD12:BD61" si="0">IF(AW12="Asignado",15,0)+IF(AX12="Adecuado",15,0)+IF(AY12="Oportuna",15,0)+IF(AZ12="Prevenir",15,IF(AZ12="Detectar",10,0))+IF(BA12="Confiable",15,0)+IF(BB12="Se investigan y resuelven oportunamente",15,0)+IF(BC12="Completa",10,IF(BC12="Incompleta",5,0))</f>
        <v>100</v>
      </c>
      <c r="BE12" s="54" t="str">
        <f t="shared" ref="BE12:BE61" si="1">IF(BD12&lt;=85,"Débil",IF(AND(BD12&gt;=86,BD12&lt;=94),"Moderado","Fuerte"))</f>
        <v>Fuerte</v>
      </c>
      <c r="BF12" s="53"/>
      <c r="BG12" s="55" t="s">
        <v>186</v>
      </c>
      <c r="BH12" s="54" t="str">
        <f t="shared" ref="BH12:BH61" si="2">IF(BG12="Débil","No se ejecuta",IF(BG12="Moderado","Algunas veces se ejecuta",IF(BG12="FUERTE","Siempre se ejecuta","Casilla formulada")))</f>
        <v>Siempre se ejecuta</v>
      </c>
      <c r="BI12" s="53"/>
      <c r="BJ12" s="54"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4">
        <f t="shared" ref="BK12:BK61" si="4">IF(BJ12="DÉBIL",0,IF(BJ12="MODERADO",50,IF(BJ12="FUERTE",100,"")))</f>
        <v>100</v>
      </c>
      <c r="BL12" s="54" t="str">
        <f t="shared" ref="BL12:BL61" si="5">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Mayor</v>
      </c>
      <c r="BR12" s="228" t="str">
        <f>IF(AND(BP12="Rara Vez",BQ12="Moderado"),"Moderado",IF(AND(BP12="Rara Vez",BQ12="Mayor"),"Alto",IF(AND(BP12="Improbable",BQ12="Moderado"),"Moderado",IF(AND(BP12="Improbable",BQ12="Mayor"),"Alto",IF(AND(BP12="Posible",BQ12="Moderado"),"Alto",IF(AND(BP12="Probable",BQ12="Moderado"),"Alto","Extremo"))))))</f>
        <v>Alto</v>
      </c>
      <c r="BS12" s="229" t="s">
        <v>213</v>
      </c>
    </row>
    <row r="13" spans="2:71" s="57" customFormat="1" ht="180" customHeight="1" x14ac:dyDescent="0.25">
      <c r="B13" s="198"/>
      <c r="C13" s="201"/>
      <c r="D13" s="203"/>
      <c r="E13" s="203"/>
      <c r="F13" s="203"/>
      <c r="G13" s="203"/>
      <c r="H13" s="203"/>
      <c r="I13" s="203"/>
      <c r="J13" s="203"/>
      <c r="K13" s="58">
        <v>2</v>
      </c>
      <c r="L13" s="59" t="s">
        <v>197</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207</v>
      </c>
      <c r="AP13" s="61" t="s">
        <v>208</v>
      </c>
      <c r="AQ13" s="61" t="s">
        <v>201</v>
      </c>
      <c r="AR13" s="61" t="s">
        <v>209</v>
      </c>
      <c r="AS13" s="61" t="s">
        <v>210</v>
      </c>
      <c r="AT13" s="61" t="s">
        <v>211</v>
      </c>
      <c r="AU13" s="61" t="s">
        <v>212</v>
      </c>
      <c r="AV13" s="61" t="s">
        <v>178</v>
      </c>
      <c r="AW13" s="62" t="s">
        <v>179</v>
      </c>
      <c r="AX13" s="62" t="s">
        <v>180</v>
      </c>
      <c r="AY13" s="62" t="s">
        <v>181</v>
      </c>
      <c r="AZ13" s="62" t="s">
        <v>182</v>
      </c>
      <c r="BA13" s="62" t="s">
        <v>183</v>
      </c>
      <c r="BB13" s="62" t="s">
        <v>184</v>
      </c>
      <c r="BC13" s="62" t="s">
        <v>206</v>
      </c>
      <c r="BD13" s="62">
        <f t="shared" si="0"/>
        <v>100</v>
      </c>
      <c r="BE13" s="62" t="str">
        <f t="shared" si="1"/>
        <v>Fuerte</v>
      </c>
      <c r="BF13" s="61"/>
      <c r="BG13" s="63" t="s">
        <v>186</v>
      </c>
      <c r="BH13" s="62" t="str">
        <f t="shared" si="2"/>
        <v>Siempre se ejecuta</v>
      </c>
      <c r="BI13" s="61"/>
      <c r="BJ13" s="62" t="str">
        <f t="shared" si="3"/>
        <v>FUERTE</v>
      </c>
      <c r="BK13" s="62">
        <f t="shared" si="4"/>
        <v>100</v>
      </c>
      <c r="BL13" s="62" t="str">
        <f t="shared" si="5"/>
        <v>NO</v>
      </c>
      <c r="BM13" s="238"/>
      <c r="BN13" s="241"/>
      <c r="BO13" s="244"/>
      <c r="BP13" s="218"/>
      <c r="BQ13" s="221"/>
      <c r="BR13" s="221"/>
      <c r="BS13" s="230"/>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239"/>
      <c r="BN21" s="242"/>
      <c r="BO21" s="245"/>
      <c r="BP21" s="219"/>
      <c r="BQ21" s="222"/>
      <c r="BR21" s="222"/>
      <c r="BS21" s="231"/>
    </row>
    <row r="22" spans="2:71" s="57" customFormat="1" ht="96" hidden="1" customHeight="1" x14ac:dyDescent="0.25">
      <c r="B22" s="197">
        <v>2</v>
      </c>
      <c r="C22" s="200" t="s">
        <v>120</v>
      </c>
      <c r="D22" s="203" t="s">
        <v>121</v>
      </c>
      <c r="E22" s="203"/>
      <c r="F22" s="232" t="s">
        <v>122</v>
      </c>
      <c r="G22" s="232" t="s">
        <v>122</v>
      </c>
      <c r="H22" s="232" t="s">
        <v>122</v>
      </c>
      <c r="I22" s="232" t="s">
        <v>122</v>
      </c>
      <c r="J22" s="203" t="str">
        <f>IF(AND((F22="SI"),(G22="SI"),(H22="SI"),(I22="SI")),"Si es Riesgo de Corrupción","No es Riesgo de Corrupción")</f>
        <v>No es Riesgo de Corrupción</v>
      </c>
      <c r="K22" s="50">
        <v>1</v>
      </c>
      <c r="L22" s="51" t="s">
        <v>123</v>
      </c>
      <c r="M22" s="223" t="s">
        <v>191</v>
      </c>
      <c r="N22" s="250"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47" t="s">
        <v>122</v>
      </c>
      <c r="R22" s="247" t="s">
        <v>122</v>
      </c>
      <c r="S22" s="247" t="s">
        <v>122</v>
      </c>
      <c r="T22" s="247" t="s">
        <v>122</v>
      </c>
      <c r="U22" s="247" t="s">
        <v>122</v>
      </c>
      <c r="V22" s="247" t="s">
        <v>122</v>
      </c>
      <c r="W22" s="247" t="s">
        <v>122</v>
      </c>
      <c r="X22" s="247" t="s">
        <v>122</v>
      </c>
      <c r="Y22" s="247" t="s">
        <v>122</v>
      </c>
      <c r="Z22" s="247" t="s">
        <v>122</v>
      </c>
      <c r="AA22" s="247" t="s">
        <v>122</v>
      </c>
      <c r="AB22" s="247" t="s">
        <v>122</v>
      </c>
      <c r="AC22" s="247" t="s">
        <v>122</v>
      </c>
      <c r="AD22" s="247" t="s">
        <v>122</v>
      </c>
      <c r="AE22" s="247" t="s">
        <v>122</v>
      </c>
      <c r="AF22" s="247" t="s">
        <v>122</v>
      </c>
      <c r="AG22" s="247" t="s">
        <v>122</v>
      </c>
      <c r="AH22" s="247" t="s">
        <v>122</v>
      </c>
      <c r="AI22" s="247" t="s">
        <v>122</v>
      </c>
      <c r="AJ22" s="220">
        <f>IF(AF22="SI","Impacto Catastrófico por lesoines o perdida de vidas humanas",(COUNTIF(Q22:AE31,"SI")+COUNTIF(AG22:AI31,"SI")))</f>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54" t="s">
        <v>122</v>
      </c>
      <c r="AX22" s="54" t="s">
        <v>122</v>
      </c>
      <c r="AY22" s="54" t="s">
        <v>122</v>
      </c>
      <c r="AZ22" s="54" t="s">
        <v>122</v>
      </c>
      <c r="BA22" s="54" t="s">
        <v>122</v>
      </c>
      <c r="BB22" s="54" t="s">
        <v>122</v>
      </c>
      <c r="BC22" s="54" t="s">
        <v>122</v>
      </c>
      <c r="BD22" s="54">
        <f t="shared" si="0"/>
        <v>0</v>
      </c>
      <c r="BE22" s="54" t="str">
        <f t="shared" si="1"/>
        <v>Débil</v>
      </c>
      <c r="BF22" s="53"/>
      <c r="BG22" s="55" t="s">
        <v>122</v>
      </c>
      <c r="BH22" s="54" t="str">
        <f t="shared" si="2"/>
        <v>Casilla formulada</v>
      </c>
      <c r="BI22" s="53"/>
      <c r="BJ22" s="54" t="str">
        <f t="shared" si="3"/>
        <v/>
      </c>
      <c r="BK22" s="54" t="str">
        <f t="shared" si="4"/>
        <v/>
      </c>
      <c r="BL22" s="54" t="str">
        <f t="shared" si="5"/>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5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32"/>
      <c r="G23" s="232"/>
      <c r="H23" s="232"/>
      <c r="I23" s="232"/>
      <c r="J23" s="203"/>
      <c r="K23" s="58">
        <v>2</v>
      </c>
      <c r="L23" s="59" t="s">
        <v>123</v>
      </c>
      <c r="M23" s="223"/>
      <c r="N23" s="251"/>
      <c r="O23" s="215"/>
      <c r="P23" s="218"/>
      <c r="Q23" s="248"/>
      <c r="R23" s="248"/>
      <c r="S23" s="248"/>
      <c r="T23" s="248"/>
      <c r="U23" s="248"/>
      <c r="V23" s="248"/>
      <c r="W23" s="248"/>
      <c r="X23" s="248"/>
      <c r="Y23" s="248"/>
      <c r="Z23" s="248"/>
      <c r="AA23" s="248"/>
      <c r="AB23" s="248"/>
      <c r="AC23" s="248"/>
      <c r="AD23" s="248"/>
      <c r="AE23" s="248"/>
      <c r="AF23" s="248"/>
      <c r="AG23" s="248"/>
      <c r="AH23" s="248"/>
      <c r="AI23" s="248"/>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238"/>
      <c r="BN23" s="241"/>
      <c r="BO23" s="254"/>
      <c r="BP23" s="218"/>
      <c r="BQ23" s="221"/>
      <c r="BR23" s="221"/>
      <c r="BS23" s="230"/>
    </row>
    <row r="24" spans="2:71" s="57" customFormat="1" ht="96" hidden="1" customHeight="1" x14ac:dyDescent="0.25">
      <c r="B24" s="198"/>
      <c r="C24" s="201"/>
      <c r="D24" s="203"/>
      <c r="E24" s="203"/>
      <c r="F24" s="232"/>
      <c r="G24" s="232"/>
      <c r="H24" s="232"/>
      <c r="I24" s="232"/>
      <c r="J24" s="203"/>
      <c r="K24" s="64">
        <v>3</v>
      </c>
      <c r="L24" s="65" t="s">
        <v>123</v>
      </c>
      <c r="M24" s="223"/>
      <c r="N24" s="251"/>
      <c r="O24" s="215"/>
      <c r="P24" s="218"/>
      <c r="Q24" s="248"/>
      <c r="R24" s="248"/>
      <c r="S24" s="248"/>
      <c r="T24" s="248"/>
      <c r="U24" s="248"/>
      <c r="V24" s="248"/>
      <c r="W24" s="248"/>
      <c r="X24" s="248"/>
      <c r="Y24" s="248"/>
      <c r="Z24" s="248"/>
      <c r="AA24" s="248"/>
      <c r="AB24" s="248"/>
      <c r="AC24" s="248"/>
      <c r="AD24" s="248"/>
      <c r="AE24" s="248"/>
      <c r="AF24" s="248"/>
      <c r="AG24" s="248"/>
      <c r="AH24" s="248"/>
      <c r="AI24" s="248"/>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238"/>
      <c r="BN24" s="241"/>
      <c r="BO24" s="254"/>
      <c r="BP24" s="218"/>
      <c r="BQ24" s="221"/>
      <c r="BR24" s="221"/>
      <c r="BS24" s="230"/>
    </row>
    <row r="25" spans="2:71" s="57" customFormat="1" ht="96" hidden="1" customHeight="1" x14ac:dyDescent="0.25">
      <c r="B25" s="198"/>
      <c r="C25" s="201"/>
      <c r="D25" s="203"/>
      <c r="E25" s="203"/>
      <c r="F25" s="232"/>
      <c r="G25" s="232"/>
      <c r="H25" s="232"/>
      <c r="I25" s="232"/>
      <c r="J25" s="203"/>
      <c r="K25" s="58">
        <v>4</v>
      </c>
      <c r="L25" s="59" t="s">
        <v>123</v>
      </c>
      <c r="M25" s="223"/>
      <c r="N25" s="251"/>
      <c r="O25" s="215"/>
      <c r="P25" s="218"/>
      <c r="Q25" s="248"/>
      <c r="R25" s="248"/>
      <c r="S25" s="248"/>
      <c r="T25" s="248"/>
      <c r="U25" s="248"/>
      <c r="V25" s="248"/>
      <c r="W25" s="248"/>
      <c r="X25" s="248"/>
      <c r="Y25" s="248"/>
      <c r="Z25" s="248"/>
      <c r="AA25" s="248"/>
      <c r="AB25" s="248"/>
      <c r="AC25" s="248"/>
      <c r="AD25" s="248"/>
      <c r="AE25" s="248"/>
      <c r="AF25" s="248"/>
      <c r="AG25" s="248"/>
      <c r="AH25" s="248"/>
      <c r="AI25" s="248"/>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238"/>
      <c r="BN25" s="241"/>
      <c r="BO25" s="254"/>
      <c r="BP25" s="218"/>
      <c r="BQ25" s="221"/>
      <c r="BR25" s="221"/>
      <c r="BS25" s="230"/>
    </row>
    <row r="26" spans="2:71" s="57" customFormat="1" ht="96" hidden="1" customHeight="1" x14ac:dyDescent="0.25">
      <c r="B26" s="198"/>
      <c r="C26" s="201"/>
      <c r="D26" s="203"/>
      <c r="E26" s="203"/>
      <c r="F26" s="232"/>
      <c r="G26" s="232"/>
      <c r="H26" s="232"/>
      <c r="I26" s="232"/>
      <c r="J26" s="203"/>
      <c r="K26" s="64">
        <v>5</v>
      </c>
      <c r="L26" s="65" t="s">
        <v>123</v>
      </c>
      <c r="M26" s="223"/>
      <c r="N26" s="251"/>
      <c r="O26" s="215"/>
      <c r="P26" s="218"/>
      <c r="Q26" s="248"/>
      <c r="R26" s="248"/>
      <c r="S26" s="248"/>
      <c r="T26" s="248"/>
      <c r="U26" s="248"/>
      <c r="V26" s="248"/>
      <c r="W26" s="248"/>
      <c r="X26" s="248"/>
      <c r="Y26" s="248"/>
      <c r="Z26" s="248"/>
      <c r="AA26" s="248"/>
      <c r="AB26" s="248"/>
      <c r="AC26" s="248"/>
      <c r="AD26" s="248"/>
      <c r="AE26" s="248"/>
      <c r="AF26" s="248"/>
      <c r="AG26" s="248"/>
      <c r="AH26" s="248"/>
      <c r="AI26" s="248"/>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238"/>
      <c r="BN26" s="241"/>
      <c r="BO26" s="254"/>
      <c r="BP26" s="218"/>
      <c r="BQ26" s="221"/>
      <c r="BR26" s="221"/>
      <c r="BS26" s="230"/>
    </row>
    <row r="27" spans="2:71" s="57" customFormat="1" ht="96" hidden="1" customHeight="1" x14ac:dyDescent="0.25">
      <c r="B27" s="198"/>
      <c r="C27" s="201"/>
      <c r="D27" s="203"/>
      <c r="E27" s="203"/>
      <c r="F27" s="232"/>
      <c r="G27" s="232"/>
      <c r="H27" s="232"/>
      <c r="I27" s="232"/>
      <c r="J27" s="203"/>
      <c r="K27" s="58">
        <v>6</v>
      </c>
      <c r="L27" s="59" t="s">
        <v>123</v>
      </c>
      <c r="M27" s="223"/>
      <c r="N27" s="251"/>
      <c r="O27" s="215"/>
      <c r="P27" s="218"/>
      <c r="Q27" s="248"/>
      <c r="R27" s="248"/>
      <c r="S27" s="248"/>
      <c r="T27" s="248"/>
      <c r="U27" s="248"/>
      <c r="V27" s="248"/>
      <c r="W27" s="248"/>
      <c r="X27" s="248"/>
      <c r="Y27" s="248"/>
      <c r="Z27" s="248"/>
      <c r="AA27" s="248"/>
      <c r="AB27" s="248"/>
      <c r="AC27" s="248"/>
      <c r="AD27" s="248"/>
      <c r="AE27" s="248"/>
      <c r="AF27" s="248"/>
      <c r="AG27" s="248"/>
      <c r="AH27" s="248"/>
      <c r="AI27" s="248"/>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238"/>
      <c r="BN27" s="241"/>
      <c r="BO27" s="254"/>
      <c r="BP27" s="218"/>
      <c r="BQ27" s="221"/>
      <c r="BR27" s="221"/>
      <c r="BS27" s="230"/>
    </row>
    <row r="28" spans="2:71" s="57" customFormat="1" ht="96" hidden="1" customHeight="1" x14ac:dyDescent="0.25">
      <c r="B28" s="198"/>
      <c r="C28" s="201"/>
      <c r="D28" s="203"/>
      <c r="E28" s="203"/>
      <c r="F28" s="232"/>
      <c r="G28" s="232"/>
      <c r="H28" s="232"/>
      <c r="I28" s="232"/>
      <c r="J28" s="203"/>
      <c r="K28" s="64">
        <v>7</v>
      </c>
      <c r="L28" s="65" t="s">
        <v>123</v>
      </c>
      <c r="M28" s="223"/>
      <c r="N28" s="251"/>
      <c r="O28" s="215"/>
      <c r="P28" s="218"/>
      <c r="Q28" s="248"/>
      <c r="R28" s="248"/>
      <c r="S28" s="248"/>
      <c r="T28" s="248"/>
      <c r="U28" s="248"/>
      <c r="V28" s="248"/>
      <c r="W28" s="248"/>
      <c r="X28" s="248"/>
      <c r="Y28" s="248"/>
      <c r="Z28" s="248"/>
      <c r="AA28" s="248"/>
      <c r="AB28" s="248"/>
      <c r="AC28" s="248"/>
      <c r="AD28" s="248"/>
      <c r="AE28" s="248"/>
      <c r="AF28" s="248"/>
      <c r="AG28" s="248"/>
      <c r="AH28" s="248"/>
      <c r="AI28" s="248"/>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238"/>
      <c r="BN28" s="241"/>
      <c r="BO28" s="254"/>
      <c r="BP28" s="218"/>
      <c r="BQ28" s="221"/>
      <c r="BR28" s="221"/>
      <c r="BS28" s="230"/>
    </row>
    <row r="29" spans="2:71" s="57" customFormat="1" ht="96" hidden="1" customHeight="1" x14ac:dyDescent="0.25">
      <c r="B29" s="198"/>
      <c r="C29" s="201"/>
      <c r="D29" s="203"/>
      <c r="E29" s="203"/>
      <c r="F29" s="232"/>
      <c r="G29" s="232"/>
      <c r="H29" s="232"/>
      <c r="I29" s="232"/>
      <c r="J29" s="203"/>
      <c r="K29" s="58">
        <v>8</v>
      </c>
      <c r="L29" s="59" t="s">
        <v>123</v>
      </c>
      <c r="M29" s="223"/>
      <c r="N29" s="251"/>
      <c r="O29" s="215"/>
      <c r="P29" s="218"/>
      <c r="Q29" s="248"/>
      <c r="R29" s="248"/>
      <c r="S29" s="248"/>
      <c r="T29" s="248"/>
      <c r="U29" s="248"/>
      <c r="V29" s="248"/>
      <c r="W29" s="248"/>
      <c r="X29" s="248"/>
      <c r="Y29" s="248"/>
      <c r="Z29" s="248"/>
      <c r="AA29" s="248"/>
      <c r="AB29" s="248"/>
      <c r="AC29" s="248"/>
      <c r="AD29" s="248"/>
      <c r="AE29" s="248"/>
      <c r="AF29" s="248"/>
      <c r="AG29" s="248"/>
      <c r="AH29" s="248"/>
      <c r="AI29" s="248"/>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238"/>
      <c r="BN29" s="241"/>
      <c r="BO29" s="254"/>
      <c r="BP29" s="218"/>
      <c r="BQ29" s="221"/>
      <c r="BR29" s="221"/>
      <c r="BS29" s="230"/>
    </row>
    <row r="30" spans="2:71" s="57" customFormat="1" ht="96" hidden="1" customHeight="1" x14ac:dyDescent="0.25">
      <c r="B30" s="198"/>
      <c r="C30" s="201"/>
      <c r="D30" s="203"/>
      <c r="E30" s="203"/>
      <c r="F30" s="232"/>
      <c r="G30" s="232"/>
      <c r="H30" s="232"/>
      <c r="I30" s="232"/>
      <c r="J30" s="203"/>
      <c r="K30" s="64">
        <v>9</v>
      </c>
      <c r="L30" s="70" t="s">
        <v>123</v>
      </c>
      <c r="M30" s="223"/>
      <c r="N30" s="251"/>
      <c r="O30" s="215"/>
      <c r="P30" s="218"/>
      <c r="Q30" s="248"/>
      <c r="R30" s="248"/>
      <c r="S30" s="248"/>
      <c r="T30" s="248"/>
      <c r="U30" s="248"/>
      <c r="V30" s="248"/>
      <c r="W30" s="248"/>
      <c r="X30" s="248"/>
      <c r="Y30" s="248"/>
      <c r="Z30" s="248"/>
      <c r="AA30" s="248"/>
      <c r="AB30" s="248"/>
      <c r="AC30" s="248"/>
      <c r="AD30" s="248"/>
      <c r="AE30" s="248"/>
      <c r="AF30" s="248"/>
      <c r="AG30" s="248"/>
      <c r="AH30" s="248"/>
      <c r="AI30" s="248"/>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238"/>
      <c r="BN30" s="241"/>
      <c r="BO30" s="254"/>
      <c r="BP30" s="218"/>
      <c r="BQ30" s="221"/>
      <c r="BR30" s="221"/>
      <c r="BS30" s="230"/>
    </row>
    <row r="31" spans="2:71" s="57" customFormat="1" ht="96" hidden="1" customHeight="1" thickBot="1" x14ac:dyDescent="0.3">
      <c r="B31" s="199"/>
      <c r="C31" s="202"/>
      <c r="D31" s="204"/>
      <c r="E31" s="204"/>
      <c r="F31" s="233"/>
      <c r="G31" s="233"/>
      <c r="H31" s="233"/>
      <c r="I31" s="233"/>
      <c r="J31" s="204"/>
      <c r="K31" s="71">
        <v>10</v>
      </c>
      <c r="L31" s="72" t="s">
        <v>123</v>
      </c>
      <c r="M31" s="224"/>
      <c r="N31" s="252"/>
      <c r="O31" s="216"/>
      <c r="P31" s="219"/>
      <c r="Q31" s="249"/>
      <c r="R31" s="249"/>
      <c r="S31" s="249"/>
      <c r="T31" s="249"/>
      <c r="U31" s="249"/>
      <c r="V31" s="249"/>
      <c r="W31" s="249"/>
      <c r="X31" s="249"/>
      <c r="Y31" s="249"/>
      <c r="Z31" s="249"/>
      <c r="AA31" s="249"/>
      <c r="AB31" s="249"/>
      <c r="AC31" s="249"/>
      <c r="AD31" s="249"/>
      <c r="AE31" s="249"/>
      <c r="AF31" s="249"/>
      <c r="AG31" s="249"/>
      <c r="AH31" s="249"/>
      <c r="AI31" s="249"/>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239"/>
      <c r="BN31" s="242"/>
      <c r="BO31" s="25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0"/>
        <v>0</v>
      </c>
      <c r="BE32" s="54" t="str">
        <f t="shared" si="1"/>
        <v>Débil</v>
      </c>
      <c r="BF32" s="53"/>
      <c r="BG32" s="55" t="s">
        <v>122</v>
      </c>
      <c r="BH32" s="54" t="str">
        <f t="shared" si="2"/>
        <v>Casilla formulada</v>
      </c>
      <c r="BI32" s="53"/>
      <c r="BJ32" s="54" t="str">
        <f t="shared" si="3"/>
        <v/>
      </c>
      <c r="BK32" s="54" t="str">
        <f t="shared" si="4"/>
        <v/>
      </c>
      <c r="BL32" s="54" t="str">
        <f t="shared" si="5"/>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0"/>
        <v>0</v>
      </c>
      <c r="BE42" s="54" t="str">
        <f t="shared" si="1"/>
        <v>Débil</v>
      </c>
      <c r="BF42" s="53"/>
      <c r="BG42" s="55" t="s">
        <v>122</v>
      </c>
      <c r="BH42" s="54" t="str">
        <f t="shared" si="2"/>
        <v>Casilla formulada</v>
      </c>
      <c r="BI42" s="53"/>
      <c r="BJ42" s="54" t="str">
        <f t="shared" si="3"/>
        <v/>
      </c>
      <c r="BK42" s="54" t="str">
        <f t="shared" si="4"/>
        <v/>
      </c>
      <c r="BL42" s="54" t="str">
        <f t="shared" si="5"/>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0"/>
        <v>0</v>
      </c>
      <c r="BE52" s="54" t="str">
        <f t="shared" si="1"/>
        <v>Débil</v>
      </c>
      <c r="BF52" s="53"/>
      <c r="BG52" s="55" t="s">
        <v>122</v>
      </c>
      <c r="BH52" s="54" t="str">
        <f t="shared" si="2"/>
        <v>Casilla formulada</v>
      </c>
      <c r="BI52" s="53"/>
      <c r="BJ52" s="54" t="str">
        <f t="shared" si="3"/>
        <v/>
      </c>
      <c r="BK52" s="54" t="str">
        <f t="shared" si="4"/>
        <v/>
      </c>
      <c r="BL52" s="54" t="str">
        <f t="shared" si="5"/>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239"/>
      <c r="BN61" s="242"/>
      <c r="BO61" s="255"/>
      <c r="BP61" s="219"/>
      <c r="BQ61" s="222"/>
      <c r="BR61" s="222"/>
      <c r="BS61" s="231"/>
    </row>
    <row r="62" spans="2:71" hidden="1" x14ac:dyDescent="0.2"/>
  </sheetData>
  <sheetProtection algorithmName="SHA-512" hashValue="io8hBK2v7jZA22ucvsJYVlVwrmbuZ1p4LzmhaxlXuhMkN8/L4AxmQ0Y04fTJZu8Xuu+FtDKwUG7cu5+7eKyrKw==" saltValue="kg9RQigZtPh+RjGcS8ya/w=="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611" priority="23" operator="containsText" text="Si es Riesgo de Corrupción">
      <formula>NOT(ISERROR(SEARCH("Si es Riesgo de Corrupción",J12)))</formula>
    </cfRule>
    <cfRule type="containsText" dxfId="610" priority="24" operator="containsText" text="No es Riesgo de Corrupción">
      <formula>NOT(ISERROR(SEARCH("No es Riesgo de Corrupción",J12)))</formula>
    </cfRule>
  </conditionalFormatting>
  <conditionalFormatting sqref="L12:M21">
    <cfRule type="containsText" dxfId="609" priority="22" operator="containsText" text="Espacio para describir ">
      <formula>NOT(ISERROR(SEARCH("Espacio para describir ",L12)))</formula>
    </cfRule>
  </conditionalFormatting>
  <conditionalFormatting sqref="N12:N61 Q12:AI61 AQ12:AQ61 AV12:BC61 BG12:BG61 BO12:BO61">
    <cfRule type="containsText" dxfId="608" priority="21" operator="containsText" text="Escoger un dato de la lista desplegable">
      <formula>NOT(ISERROR(SEARCH("Escoger un dato de la lista desplegable",N12)))</formula>
    </cfRule>
  </conditionalFormatting>
  <conditionalFormatting sqref="AO12:AO61">
    <cfRule type="containsText" dxfId="607" priority="20" operator="containsText" text="REDACTAR CONTROL">
      <formula>NOT(ISERROR(SEARCH("REDACTAR CONTROL",AO12)))</formula>
    </cfRule>
  </conditionalFormatting>
  <conditionalFormatting sqref="AL12 BR12">
    <cfRule type="containsText" dxfId="606" priority="17" operator="containsText" text="Extremo">
      <formula>NOT(ISERROR(SEARCH("Extremo",AL12)))</formula>
    </cfRule>
    <cfRule type="containsText" dxfId="605" priority="18" operator="containsText" text="Alto">
      <formula>NOT(ISERROR(SEARCH("Alto",AL12)))</formula>
    </cfRule>
    <cfRule type="containsText" dxfId="604" priority="19" operator="containsText" text="Moderado">
      <formula>NOT(ISERROR(SEARCH("Moderado",AL12)))</formula>
    </cfRule>
  </conditionalFormatting>
  <conditionalFormatting sqref="L22:M31">
    <cfRule type="containsText" dxfId="603" priority="16" operator="containsText" text="Espacio para describir ">
      <formula>NOT(ISERROR(SEARCH("Espacio para describir ",L22)))</formula>
    </cfRule>
  </conditionalFormatting>
  <conditionalFormatting sqref="AL22 BR22">
    <cfRule type="containsText" dxfId="602" priority="13" operator="containsText" text="Extremo">
      <formula>NOT(ISERROR(SEARCH("Extremo",AL22)))</formula>
    </cfRule>
    <cfRule type="containsText" dxfId="601" priority="14" operator="containsText" text="Alto">
      <formula>NOT(ISERROR(SEARCH("Alto",AL22)))</formula>
    </cfRule>
    <cfRule type="containsText" dxfId="600" priority="15" operator="containsText" text="Moderado">
      <formula>NOT(ISERROR(SEARCH("Moderado",AL22)))</formula>
    </cfRule>
  </conditionalFormatting>
  <conditionalFormatting sqref="L32:M41">
    <cfRule type="containsText" dxfId="599" priority="12" operator="containsText" text="Espacio para describir ">
      <formula>NOT(ISERROR(SEARCH("Espacio para describir ",L32)))</formula>
    </cfRule>
  </conditionalFormatting>
  <conditionalFormatting sqref="AL32 BR32">
    <cfRule type="containsText" dxfId="598" priority="9" operator="containsText" text="Extremo">
      <formula>NOT(ISERROR(SEARCH("Extremo",AL32)))</formula>
    </cfRule>
    <cfRule type="containsText" dxfId="597" priority="10" operator="containsText" text="Alto">
      <formula>NOT(ISERROR(SEARCH("Alto",AL32)))</formula>
    </cfRule>
    <cfRule type="containsText" dxfId="596" priority="11" operator="containsText" text="Moderado">
      <formula>NOT(ISERROR(SEARCH("Moderado",AL32)))</formula>
    </cfRule>
  </conditionalFormatting>
  <conditionalFormatting sqref="L42:M51">
    <cfRule type="containsText" dxfId="595" priority="8" operator="containsText" text="Espacio para describir ">
      <formula>NOT(ISERROR(SEARCH("Espacio para describir ",L42)))</formula>
    </cfRule>
  </conditionalFormatting>
  <conditionalFormatting sqref="AL42 BR42">
    <cfRule type="containsText" dxfId="594" priority="5" operator="containsText" text="Extremo">
      <formula>NOT(ISERROR(SEARCH("Extremo",AL42)))</formula>
    </cfRule>
    <cfRule type="containsText" dxfId="593" priority="6" operator="containsText" text="Alto">
      <formula>NOT(ISERROR(SEARCH("Alto",AL42)))</formula>
    </cfRule>
    <cfRule type="containsText" dxfId="592" priority="7" operator="containsText" text="Moderado">
      <formula>NOT(ISERROR(SEARCH("Moderado",AL42)))</formula>
    </cfRule>
  </conditionalFormatting>
  <conditionalFormatting sqref="L52:M61">
    <cfRule type="containsText" dxfId="591" priority="4" operator="containsText" text="Espacio para describir ">
      <formula>NOT(ISERROR(SEARCH("Espacio para describir ",L52)))</formula>
    </cfRule>
  </conditionalFormatting>
  <conditionalFormatting sqref="AL52 BR52">
    <cfRule type="containsText" dxfId="590" priority="1" operator="containsText" text="Extremo">
      <formula>NOT(ISERROR(SEARCH("Extremo",AL52)))</formula>
    </cfRule>
    <cfRule type="containsText" dxfId="589" priority="2" operator="containsText" text="Alto">
      <formula>NOT(ISERROR(SEARCH("Alto",AL52)))</formula>
    </cfRule>
    <cfRule type="containsText" dxfId="588" priority="3" operator="containsText" text="Moderado">
      <formula>NOT(ISERROR(SEARCH("Moderado",AL52)))</formula>
    </cfRule>
  </conditionalFormatting>
  <dataValidations count="60">
    <dataValidation type="list" allowBlank="1" showInputMessage="1" showErrorMessage="1" sqref="N12:N61" xr:uid="{EF27699F-3D5D-4D33-BCB0-B2F4607B6400}">
      <formula1>"Escoger un dato de la lista desplegable,5,4,3,2,1"</formula1>
    </dataValidation>
    <dataValidation type="list" allowBlank="1" showInputMessage="1" showErrorMessage="1" sqref="F12:I61" xr:uid="{9DBE66C3-95C8-4336-AFC9-969F49DD54EC}">
      <formula1>"SI,NO,Escoger un dato de la lista desplegable"</formula1>
    </dataValidation>
    <dataValidation type="list" allowBlank="1" showInputMessage="1" showErrorMessage="1" sqref="AQ12:AQ61" xr:uid="{F634D7F8-577A-4774-B0AE-266A09EC5332}">
      <formula1>"Escoger un dato de la lista desplegable,Por Tramite, Diario, Semanal, Quincenal, Mensual, Bimestral, Trimestral, Semestral,Anual"</formula1>
    </dataValidation>
    <dataValidation type="list" allowBlank="1" showInputMessage="1" showErrorMessage="1" sqref="AV12:AV61" xr:uid="{9FA226F6-FF90-4175-AC9C-1ACB834AD681}">
      <formula1>"Escoger un dato de la lista desplegable,Preventivo,Detectivo"</formula1>
    </dataValidation>
    <dataValidation type="list" allowBlank="1" showInputMessage="1" showErrorMessage="1" prompt="¿Existen un responsable asignado a la ejecución del control?" sqref="AW12:AW61" xr:uid="{D3EFC658-AC2F-40D8-BB51-61A76799BAB3}">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E735B35F-D050-4F24-B5D3-CEDF4DE06C05}">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63D57D51-A1A4-40E9-81A9-60943DB6FBA3}">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849D110-8D07-4AE7-A912-D129A90F1579}">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0D7B63D8-3D4B-4C5A-91A9-6FACF262E651}">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D6D1B075-8A0D-45B5-A60A-000A995AAD7C}">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67268BD9-684E-484A-9520-64965D534545}">
      <formula1>"Escoger un dato de la lista desplegable,Completa,Incompleta,No existe"</formula1>
    </dataValidation>
    <dataValidation type="list" allowBlank="1" showInputMessage="1" showErrorMessage="1" sqref="BG12:BG61" xr:uid="{3786FD04-9991-4E44-BF94-FEEA75CB4CE0}">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30FC068B-C93D-42D3-93A1-100E1FFAEC24}"/>
    <dataValidation allowBlank="1" showInputMessage="1" showErrorMessage="1" prompt="¿Afectar al grupo de funcionarios del proceso?" sqref="Q11" xr:uid="{76E8179D-6A7B-4426-A5A4-64C0FE8E47B3}"/>
    <dataValidation type="list" allowBlank="1" showInputMessage="1" showErrorMessage="1" prompt="¿Afectar al grupo de funcionarios del proceso?" sqref="Q12:Q61" xr:uid="{1BB15C56-3C35-49CC-B201-C8F35544D59E}">
      <formula1>"SI,NO,Escoger un dato de la lista desplegable"</formula1>
    </dataValidation>
    <dataValidation allowBlank="1" showInputMessage="1" showErrorMessage="1" prompt="¿Afectar el cumplimiento de metas y objetivos de la dependencia?" sqref="R11" xr:uid="{6E6016C3-EBE5-4787-AB11-AF9ECDF24E9D}"/>
    <dataValidation type="list" allowBlank="1" showInputMessage="1" showErrorMessage="1" prompt="¿Afectar el cumplimiento de metas y objetivos de la dependencia?" sqref="R12:R61" xr:uid="{C3A631B5-1A93-46F7-B288-5AD4C05E719D}">
      <formula1>"SI,NO,Escoger un dato de la lista desplegable"</formula1>
    </dataValidation>
    <dataValidation allowBlank="1" showInputMessage="1" showErrorMessage="1" prompt="¿Afectar el cumplimiento de misión de la Entidad?" sqref="S11" xr:uid="{A8E7CAE8-D6B8-4ED7-928D-7BF8643B71CF}"/>
    <dataValidation type="list" allowBlank="1" showInputMessage="1" showErrorMessage="1" prompt="¿Afectar el cumplimiento de misión de la Entidad?" sqref="S12:S61" xr:uid="{8575A555-9721-42F5-984F-D6E7E29F9D34}">
      <formula1>"SI,NO,Escoger un dato de la lista desplegable"</formula1>
    </dataValidation>
    <dataValidation allowBlank="1" showInputMessage="1" showErrorMessage="1" prompt="¿Afectar el cumplimiento de la misión del sector al que pertenece la Entidad?" sqref="T11" xr:uid="{A9713D0F-1736-485B-BF02-06269448CFCD}"/>
    <dataValidation type="list" allowBlank="1" showInputMessage="1" showErrorMessage="1" prompt="¿Afectar el cumplimiento de la misión del sector al que pertenece la Entidad?" sqref="T12:T61" xr:uid="{B07A633A-0DC0-4FDB-AB92-0B3826C6FC6E}">
      <formula1>"SI,NO,Escoger un dato de la lista desplegable"</formula1>
    </dataValidation>
    <dataValidation allowBlank="1" showInputMessage="1" showErrorMessage="1" prompt="¿Generar pérdida de confianza de la Entidad, afectando su reputación?" sqref="U11" xr:uid="{D5A100A2-306E-4C4D-9835-52A0BB4ECD76}"/>
    <dataValidation type="list" allowBlank="1" showInputMessage="1" showErrorMessage="1" prompt="¿Generar pérdida de confianza de la Entidad, afectando su reputación?" sqref="U12:U61" xr:uid="{CCDE3811-A9B0-4DF3-93D0-C73763F27CD0}">
      <formula1>"SI,NO,Escoger un dato de la lista desplegable"</formula1>
    </dataValidation>
    <dataValidation allowBlank="1" showInputMessage="1" showErrorMessage="1" prompt="¿Generar pérdida de recursos económicos?" sqref="V11" xr:uid="{E62542BB-83CA-4B3B-80E7-6D5AE8428550}"/>
    <dataValidation type="list" allowBlank="1" showInputMessage="1" showErrorMessage="1" prompt="¿Generar pérdida de recursos económicos?" sqref="V12:V61" xr:uid="{4FC7FDFD-D8E6-4445-8DD8-BFCA87EDDAB3}">
      <formula1>"SI,NO,Escoger un dato de la lista desplegable"</formula1>
    </dataValidation>
    <dataValidation allowBlank="1" showInputMessage="1" showErrorMessage="1" prompt="¿Afectar la generación de los productos o la prestación de servicios?" sqref="W11" xr:uid="{81E02CFF-2A10-4D04-B8A1-7288C302E8BB}"/>
    <dataValidation type="list" allowBlank="1" showInputMessage="1" showErrorMessage="1" prompt="¿Afectar la generación de los productos o la prestación de servicios?" sqref="W12:W61" xr:uid="{60BC927E-BBD2-475A-AD53-64B857FC6600}">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F75414F2-C0F8-497C-BD65-ED4C25AA1CDE}"/>
    <dataValidation type="list" allowBlank="1" showInputMessage="1" showErrorMessage="1" prompt="¿Dar lugar al detrimento de calidad de vida de la comunidad por la pérdida del bien o servicios o los recursos públicos?" sqref="X12:X61" xr:uid="{80060632-822E-4FEF-AB8E-2305CF472E4B}">
      <formula1>"SI,NO,Escoger un dato de la lista desplegable"</formula1>
    </dataValidation>
    <dataValidation allowBlank="1" showInputMessage="1" showErrorMessage="1" prompt="¿Generar pérdida de información de la Entidad?" sqref="Y11" xr:uid="{E8304169-B625-4710-8EF1-6EE2C06F1238}"/>
    <dataValidation type="list" allowBlank="1" showInputMessage="1" showErrorMessage="1" prompt="¿Generar pérdida de información de la Entidad?" sqref="Y12:Y61" xr:uid="{3AB6B7DA-8188-4762-861F-62133009C4F1}">
      <formula1>"SI,NO,Escoger un dato de la lista desplegable"</formula1>
    </dataValidation>
    <dataValidation allowBlank="1" showInputMessage="1" showErrorMessage="1" prompt="¿Generar intervención de los órganos de control, de la Fiscalía, u otro ente?" sqref="Z11" xr:uid="{2F9E3557-9D6D-4A90-AC17-F8D508DC6BBF}"/>
    <dataValidation type="list" allowBlank="1" showInputMessage="1" showErrorMessage="1" prompt="¿Generar intervención de los órganos de control, de la Fiscalía, u otro ente?" sqref="Z12:Z61" xr:uid="{25F13959-8CF3-4663-AE0D-8B7DC7738CC2}">
      <formula1>"SI,NO,Escoger un dato de la lista desplegable"</formula1>
    </dataValidation>
    <dataValidation allowBlank="1" showInputMessage="1" showErrorMessage="1" prompt="¿Dar lugar a procesos sancionatorios?" sqref="AA11" xr:uid="{1665D9DD-44F7-4C7A-AC74-FC45BDEACE2A}"/>
    <dataValidation type="list" allowBlank="1" showInputMessage="1" showErrorMessage="1" prompt="¿Dar lugar a procesos sancionatorios?" sqref="AA12:AA61" xr:uid="{8C9B0E9A-4902-4BBE-97EC-5EC802D28DBF}">
      <formula1>"SI,NO,Escoger un dato de la lista desplegable"</formula1>
    </dataValidation>
    <dataValidation allowBlank="1" showInputMessage="1" showErrorMessage="1" prompt="¿Dar lugar a procesos disciplinarios?" sqref="AB11" xr:uid="{EE86EF34-F579-4CBE-87D6-78027D9A3813}"/>
    <dataValidation type="list" allowBlank="1" showInputMessage="1" showErrorMessage="1" prompt="¿Dar lugar a procesos disciplinarios?" sqref="AB12:AB61" xr:uid="{A7833FED-B775-4017-B0A9-429F61CE6EED}">
      <formula1>"SI,NO,Escoger un dato de la lista desplegable"</formula1>
    </dataValidation>
    <dataValidation allowBlank="1" showInputMessage="1" showErrorMessage="1" prompt="¿Dar lugar a procesos fiscales?" sqref="AC11" xr:uid="{A95B46B1-C2DB-4DDC-87EA-B9816AB06AEF}"/>
    <dataValidation type="list" allowBlank="1" showInputMessage="1" showErrorMessage="1" prompt="¿Dar lugar a procesos fiscales?" sqref="AC12:AC61" xr:uid="{9206FFF1-E652-45F9-9C70-3BC9E85AD79E}">
      <formula1>"SI,NO,Escoger un dato de la lista desplegable"</formula1>
    </dataValidation>
    <dataValidation allowBlank="1" showInputMessage="1" showErrorMessage="1" prompt="¿Dar lugar a procesos penales?" sqref="AD11" xr:uid="{9A75D5BB-6F4A-4F8F-9C64-52811664303C}"/>
    <dataValidation type="list" allowBlank="1" showInputMessage="1" showErrorMessage="1" prompt="¿Dar lugar a procesos penales?" sqref="AD12:AD61" xr:uid="{A5145AA5-3547-4930-812D-3AB48C555ED8}">
      <formula1>"SI,NO,Escoger un dato de la lista desplegable"</formula1>
    </dataValidation>
    <dataValidation allowBlank="1" showInputMessage="1" showErrorMessage="1" prompt="¿Generar pérdida de credibilidad del sector?" sqref="AE11" xr:uid="{3445BA48-DE4F-497F-ABB2-458ABD53B9D0}"/>
    <dataValidation type="list" allowBlank="1" showInputMessage="1" showErrorMessage="1" prompt="¿Generar pérdida de credibilidad del sector?" sqref="AE12:AE61" xr:uid="{73982CE1-59E2-4839-96D2-18A100BEDDDA}">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2CC8C321-115B-4576-AFE3-0A497254D597}"/>
    <dataValidation type="list" allowBlank="1" showInputMessage="1" showErrorMessage="1" prompt="¿Ocasionar lesiones físicas o pérdida de vidas humanas?_x000a_NOTA: si esta respuesta es afirmativa, el impacto sera considerado como catastrófico." sqref="AF12:AF61" xr:uid="{42F14E94-A505-4102-BE4D-6DBAA43285B7}">
      <formula1>"SI,NO,Escoger un dato de la lista desplegable"</formula1>
    </dataValidation>
    <dataValidation allowBlank="1" showInputMessage="1" showErrorMessage="1" prompt="¿Afectar la imagen regional?" sqref="AG11" xr:uid="{0BD887D3-22B5-4629-90E5-DCDAD43625B4}"/>
    <dataValidation type="list" allowBlank="1" showInputMessage="1" showErrorMessage="1" prompt="¿Afectar la imagen regional?" sqref="AG12:AG61" xr:uid="{2B63FA6D-5188-4543-8637-9016698D9662}">
      <formula1>"SI,NO,Escoger un dato de la lista desplegable"</formula1>
    </dataValidation>
    <dataValidation allowBlank="1" showInputMessage="1" showErrorMessage="1" prompt="¿Afectar la imagen nacional?" sqref="AH11" xr:uid="{E5568030-0353-44F2-902D-4045A037EAD5}"/>
    <dataValidation type="list" allowBlank="1" showInputMessage="1" showErrorMessage="1" prompt="¿Afectar la imagen nacional?" sqref="AH12:AH61" xr:uid="{17F91645-2535-4DCF-8C78-AC9B24E06E65}">
      <formula1>"SI,NO,Escoger un dato de la lista desplegable"</formula1>
    </dataValidation>
    <dataValidation allowBlank="1" showInputMessage="1" showErrorMessage="1" prompt="¿Genera Impacto ambiental?" sqref="AI11" xr:uid="{24916486-2C47-4CDB-BBA1-C36AEF24DE33}"/>
    <dataValidation type="list" allowBlank="1" showInputMessage="1" showErrorMessage="1" prompt="¿Genera Impacto ambiental?" sqref="AI12:AI61" xr:uid="{547B17A7-B6AD-4BE7-91AF-68FD7DE57550}">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BE504BF3-969B-4724-9FC9-252F18F8FDA6}"/>
    <dataValidation allowBlank="1" showInputMessage="1" showErrorMessage="1" prompt="¿Existen un responsable asignado a la ejecución del control?" sqref="AW11" xr:uid="{50240472-CBB3-4FE4-8E94-C2DAF62E2AF2}"/>
    <dataValidation allowBlank="1" showInputMessage="1" showErrorMessage="1" prompt="El responsable tiene autoridad y adecuada segregación de funciones en la ejecución del control?" sqref="AX11" xr:uid="{968A4E30-14DD-4AA5-947D-2045A117B950}"/>
    <dataValidation allowBlank="1" showInputMessage="1" showErrorMessage="1" prompt="¿La oportunidad en que se ejecuta el control ayuda a prevenir la mitigación del riesgo o a detectar la materialización del riesgo de manera oportuna?" sqref="AY11" xr:uid="{62A4DE60-0771-4B0C-A207-8A338B587E3D}"/>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87E14C24-9A67-4301-B440-EBA4D24457EE}"/>
    <dataValidation allowBlank="1" showInputMessage="1" showErrorMessage="1" prompt="¿La fuente de información que se utiliza en el desarrollo del control es información confiable que permita mitigar el riesgo?." sqref="BA11" xr:uid="{8EF8CA38-1268-4952-AFD8-01B99725AD36}"/>
    <dataValidation allowBlank="1" showInputMessage="1" showErrorMessage="1" prompt="¿Las observaciones, desviaciones o diferencias identificadas como resultados de la ejecución del control son investigadas y resueltas de manera oportuna?" sqref="BB11" xr:uid="{4D983908-1048-40C5-9776-A7C82E428371}"/>
    <dataValidation allowBlank="1" showInputMessage="1" showErrorMessage="1" prompt="¿Se deja evidencia o rastro de la ejecución del control, que permita a cualquier tercero con la evidencia, llegar a la misma conclusión?." sqref="BC11" xr:uid="{307AC4A7-6614-4523-85E8-BCEAC52194F7}"/>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64971824-E9C4-42FA-A061-BFA6FC28E5D0}"/>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DDD5942-F440-42E8-9021-303E0550E35D}">
          <x14:formula1>
            <xm:f>DATOS!$J$15:$J$19</xm:f>
          </x14:formula1>
          <xm:sqref>AM12:AM61</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D038A-4720-44C3-9A64-C87999025069}">
  <sheetPr>
    <pageSetUpPr fitToPage="1"/>
  </sheetPr>
  <dimension ref="B2:BS63"/>
  <sheetViews>
    <sheetView zoomScale="55" zoomScaleNormal="55" workbookViewId="0">
      <selection activeCell="BS12" sqref="BS12:BS21"/>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44956</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147.6" customHeight="1" x14ac:dyDescent="0.25">
      <c r="B12" s="197">
        <v>1</v>
      </c>
      <c r="C12" s="200" t="s">
        <v>67</v>
      </c>
      <c r="D12" s="203" t="s">
        <v>417</v>
      </c>
      <c r="E12" s="203" t="s">
        <v>418</v>
      </c>
      <c r="F12" s="203" t="s">
        <v>170</v>
      </c>
      <c r="G12" s="203" t="s">
        <v>170</v>
      </c>
      <c r="H12" s="203" t="s">
        <v>170</v>
      </c>
      <c r="I12" s="203" t="s">
        <v>170</v>
      </c>
      <c r="J12" s="203" t="str">
        <f>IF(AND((F12="SI"),(G12="SI"),(H12="SI"),(I12="SI")),"Si es Riesgo de Corrupción","No es Riesgo de Corrupción")</f>
        <v>Si es Riesgo de Corrupción</v>
      </c>
      <c r="K12" s="50">
        <v>1</v>
      </c>
      <c r="L12" s="51" t="s">
        <v>419</v>
      </c>
      <c r="M12" s="223" t="s">
        <v>424</v>
      </c>
      <c r="N12" s="225">
        <v>2</v>
      </c>
      <c r="O12" s="214" t="str">
        <f>IF(N12=1,"Rara vez",IF(N12=2,"Improbable",IF(N12=3,"Posible",IF(N12=4,"Probable",IF(N12=5,"Casi seguro","Definir el nivel de probabilidad")))))</f>
        <v>Improbable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220" t="s">
        <v>170</v>
      </c>
      <c r="R12" s="220" t="s">
        <v>170</v>
      </c>
      <c r="S12" s="220" t="s">
        <v>170</v>
      </c>
      <c r="T12" s="220" t="s">
        <v>170</v>
      </c>
      <c r="U12" s="220" t="s">
        <v>170</v>
      </c>
      <c r="V12" s="220" t="s">
        <v>170</v>
      </c>
      <c r="W12" s="220" t="s">
        <v>170</v>
      </c>
      <c r="X12" s="220" t="s">
        <v>173</v>
      </c>
      <c r="Y12" s="220" t="s">
        <v>170</v>
      </c>
      <c r="Z12" s="220" t="s">
        <v>170</v>
      </c>
      <c r="AA12" s="220" t="s">
        <v>170</v>
      </c>
      <c r="AB12" s="220" t="s">
        <v>170</v>
      </c>
      <c r="AC12" s="220" t="s">
        <v>170</v>
      </c>
      <c r="AD12" s="220" t="s">
        <v>170</v>
      </c>
      <c r="AE12" s="220" t="s">
        <v>170</v>
      </c>
      <c r="AF12" s="220" t="s">
        <v>173</v>
      </c>
      <c r="AG12" s="220" t="s">
        <v>170</v>
      </c>
      <c r="AH12" s="220" t="s">
        <v>170</v>
      </c>
      <c r="AI12" s="220" t="s">
        <v>173</v>
      </c>
      <c r="AJ12" s="220">
        <f>IF(AF12="SI","Impacto Catastrófico por lesoines o perdida de vidas humanas",(COUNTIF(Q12:AE21,"SI")+COUNTIF(AG12:AI21,"SI")))</f>
        <v>16</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940</v>
      </c>
      <c r="AP12" s="53" t="s">
        <v>421</v>
      </c>
      <c r="AQ12" s="53" t="s">
        <v>302</v>
      </c>
      <c r="AR12" s="53" t="s">
        <v>941</v>
      </c>
      <c r="AS12" s="53" t="s">
        <v>422</v>
      </c>
      <c r="AT12" s="53" t="s">
        <v>942</v>
      </c>
      <c r="AU12" s="53" t="s">
        <v>423</v>
      </c>
      <c r="AV12" s="53" t="s">
        <v>178</v>
      </c>
      <c r="AW12" s="56" t="s">
        <v>179</v>
      </c>
      <c r="AX12" s="56" t="s">
        <v>180</v>
      </c>
      <c r="AY12" s="56" t="s">
        <v>181</v>
      </c>
      <c r="AZ12" s="56" t="s">
        <v>182</v>
      </c>
      <c r="BA12" s="56" t="s">
        <v>183</v>
      </c>
      <c r="BB12" s="56" t="s">
        <v>184</v>
      </c>
      <c r="BC12" s="56" t="s">
        <v>206</v>
      </c>
      <c r="BD12" s="56">
        <f t="shared" ref="BD12:BD61" si="0">IF(AW12="Asignado",15,0)+IF(AX12="Adecuado",15,0)+IF(AY12="Oportuna",15,0)+IF(AZ12="Prevenir",15,IF(AZ12="Detectar",10,0))+IF(BA12="Confiable",15,0)+IF(BB12="Se investigan y resuelven oportunamente",15,0)+IF(BC12="Completa",10,IF(BC12="Incompleta",5,0))</f>
        <v>100</v>
      </c>
      <c r="BE12" s="56" t="str">
        <f t="shared" ref="BE12:BE61" si="1">IF(BD12&lt;=85,"Débil",IF(AND(BD12&gt;=86,BD12&lt;=94),"Moderado","Fuerte"))</f>
        <v>Fuerte</v>
      </c>
      <c r="BF12" s="53"/>
      <c r="BG12" s="55" t="s">
        <v>186</v>
      </c>
      <c r="BH12" s="56" t="str">
        <f t="shared" ref="BH12:BH61" si="2">IF(BG12="Débil","No se ejecuta",IF(BG12="Moderado","Algunas veces se ejecuta",IF(BG12="FUERTE","Siempre se ejecuta","Casilla formulada")))</f>
        <v>Siempre se ejecuta</v>
      </c>
      <c r="BI12" s="53"/>
      <c r="BJ12" s="5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4">IF(BJ12="DÉBIL",0,IF(BJ12="MODERADO",50,IF(BJ12="FUERTE",100,"")))</f>
        <v>100</v>
      </c>
      <c r="BL12" s="56" t="str">
        <f t="shared" ref="BL12:BL61" si="5">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29" t="s">
        <v>948</v>
      </c>
    </row>
    <row r="13" spans="2:71" s="57" customFormat="1" ht="143.44999999999999" customHeight="1" x14ac:dyDescent="0.25">
      <c r="B13" s="198"/>
      <c r="C13" s="201"/>
      <c r="D13" s="203"/>
      <c r="E13" s="203"/>
      <c r="F13" s="203"/>
      <c r="G13" s="203"/>
      <c r="H13" s="203"/>
      <c r="I13" s="203"/>
      <c r="J13" s="203"/>
      <c r="K13" s="58">
        <v>2</v>
      </c>
      <c r="L13" s="59" t="s">
        <v>420</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943</v>
      </c>
      <c r="AP13" s="61" t="s">
        <v>421</v>
      </c>
      <c r="AQ13" s="61" t="s">
        <v>219</v>
      </c>
      <c r="AR13" s="61" t="s">
        <v>944</v>
      </c>
      <c r="AS13" s="61" t="s">
        <v>945</v>
      </c>
      <c r="AT13" s="61" t="s">
        <v>946</v>
      </c>
      <c r="AU13" s="61" t="s">
        <v>947</v>
      </c>
      <c r="AV13" s="61" t="s">
        <v>178</v>
      </c>
      <c r="AW13" s="62" t="s">
        <v>179</v>
      </c>
      <c r="AX13" s="62" t="s">
        <v>180</v>
      </c>
      <c r="AY13" s="62" t="s">
        <v>181</v>
      </c>
      <c r="AZ13" s="62" t="s">
        <v>182</v>
      </c>
      <c r="BA13" s="62" t="s">
        <v>183</v>
      </c>
      <c r="BB13" s="62" t="s">
        <v>184</v>
      </c>
      <c r="BC13" s="62" t="s">
        <v>206</v>
      </c>
      <c r="BD13" s="62">
        <f t="shared" si="0"/>
        <v>100</v>
      </c>
      <c r="BE13" s="62" t="str">
        <f t="shared" si="1"/>
        <v>Fuerte</v>
      </c>
      <c r="BF13" s="61"/>
      <c r="BG13" s="63" t="s">
        <v>186</v>
      </c>
      <c r="BH13" s="62" t="str">
        <f t="shared" si="2"/>
        <v>Siempre se ejecuta</v>
      </c>
      <c r="BI13" s="61"/>
      <c r="BJ13" s="62" t="str">
        <f t="shared" si="3"/>
        <v>FUERTE</v>
      </c>
      <c r="BK13" s="62">
        <f t="shared" si="4"/>
        <v>100</v>
      </c>
      <c r="BL13" s="62" t="str">
        <f t="shared" si="5"/>
        <v>NO</v>
      </c>
      <c r="BM13" s="238"/>
      <c r="BN13" s="241"/>
      <c r="BO13" s="244"/>
      <c r="BP13" s="218"/>
      <c r="BQ13" s="221"/>
      <c r="BR13" s="221"/>
      <c r="BS13" s="230"/>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0"/>
        <v>0</v>
      </c>
      <c r="BE14" s="68" t="str">
        <f t="shared" si="1"/>
        <v>Débil</v>
      </c>
      <c r="BF14" s="67"/>
      <c r="BG14" s="69" t="s">
        <v>122</v>
      </c>
      <c r="BH14" s="68" t="str">
        <f t="shared" si="2"/>
        <v>Casilla formulada</v>
      </c>
      <c r="BI14" s="67"/>
      <c r="BJ14" s="68" t="str">
        <f t="shared" si="3"/>
        <v/>
      </c>
      <c r="BK14" s="68" t="str">
        <f t="shared" si="4"/>
        <v/>
      </c>
      <c r="BL14" s="68" t="str">
        <f t="shared" si="5"/>
        <v>SI</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239"/>
      <c r="BN21" s="242"/>
      <c r="BO21" s="245"/>
      <c r="BP21" s="219"/>
      <c r="BQ21" s="222"/>
      <c r="BR21" s="222"/>
      <c r="BS21" s="231"/>
    </row>
    <row r="22" spans="2:71" s="57" customFormat="1" ht="96" hidden="1" customHeight="1" x14ac:dyDescent="0.25">
      <c r="B22" s="197">
        <v>2</v>
      </c>
      <c r="C22" s="200" t="s">
        <v>120</v>
      </c>
      <c r="D22" s="203" t="s">
        <v>121</v>
      </c>
      <c r="E22" s="203"/>
      <c r="F22" s="203" t="s">
        <v>122</v>
      </c>
      <c r="G22" s="203" t="s">
        <v>122</v>
      </c>
      <c r="H22" s="203" t="s">
        <v>122</v>
      </c>
      <c r="I22" s="203" t="s">
        <v>122</v>
      </c>
      <c r="J22" s="203" t="str">
        <f>IF(AND((F22="SI"),(G22="SI"),(H22="SI"),(I22="SI")),"Si es Riesgo de Corrupción","No es Riesgo de Corrupción")</f>
        <v>No es Riesgo de Corrupción</v>
      </c>
      <c r="K22" s="50">
        <v>1</v>
      </c>
      <c r="L22" s="51" t="s">
        <v>123</v>
      </c>
      <c r="M22" s="223" t="s">
        <v>191</v>
      </c>
      <c r="N22" s="225"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20" t="s">
        <v>122</v>
      </c>
      <c r="R22" s="220" t="s">
        <v>122</v>
      </c>
      <c r="S22" s="220" t="s">
        <v>122</v>
      </c>
      <c r="T22" s="220" t="s">
        <v>122</v>
      </c>
      <c r="U22" s="220" t="s">
        <v>122</v>
      </c>
      <c r="V22" s="220" t="s">
        <v>122</v>
      </c>
      <c r="W22" s="220" t="s">
        <v>122</v>
      </c>
      <c r="X22" s="220" t="s">
        <v>122</v>
      </c>
      <c r="Y22" s="220" t="s">
        <v>122</v>
      </c>
      <c r="Z22" s="220" t="s">
        <v>122</v>
      </c>
      <c r="AA22" s="220" t="s">
        <v>122</v>
      </c>
      <c r="AB22" s="220" t="s">
        <v>122</v>
      </c>
      <c r="AC22" s="220" t="s">
        <v>122</v>
      </c>
      <c r="AD22" s="220" t="s">
        <v>122</v>
      </c>
      <c r="AE22" s="220" t="s">
        <v>122</v>
      </c>
      <c r="AF22" s="220" t="s">
        <v>122</v>
      </c>
      <c r="AG22" s="220" t="s">
        <v>122</v>
      </c>
      <c r="AH22" s="220" t="s">
        <v>122</v>
      </c>
      <c r="AI22" s="220" t="s">
        <v>122</v>
      </c>
      <c r="AJ22" s="220">
        <f>IF(AF22="SI","Impacto Catastrófico por lesoines o perdida de vidas humanas",(COUNTIF(Q22:AE31,"SI")+COUNTIF(AG22:AI31,"SI")))</f>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0"/>
        <v>0</v>
      </c>
      <c r="BE22" s="56" t="str">
        <f t="shared" si="1"/>
        <v>Débil</v>
      </c>
      <c r="BF22" s="53"/>
      <c r="BG22" s="55" t="s">
        <v>122</v>
      </c>
      <c r="BH22" s="56" t="str">
        <f t="shared" si="2"/>
        <v>Casilla formulada</v>
      </c>
      <c r="BI22" s="53"/>
      <c r="BJ22" s="56" t="str">
        <f t="shared" si="3"/>
        <v/>
      </c>
      <c r="BK22" s="56" t="str">
        <f t="shared" si="4"/>
        <v/>
      </c>
      <c r="BL22" s="56" t="str">
        <f t="shared" si="5"/>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4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03"/>
      <c r="G23" s="203"/>
      <c r="H23" s="203"/>
      <c r="I23" s="203"/>
      <c r="J23" s="203"/>
      <c r="K23" s="58">
        <v>2</v>
      </c>
      <c r="L23" s="59" t="s">
        <v>123</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238"/>
      <c r="BN23" s="241"/>
      <c r="BO23" s="244"/>
      <c r="BP23" s="218"/>
      <c r="BQ23" s="221"/>
      <c r="BR23" s="221"/>
      <c r="BS23" s="230"/>
    </row>
    <row r="24" spans="2:71" s="57" customFormat="1" ht="96" hidden="1"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238"/>
      <c r="BN24" s="241"/>
      <c r="BO24" s="244"/>
      <c r="BP24" s="218"/>
      <c r="BQ24" s="221"/>
      <c r="BR24" s="221"/>
      <c r="BS24" s="230"/>
    </row>
    <row r="25" spans="2:71" s="57" customFormat="1" ht="96" hidden="1"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238"/>
      <c r="BN25" s="241"/>
      <c r="BO25" s="244"/>
      <c r="BP25" s="218"/>
      <c r="BQ25" s="221"/>
      <c r="BR25" s="221"/>
      <c r="BS25" s="230"/>
    </row>
    <row r="26" spans="2:71" s="57" customFormat="1" ht="96" hidden="1"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238"/>
      <c r="BN26" s="241"/>
      <c r="BO26" s="244"/>
      <c r="BP26" s="218"/>
      <c r="BQ26" s="221"/>
      <c r="BR26" s="221"/>
      <c r="BS26" s="230"/>
    </row>
    <row r="27" spans="2:71" s="57" customFormat="1" ht="96" hidden="1"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238"/>
      <c r="BN27" s="241"/>
      <c r="BO27" s="244"/>
      <c r="BP27" s="218"/>
      <c r="BQ27" s="221"/>
      <c r="BR27" s="221"/>
      <c r="BS27" s="230"/>
    </row>
    <row r="28" spans="2:71" s="57" customFormat="1" ht="96" hidden="1"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238"/>
      <c r="BN28" s="241"/>
      <c r="BO28" s="244"/>
      <c r="BP28" s="218"/>
      <c r="BQ28" s="221"/>
      <c r="BR28" s="221"/>
      <c r="BS28" s="230"/>
    </row>
    <row r="29" spans="2:71" s="57" customFormat="1" ht="96" hidden="1"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238"/>
      <c r="BN29" s="241"/>
      <c r="BO29" s="244"/>
      <c r="BP29" s="218"/>
      <c r="BQ29" s="221"/>
      <c r="BR29" s="221"/>
      <c r="BS29" s="230"/>
    </row>
    <row r="30" spans="2:71" s="57" customFormat="1" ht="96" hidden="1"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238"/>
      <c r="BN30" s="241"/>
      <c r="BO30" s="244"/>
      <c r="BP30" s="218"/>
      <c r="BQ30" s="221"/>
      <c r="BR30" s="221"/>
      <c r="BS30" s="230"/>
    </row>
    <row r="31" spans="2:71" s="57" customFormat="1" ht="96" hidden="1"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239"/>
      <c r="BN31" s="242"/>
      <c r="BO31" s="24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0"/>
        <v>0</v>
      </c>
      <c r="BE32" s="56" t="str">
        <f t="shared" si="1"/>
        <v>Débil</v>
      </c>
      <c r="BF32" s="53"/>
      <c r="BG32" s="55" t="s">
        <v>122</v>
      </c>
      <c r="BH32" s="56" t="str">
        <f t="shared" si="2"/>
        <v>Casilla formulada</v>
      </c>
      <c r="BI32" s="53"/>
      <c r="BJ32" s="56" t="str">
        <f t="shared" si="3"/>
        <v/>
      </c>
      <c r="BK32" s="56" t="str">
        <f t="shared" si="4"/>
        <v/>
      </c>
      <c r="BL32" s="56" t="str">
        <f t="shared" si="5"/>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0"/>
        <v>0</v>
      </c>
      <c r="BE42" s="56" t="str">
        <f t="shared" si="1"/>
        <v>Débil</v>
      </c>
      <c r="BF42" s="53"/>
      <c r="BG42" s="55" t="s">
        <v>122</v>
      </c>
      <c r="BH42" s="56" t="str">
        <f t="shared" si="2"/>
        <v>Casilla formulada</v>
      </c>
      <c r="BI42" s="53"/>
      <c r="BJ42" s="56" t="str">
        <f t="shared" si="3"/>
        <v/>
      </c>
      <c r="BK42" s="56" t="str">
        <f t="shared" si="4"/>
        <v/>
      </c>
      <c r="BL42" s="56" t="str">
        <f t="shared" si="5"/>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0"/>
        <v>0</v>
      </c>
      <c r="BE52" s="56" t="str">
        <f t="shared" si="1"/>
        <v>Débil</v>
      </c>
      <c r="BF52" s="53"/>
      <c r="BG52" s="55" t="s">
        <v>122</v>
      </c>
      <c r="BH52" s="56" t="str">
        <f t="shared" si="2"/>
        <v>Casilla formulada</v>
      </c>
      <c r="BI52" s="53"/>
      <c r="BJ52" s="56" t="str">
        <f t="shared" si="3"/>
        <v/>
      </c>
      <c r="BK52" s="56" t="str">
        <f t="shared" si="4"/>
        <v/>
      </c>
      <c r="BL52" s="56" t="str">
        <f t="shared" si="5"/>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239"/>
      <c r="BN61" s="242"/>
      <c r="BO61" s="255"/>
      <c r="BP61" s="219"/>
      <c r="BQ61" s="222"/>
      <c r="BR61" s="222"/>
      <c r="BS61" s="231"/>
    </row>
    <row r="62" spans="2:71" hidden="1" x14ac:dyDescent="0.2"/>
    <row r="63" spans="2:71" hidden="1" x14ac:dyDescent="0.2"/>
  </sheetData>
  <sheetProtection algorithmName="SHA-512" hashValue="rwN+77bAM4U7nNWBx58N5x/5qiZNhgY3CS1FNtXOERb/iXbSZOfjJjJwNpKaFiEaGJtLpRhfYSpAdEaFSsQhaQ==" saltValue="9ZPKqc57nMFp+qQQ7TYMHg=="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79" priority="23" operator="containsText" text="Si es Riesgo de Corrupción">
      <formula>NOT(ISERROR(SEARCH("Si es Riesgo de Corrupción",J12)))</formula>
    </cfRule>
    <cfRule type="containsText" dxfId="78" priority="24" operator="containsText" text="No es Riesgo de Corrupción">
      <formula>NOT(ISERROR(SEARCH("No es Riesgo de Corrupción",J12)))</formula>
    </cfRule>
  </conditionalFormatting>
  <conditionalFormatting sqref="L12:M21">
    <cfRule type="containsText" dxfId="77" priority="22" operator="containsText" text="Espacio para describir ">
      <formula>NOT(ISERROR(SEARCH("Espacio para describir ",L12)))</formula>
    </cfRule>
  </conditionalFormatting>
  <conditionalFormatting sqref="Q12:AI61 AQ12:AQ61 AV12:BC61 BG12:BG61 BO12:BO61 N12:N61">
    <cfRule type="containsText" dxfId="76" priority="21" operator="containsText" text="Escoger un dato de la lista desplegable">
      <formula>NOT(ISERROR(SEARCH("Escoger un dato de la lista desplegable",N12)))</formula>
    </cfRule>
  </conditionalFormatting>
  <conditionalFormatting sqref="AO12:AO61">
    <cfRule type="containsText" dxfId="75" priority="20" operator="containsText" text="REDACTAR CONTROL">
      <formula>NOT(ISERROR(SEARCH("REDACTAR CONTROL",AO12)))</formula>
    </cfRule>
  </conditionalFormatting>
  <conditionalFormatting sqref="AL12 BR12">
    <cfRule type="containsText" dxfId="74" priority="17" operator="containsText" text="Extremo">
      <formula>NOT(ISERROR(SEARCH("Extremo",AL12)))</formula>
    </cfRule>
    <cfRule type="containsText" dxfId="73" priority="18" operator="containsText" text="Alto">
      <formula>NOT(ISERROR(SEARCH("Alto",AL12)))</formula>
    </cfRule>
    <cfRule type="containsText" dxfId="72" priority="19" operator="containsText" text="Moderado">
      <formula>NOT(ISERROR(SEARCH("Moderado",AL12)))</formula>
    </cfRule>
  </conditionalFormatting>
  <conditionalFormatting sqref="L22:M31">
    <cfRule type="containsText" dxfId="71" priority="16" operator="containsText" text="Espacio para describir ">
      <formula>NOT(ISERROR(SEARCH("Espacio para describir ",L22)))</formula>
    </cfRule>
  </conditionalFormatting>
  <conditionalFormatting sqref="AL22 BR22">
    <cfRule type="containsText" dxfId="70" priority="13" operator="containsText" text="Extremo">
      <formula>NOT(ISERROR(SEARCH("Extremo",AL22)))</formula>
    </cfRule>
    <cfRule type="containsText" dxfId="69" priority="14" operator="containsText" text="Alto">
      <formula>NOT(ISERROR(SEARCH("Alto",AL22)))</formula>
    </cfRule>
    <cfRule type="containsText" dxfId="68" priority="15" operator="containsText" text="Moderado">
      <formula>NOT(ISERROR(SEARCH("Moderado",AL22)))</formula>
    </cfRule>
  </conditionalFormatting>
  <conditionalFormatting sqref="L32:M41">
    <cfRule type="containsText" dxfId="67" priority="12" operator="containsText" text="Espacio para describir ">
      <formula>NOT(ISERROR(SEARCH("Espacio para describir ",L32)))</formula>
    </cfRule>
  </conditionalFormatting>
  <conditionalFormatting sqref="AL32 BR32">
    <cfRule type="containsText" dxfId="66" priority="9" operator="containsText" text="Extremo">
      <formula>NOT(ISERROR(SEARCH("Extremo",AL32)))</formula>
    </cfRule>
    <cfRule type="containsText" dxfId="65" priority="10" operator="containsText" text="Alto">
      <formula>NOT(ISERROR(SEARCH("Alto",AL32)))</formula>
    </cfRule>
    <cfRule type="containsText" dxfId="64" priority="11" operator="containsText" text="Moderado">
      <formula>NOT(ISERROR(SEARCH("Moderado",AL32)))</formula>
    </cfRule>
  </conditionalFormatting>
  <conditionalFormatting sqref="L42:M51">
    <cfRule type="containsText" dxfId="63" priority="8" operator="containsText" text="Espacio para describir ">
      <formula>NOT(ISERROR(SEARCH("Espacio para describir ",L42)))</formula>
    </cfRule>
  </conditionalFormatting>
  <conditionalFormatting sqref="AL42 BR42">
    <cfRule type="containsText" dxfId="62" priority="5" operator="containsText" text="Extremo">
      <formula>NOT(ISERROR(SEARCH("Extremo",AL42)))</formula>
    </cfRule>
    <cfRule type="containsText" dxfId="61" priority="6" operator="containsText" text="Alto">
      <formula>NOT(ISERROR(SEARCH("Alto",AL42)))</formula>
    </cfRule>
    <cfRule type="containsText" dxfId="60" priority="7" operator="containsText" text="Moderado">
      <formula>NOT(ISERROR(SEARCH("Moderado",AL42)))</formula>
    </cfRule>
  </conditionalFormatting>
  <conditionalFormatting sqref="L52:M61">
    <cfRule type="containsText" dxfId="59" priority="4" operator="containsText" text="Espacio para describir ">
      <formula>NOT(ISERROR(SEARCH("Espacio para describir ",L52)))</formula>
    </cfRule>
  </conditionalFormatting>
  <conditionalFormatting sqref="AL52 BR52">
    <cfRule type="containsText" dxfId="58" priority="1" operator="containsText" text="Extremo">
      <formula>NOT(ISERROR(SEARCH("Extremo",AL52)))</formula>
    </cfRule>
    <cfRule type="containsText" dxfId="57" priority="2" operator="containsText" text="Alto">
      <formula>NOT(ISERROR(SEARCH("Alto",AL52)))</formula>
    </cfRule>
    <cfRule type="containsText" dxfId="56"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6E8DD9F3-21BB-40F9-A28A-88415ED13DBE}"/>
    <dataValidation allowBlank="1" showInputMessage="1" showErrorMessage="1" prompt="¿Se deja evidencia o rastro de la ejecución del control, que permita a cualquier tercero con la evidencia, llegar a la misma conclusión?." sqref="BC11" xr:uid="{FD355047-4A8B-4799-8932-C462FDBC7E71}"/>
    <dataValidation allowBlank="1" showInputMessage="1" showErrorMessage="1" prompt="¿Las observaciones, desviaciones o diferencias identificadas como resultados de la ejecución del control son investigadas y resueltas de manera oportuna?" sqref="BB11" xr:uid="{238D1D4B-1BA6-48C8-91D6-41CB4C0EBDE3}"/>
    <dataValidation allowBlank="1" showInputMessage="1" showErrorMessage="1" prompt="¿La fuente de información que se utiliza en el desarrollo del control es información confiable que permita mitigar el riesgo?." sqref="BA11" xr:uid="{4F9CDC31-2448-47E5-A6DF-ABEC0DFC9854}"/>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AA5DC213-1130-4175-A709-6C7FCF9B35C6}"/>
    <dataValidation allowBlank="1" showInputMessage="1" showErrorMessage="1" prompt="¿La oportunidad en que se ejecuta el control ayuda a prevenir la mitigación del riesgo o a detectar la materialización del riesgo de manera oportuna?" sqref="AY11" xr:uid="{C69D5012-689A-4069-86D0-432DB6D2A028}"/>
    <dataValidation allowBlank="1" showInputMessage="1" showErrorMessage="1" prompt="El responsable tiene autoridad y adecuada segregación de funciones en la ejecución del control?" sqref="AX11" xr:uid="{959B31EC-7826-42E9-8BA2-43F9301C367C}"/>
    <dataValidation allowBlank="1" showInputMessage="1" showErrorMessage="1" prompt="¿Existen un responsable asignado a la ejecución del control?" sqref="AW11" xr:uid="{65B2E3C4-594B-4558-A0C9-5B61B639A56D}"/>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7F83EC88-0048-4636-80C8-6BA370EFE61A}"/>
    <dataValidation type="list" allowBlank="1" showInputMessage="1" showErrorMessage="1" prompt="¿Genera Impacto ambiental?" sqref="AI12:AI61" xr:uid="{63C62611-7625-45D2-AC09-ADF470400EF0}">
      <formula1>"SI,NO,Escoger un dato de la lista desplegable"</formula1>
    </dataValidation>
    <dataValidation allowBlank="1" showInputMessage="1" showErrorMessage="1" prompt="¿Genera Impacto ambiental?" sqref="AI11" xr:uid="{CEB7C153-2A51-4CA0-B4C5-0404FF27B28C}"/>
    <dataValidation type="list" allowBlank="1" showInputMessage="1" showErrorMessage="1" prompt="¿Afectar la imagen nacional?" sqref="AH12:AH61" xr:uid="{098650A9-CC4A-43E6-9362-3F525E08A52B}">
      <formula1>"SI,NO,Escoger un dato de la lista desplegable"</formula1>
    </dataValidation>
    <dataValidation allowBlank="1" showInputMessage="1" showErrorMessage="1" prompt="¿Afectar la imagen nacional?" sqref="AH11" xr:uid="{45F7327A-638D-4260-9D10-178DF9E13293}"/>
    <dataValidation type="list" allowBlank="1" showInputMessage="1" showErrorMessage="1" prompt="¿Afectar la imagen regional?" sqref="AG12:AG61" xr:uid="{FFCF9069-2D20-4362-BCE0-19DE756BA1F3}">
      <formula1>"SI,NO,Escoger un dato de la lista desplegable"</formula1>
    </dataValidation>
    <dataValidation allowBlank="1" showInputMessage="1" showErrorMessage="1" prompt="¿Afectar la imagen regional?" sqref="AG11" xr:uid="{FD5E5271-5115-4F78-88DA-47AE91BDFCD9}"/>
    <dataValidation type="list" allowBlank="1" showInputMessage="1" showErrorMessage="1" prompt="¿Ocasionar lesiones físicas o pérdida de vidas humanas?_x000a_NOTA: si esta respuesta es afirmativa, el impacto sera considerado como catastrófico." sqref="AF12:AF61" xr:uid="{2DD17601-755F-405E-A07A-B8A7E2C87644}">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D6BC2F1D-A528-4392-8D29-96F35AE44A5D}"/>
    <dataValidation type="list" allowBlank="1" showInputMessage="1" showErrorMessage="1" prompt="¿Generar pérdida de credibilidad del sector?" sqref="AE12:AE61" xr:uid="{59A735F1-96CB-473F-9DAC-7E6412439CB9}">
      <formula1>"SI,NO,Escoger un dato de la lista desplegable"</formula1>
    </dataValidation>
    <dataValidation allowBlank="1" showInputMessage="1" showErrorMessage="1" prompt="¿Generar pérdida de credibilidad del sector?" sqref="AE11" xr:uid="{7312B581-01B0-40AB-A9C5-F0F04E59EEB3}"/>
    <dataValidation type="list" allowBlank="1" showInputMessage="1" showErrorMessage="1" prompt="¿Dar lugar a procesos penales?" sqref="AD12:AD61" xr:uid="{75DFDF70-1030-4290-A1A3-4F7CC6DA8092}">
      <formula1>"SI,NO,Escoger un dato de la lista desplegable"</formula1>
    </dataValidation>
    <dataValidation allowBlank="1" showInputMessage="1" showErrorMessage="1" prompt="¿Dar lugar a procesos penales?" sqref="AD11" xr:uid="{29D0B8CD-A957-417E-B18A-C50EB27F878E}"/>
    <dataValidation type="list" allowBlank="1" showInputMessage="1" showErrorMessage="1" prompt="¿Dar lugar a procesos fiscales?" sqref="AC12:AC61" xr:uid="{051370C8-C253-4BAC-89A1-1B337C89DEB9}">
      <formula1>"SI,NO,Escoger un dato de la lista desplegable"</formula1>
    </dataValidation>
    <dataValidation allowBlank="1" showInputMessage="1" showErrorMessage="1" prompt="¿Dar lugar a procesos fiscales?" sqref="AC11" xr:uid="{FF5BD5A2-10AC-403E-90C6-893489E7D6E8}"/>
    <dataValidation type="list" allowBlank="1" showInputMessage="1" showErrorMessage="1" prompt="¿Dar lugar a procesos disciplinarios?" sqref="AB12:AB61" xr:uid="{EFA1698F-C99E-45A9-BFAA-CEB417A65FBB}">
      <formula1>"SI,NO,Escoger un dato de la lista desplegable"</formula1>
    </dataValidation>
    <dataValidation allowBlank="1" showInputMessage="1" showErrorMessage="1" prompt="¿Dar lugar a procesos disciplinarios?" sqref="AB11" xr:uid="{1AD5FA3B-A496-4A50-AF69-E0623360888A}"/>
    <dataValidation type="list" allowBlank="1" showInputMessage="1" showErrorMessage="1" prompt="¿Dar lugar a procesos sancionatorios?" sqref="AA12:AA61" xr:uid="{8B0FB651-9B6A-43E6-9575-A6FA5EBACD9C}">
      <formula1>"SI,NO,Escoger un dato de la lista desplegable"</formula1>
    </dataValidation>
    <dataValidation allowBlank="1" showInputMessage="1" showErrorMessage="1" prompt="¿Dar lugar a procesos sancionatorios?" sqref="AA11" xr:uid="{498F8136-CCA2-487A-9868-AA65B9AEF098}"/>
    <dataValidation type="list" allowBlank="1" showInputMessage="1" showErrorMessage="1" prompt="¿Generar intervención de los órganos de control, de la Fiscalía, u otro ente?" sqref="Z12:Z61" xr:uid="{E0AA440E-6A43-4812-AC2C-D09E001146BD}">
      <formula1>"SI,NO,Escoger un dato de la lista desplegable"</formula1>
    </dataValidation>
    <dataValidation allowBlank="1" showInputMessage="1" showErrorMessage="1" prompt="¿Generar intervención de los órganos de control, de la Fiscalía, u otro ente?" sqref="Z11" xr:uid="{985BCC78-591D-4E22-A4A2-077C8DA9B289}"/>
    <dataValidation type="list" allowBlank="1" showInputMessage="1" showErrorMessage="1" prompt="¿Generar pérdida de información de la Entidad?" sqref="Y12:Y61" xr:uid="{DF2FE725-5AB1-462A-AC0B-65098F57C317}">
      <formula1>"SI,NO,Escoger un dato de la lista desplegable"</formula1>
    </dataValidation>
    <dataValidation allowBlank="1" showInputMessage="1" showErrorMessage="1" prompt="¿Generar pérdida de información de la Entidad?" sqref="Y11" xr:uid="{DA06C124-4B03-4B17-9A56-E5E9090E756E}"/>
    <dataValidation type="list" allowBlank="1" showInputMessage="1" showErrorMessage="1" prompt="¿Dar lugar al detrimento de calidad de vida de la comunidad por la pérdida del bien o servicios o los recursos públicos?" sqref="X12:X61" xr:uid="{27D55ED2-7BF9-4E7E-BF40-5BCEB132C4C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B6CF0B53-4882-4255-B0D3-872E0FE3349C}"/>
    <dataValidation type="list" allowBlank="1" showInputMessage="1" showErrorMessage="1" prompt="¿Afectar la generación de los productos o la prestación de servicios?" sqref="W12:W61" xr:uid="{9F72C8A4-C6B9-4337-A026-479491A65400}">
      <formula1>"SI,NO,Escoger un dato de la lista desplegable"</formula1>
    </dataValidation>
    <dataValidation allowBlank="1" showInputMessage="1" showErrorMessage="1" prompt="¿Afectar la generación de los productos o la prestación de servicios?" sqref="W11" xr:uid="{72DF2259-74DD-4BB7-8125-98BBC6DD9A20}"/>
    <dataValidation type="list" allowBlank="1" showInputMessage="1" showErrorMessage="1" prompt="¿Generar pérdida de recursos económicos?" sqref="V12:V61" xr:uid="{DFBAF311-0613-4AA7-8A81-F6A848A7444A}">
      <formula1>"SI,NO,Escoger un dato de la lista desplegable"</formula1>
    </dataValidation>
    <dataValidation allowBlank="1" showInputMessage="1" showErrorMessage="1" prompt="¿Generar pérdida de recursos económicos?" sqref="V11" xr:uid="{DB6F462A-0909-4373-9437-FBDA988BEB92}"/>
    <dataValidation type="list" allowBlank="1" showInputMessage="1" showErrorMessage="1" prompt="¿Generar pérdida de confianza de la Entidad, afectando su reputación?" sqref="U12:U61" xr:uid="{5299DFE0-D32E-49BE-9EBA-01C813970006}">
      <formula1>"SI,NO,Escoger un dato de la lista desplegable"</formula1>
    </dataValidation>
    <dataValidation allowBlank="1" showInputMessage="1" showErrorMessage="1" prompt="¿Generar pérdida de confianza de la Entidad, afectando su reputación?" sqref="U11" xr:uid="{D55527F6-D406-4D62-A4A9-1E4CF3D39EE6}"/>
    <dataValidation type="list" allowBlank="1" showInputMessage="1" showErrorMessage="1" prompt="¿Afectar el cumplimiento de la misión del sector al que pertenece la Entidad?" sqref="T12:T61" xr:uid="{D8BF34A0-1601-4AE6-9394-E15118D0FAE7}">
      <formula1>"SI,NO,Escoger un dato de la lista desplegable"</formula1>
    </dataValidation>
    <dataValidation allowBlank="1" showInputMessage="1" showErrorMessage="1" prompt="¿Afectar el cumplimiento de la misión del sector al que pertenece la Entidad?" sqref="T11" xr:uid="{C0041744-9BBF-4C87-B9F5-EAABA9DE4D1D}"/>
    <dataValidation type="list" allowBlank="1" showInputMessage="1" showErrorMessage="1" prompt="¿Afectar el cumplimiento de misión de la Entidad?" sqref="S12:S61" xr:uid="{EACD6B38-4BDC-4539-B2E8-A4B74C6D4AF4}">
      <formula1>"SI,NO,Escoger un dato de la lista desplegable"</formula1>
    </dataValidation>
    <dataValidation allowBlank="1" showInputMessage="1" showErrorMessage="1" prompt="¿Afectar el cumplimiento de misión de la Entidad?" sqref="S11" xr:uid="{82C26944-2E56-4CBF-AECC-979E3F93D039}"/>
    <dataValidation type="list" allowBlank="1" showInputMessage="1" showErrorMessage="1" prompt="¿Afectar el cumplimiento de metas y objetivos de la dependencia?" sqref="R12:R61" xr:uid="{A19B2C68-35CF-48C4-AFD2-4F4DD72F1295}">
      <formula1>"SI,NO,Escoger un dato de la lista desplegable"</formula1>
    </dataValidation>
    <dataValidation allowBlank="1" showInputMessage="1" showErrorMessage="1" prompt="¿Afectar el cumplimiento de metas y objetivos de la dependencia?" sqref="R11" xr:uid="{2FA3C0C6-A015-426F-91ED-C9BF5F44009B}"/>
    <dataValidation type="list" allowBlank="1" showInputMessage="1" showErrorMessage="1" prompt="¿Afectar al grupo de funcionarios del proceso?" sqref="Q12:Q61" xr:uid="{413B3B12-8C3D-45F7-9476-C4405F92987B}">
      <formula1>"SI,NO,Escoger un dato de la lista desplegable"</formula1>
    </dataValidation>
    <dataValidation allowBlank="1" showInputMessage="1" showErrorMessage="1" prompt="¿Afectar al grupo de funcionarios del proceso?" sqref="Q11" xr:uid="{8678D57D-AA4E-458B-9B71-B5C7B7DA8026}"/>
    <dataValidation allowBlank="1" showInputMessage="1" showErrorMessage="1" prompt="Son los efectos ocasionados por la ocurrencia de un riesgo que afecta los objetivos o procesos de la entidad. Pueden ser una pérdida, un daño, un perjuicio, un detrimento." sqref="M9:M11" xr:uid="{D0C0183D-11E4-4F1E-8C16-AE40AD9FC774}"/>
    <dataValidation type="list" allowBlank="1" showInputMessage="1" showErrorMessage="1" sqref="BG12:BG61" xr:uid="{A430705E-1486-4CA3-B51C-A517F6B07DA2}">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0A75BC5F-670C-42C1-A851-0A5A088E5885}">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13A40883-0F76-4F33-BB5E-9747D682B9DE}">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5C267E72-5350-4052-93B4-E9960163E2A1}">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428FC51-43D2-44C9-B1CB-63F376E67770}">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0275EBCB-B2E5-422F-82AB-F6CDD01F64DC}">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00975C34-DCA0-4EBF-AC4A-847501FC5490}">
      <formula1>"Adecuado,Inadecuado,Escoger un dato de la lista desplegable"</formula1>
    </dataValidation>
    <dataValidation type="list" allowBlank="1" showInputMessage="1" showErrorMessage="1" prompt="¿Existen un responsable asignado a la ejecución del control?" sqref="AW12:AW61" xr:uid="{3F50BBC1-7FDD-41E8-8AEA-AF278DD26806}">
      <formula1>"Asignado,No Asignado,Escoger un dato de la lista desplegable"</formula1>
    </dataValidation>
    <dataValidation type="list" allowBlank="1" showInputMessage="1" showErrorMessage="1" sqref="AV12:AV61" xr:uid="{6BFFBC53-5968-4E6C-AA96-340E333B4B76}">
      <formula1>"Escoger un dato de la lista desplegable,Preventivo,Detectivo"</formula1>
    </dataValidation>
    <dataValidation type="list" allowBlank="1" showInputMessage="1" showErrorMessage="1" sqref="AQ12:AQ61" xr:uid="{BD82F2EF-BB2D-4BCC-96E1-BB520D8F5BE5}">
      <formula1>"Escoger un dato de la lista desplegable,Por Tramite, Diario, Semanal, Quincenal, Mensual, Bimestral, Trimestral, Semestral,Anual"</formula1>
    </dataValidation>
    <dataValidation type="list" allowBlank="1" showInputMessage="1" showErrorMessage="1" sqref="F12:I61" xr:uid="{18D3BF3F-F42B-4FE3-834F-FB74EF193F94}">
      <formula1>"SI,NO,Escoger un dato de la lista desplegable"</formula1>
    </dataValidation>
    <dataValidation type="list" allowBlank="1" showInputMessage="1" showErrorMessage="1" sqref="N12:N61" xr:uid="{120EDA79-4C1A-4AAA-99EC-033BD41BC0F0}">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2A289CA-BD5C-4988-AE63-0AD6645F540A}">
          <x14:formula1>
            <xm:f>DATOS!$J$15:$J$19</xm:f>
          </x14:formula1>
          <xm:sqref>AM12:AM61</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C600A-5A05-48AF-BBF4-C0027FFF0B6D}">
  <sheetPr>
    <pageSetUpPr fitToPage="1"/>
  </sheetPr>
  <dimension ref="B2:BS21"/>
  <sheetViews>
    <sheetView zoomScale="55" zoomScaleNormal="55" workbookViewId="0">
      <selection activeCell="E12" sqref="E12:E21"/>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44956</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84" t="s">
        <v>117</v>
      </c>
      <c r="AX11" s="84" t="s">
        <v>118</v>
      </c>
      <c r="AY11" s="84">
        <v>2</v>
      </c>
      <c r="AZ11" s="84">
        <v>3</v>
      </c>
      <c r="BA11" s="84">
        <v>4</v>
      </c>
      <c r="BB11" s="84">
        <v>5</v>
      </c>
      <c r="BC11" s="84">
        <v>6</v>
      </c>
      <c r="BD11" s="185"/>
      <c r="BE11" s="186"/>
      <c r="BF11" s="188"/>
      <c r="BG11" s="185"/>
      <c r="BH11" s="186"/>
      <c r="BI11" s="188"/>
      <c r="BJ11" s="185"/>
      <c r="BK11" s="186"/>
      <c r="BL11" s="210"/>
      <c r="BM11" s="211"/>
      <c r="BN11" s="213"/>
      <c r="BO11" s="195" t="s">
        <v>112</v>
      </c>
      <c r="BP11" s="196"/>
      <c r="BQ11" s="85" t="s">
        <v>114</v>
      </c>
      <c r="BR11" s="85" t="s">
        <v>119</v>
      </c>
      <c r="BS11" s="159"/>
    </row>
    <row r="12" spans="2:71" s="57" customFormat="1" ht="204" x14ac:dyDescent="0.25">
      <c r="B12" s="197">
        <v>1</v>
      </c>
      <c r="C12" s="200" t="s">
        <v>61</v>
      </c>
      <c r="D12" s="203" t="s">
        <v>614</v>
      </c>
      <c r="E12" s="203" t="s">
        <v>615</v>
      </c>
      <c r="F12" s="203" t="s">
        <v>170</v>
      </c>
      <c r="G12" s="203" t="s">
        <v>170</v>
      </c>
      <c r="H12" s="203" t="s">
        <v>170</v>
      </c>
      <c r="I12" s="203" t="s">
        <v>170</v>
      </c>
      <c r="J12" s="203" t="str">
        <f>IF(AND((F12="SI"),(G12="SI"),(H12="SI"),(I12="SI")),"Si es Riesgo de Corrupción","No es Riesgo de Corrupción")</f>
        <v>Si es Riesgo de Corrupción</v>
      </c>
      <c r="K12" s="50">
        <v>1</v>
      </c>
      <c r="L12" s="51" t="s">
        <v>616</v>
      </c>
      <c r="M12" s="223" t="s">
        <v>628</v>
      </c>
      <c r="N12" s="225">
        <v>2</v>
      </c>
      <c r="O12" s="214" t="str">
        <f>IF(N12=1,"Rara vez",IF(N12=2,"Improbable",IF(N12=3,"Posible",IF(N12=4,"Probable",IF(N12=5,"Casi seguro","Definir el nivel de probabilidad")))))</f>
        <v>Improbable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220" t="s">
        <v>170</v>
      </c>
      <c r="R12" s="220" t="s">
        <v>170</v>
      </c>
      <c r="S12" s="220" t="s">
        <v>173</v>
      </c>
      <c r="T12" s="220" t="s">
        <v>173</v>
      </c>
      <c r="U12" s="220" t="s">
        <v>170</v>
      </c>
      <c r="V12" s="220" t="s">
        <v>170</v>
      </c>
      <c r="W12" s="220" t="s">
        <v>170</v>
      </c>
      <c r="X12" s="220" t="s">
        <v>170</v>
      </c>
      <c r="Y12" s="220" t="s">
        <v>173</v>
      </c>
      <c r="Z12" s="220" t="s">
        <v>170</v>
      </c>
      <c r="AA12" s="220" t="s">
        <v>170</v>
      </c>
      <c r="AB12" s="220" t="s">
        <v>170</v>
      </c>
      <c r="AC12" s="220" t="s">
        <v>170</v>
      </c>
      <c r="AD12" s="220" t="s">
        <v>170</v>
      </c>
      <c r="AE12" s="220" t="s">
        <v>173</v>
      </c>
      <c r="AF12" s="220" t="s">
        <v>173</v>
      </c>
      <c r="AG12" s="220" t="s">
        <v>170</v>
      </c>
      <c r="AH12" s="220" t="s">
        <v>173</v>
      </c>
      <c r="AI12" s="220" t="s">
        <v>173</v>
      </c>
      <c r="AJ12" s="220">
        <f t="shared" ref="AJ12" si="0">IF(AF12="SI","Impacto Catastrófico por lesoines o perdida de vidas humanas",(COUNTIF(Q12:AE21,"SI")+COUNTIF(AG12:AI21,"SI")))</f>
        <v>12</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627</v>
      </c>
      <c r="AP12" s="53" t="s">
        <v>618</v>
      </c>
      <c r="AQ12" s="53" t="s">
        <v>227</v>
      </c>
      <c r="AR12" s="53" t="s">
        <v>619</v>
      </c>
      <c r="AS12" s="53" t="s">
        <v>620</v>
      </c>
      <c r="AT12" s="53" t="s">
        <v>621</v>
      </c>
      <c r="AU12" s="53" t="s">
        <v>622</v>
      </c>
      <c r="AV12" s="53" t="s">
        <v>224</v>
      </c>
      <c r="AW12" s="86" t="s">
        <v>179</v>
      </c>
      <c r="AX12" s="86" t="s">
        <v>180</v>
      </c>
      <c r="AY12" s="86" t="s">
        <v>181</v>
      </c>
      <c r="AZ12" s="86" t="s">
        <v>225</v>
      </c>
      <c r="BA12" s="86" t="s">
        <v>183</v>
      </c>
      <c r="BB12" s="86" t="s">
        <v>184</v>
      </c>
      <c r="BC12" s="86" t="s">
        <v>206</v>
      </c>
      <c r="BD12" s="86">
        <f t="shared" ref="BD12:BD21" si="1">IF(AW12="Asignado",15,0)+IF(AX12="Adecuado",15,0)+IF(AY12="Oportuna",15,0)+IF(AZ12="Prevenir",15,IF(AZ12="Detectar",10,0))+IF(BA12="Confiable",15,0)+IF(BB12="Se investigan y resuelven oportunamente",15,0)+IF(BC12="Completa",10,IF(BC12="Incompleta",5,0))</f>
        <v>95</v>
      </c>
      <c r="BE12" s="86" t="str">
        <f t="shared" ref="BE12:BE21" si="2">IF(BD12&lt;=85,"Débil",IF(AND(BD12&gt;=86,BD12&lt;=94),"Moderado","Fuerte"))</f>
        <v>Fuerte</v>
      </c>
      <c r="BF12" s="53"/>
      <c r="BG12" s="55" t="s">
        <v>186</v>
      </c>
      <c r="BH12" s="86" t="str">
        <f t="shared" ref="BH12:BH21" si="3">IF(BG12="Débil","No se ejecuta",IF(BG12="Moderado","Algunas veces se ejecuta",IF(BG12="FUERTE","Siempre se ejecuta","Casilla formulada")))</f>
        <v>Siempre se ejecuta</v>
      </c>
      <c r="BI12" s="53"/>
      <c r="BJ12" s="86"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6">
        <f t="shared" ref="BK12:BK21" si="5">IF(BJ12="DÉBIL",0,IF(BJ12="MODERADO",50,IF(BJ12="FUERTE",100,"")))</f>
        <v>100</v>
      </c>
      <c r="BL12" s="86" t="str">
        <f t="shared" ref="BL12:BL21" si="6">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29" t="s">
        <v>939</v>
      </c>
    </row>
    <row r="13" spans="2:71" s="57" customFormat="1" ht="204" x14ac:dyDescent="0.25">
      <c r="B13" s="198"/>
      <c r="C13" s="201"/>
      <c r="D13" s="203"/>
      <c r="E13" s="203"/>
      <c r="F13" s="203"/>
      <c r="G13" s="203"/>
      <c r="H13" s="203"/>
      <c r="I13" s="203"/>
      <c r="J13" s="203"/>
      <c r="K13" s="58">
        <v>2</v>
      </c>
      <c r="L13" s="59" t="s">
        <v>617</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623</v>
      </c>
      <c r="AP13" s="61" t="s">
        <v>624</v>
      </c>
      <c r="AQ13" s="61" t="s">
        <v>201</v>
      </c>
      <c r="AR13" s="61" t="s">
        <v>610</v>
      </c>
      <c r="AS13" s="61" t="s">
        <v>625</v>
      </c>
      <c r="AT13" s="61" t="s">
        <v>626</v>
      </c>
      <c r="AU13" s="61" t="s">
        <v>613</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238"/>
      <c r="BN13" s="241"/>
      <c r="BO13" s="244"/>
      <c r="BP13" s="218"/>
      <c r="BQ13" s="221"/>
      <c r="BR13" s="221"/>
      <c r="BS13" s="230"/>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87" t="s">
        <v>122</v>
      </c>
      <c r="AX14" s="87" t="s">
        <v>122</v>
      </c>
      <c r="AY14" s="87" t="s">
        <v>122</v>
      </c>
      <c r="AZ14" s="87" t="s">
        <v>122</v>
      </c>
      <c r="BA14" s="87" t="s">
        <v>122</v>
      </c>
      <c r="BB14" s="87" t="s">
        <v>122</v>
      </c>
      <c r="BC14" s="87" t="s">
        <v>122</v>
      </c>
      <c r="BD14" s="87">
        <f t="shared" si="1"/>
        <v>0</v>
      </c>
      <c r="BE14" s="87" t="str">
        <f t="shared" si="2"/>
        <v>Débil</v>
      </c>
      <c r="BF14" s="67"/>
      <c r="BG14" s="69" t="s">
        <v>122</v>
      </c>
      <c r="BH14" s="87" t="str">
        <f t="shared" si="3"/>
        <v>Casilla formulada</v>
      </c>
      <c r="BI14" s="67"/>
      <c r="BJ14" s="87" t="str">
        <f t="shared" si="4"/>
        <v/>
      </c>
      <c r="BK14" s="87" t="str">
        <f t="shared" si="5"/>
        <v/>
      </c>
      <c r="BL14" s="87" t="str">
        <f t="shared" si="6"/>
        <v>SI</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87" t="s">
        <v>122</v>
      </c>
      <c r="AX16" s="87" t="s">
        <v>122</v>
      </c>
      <c r="AY16" s="87" t="s">
        <v>122</v>
      </c>
      <c r="AZ16" s="87" t="s">
        <v>122</v>
      </c>
      <c r="BA16" s="87" t="s">
        <v>122</v>
      </c>
      <c r="BB16" s="87" t="s">
        <v>122</v>
      </c>
      <c r="BC16" s="87" t="s">
        <v>122</v>
      </c>
      <c r="BD16" s="87">
        <f t="shared" si="1"/>
        <v>0</v>
      </c>
      <c r="BE16" s="87" t="str">
        <f t="shared" si="2"/>
        <v>Débil</v>
      </c>
      <c r="BF16" s="67"/>
      <c r="BG16" s="69" t="s">
        <v>122</v>
      </c>
      <c r="BH16" s="87" t="str">
        <f t="shared" si="3"/>
        <v>Casilla formulada</v>
      </c>
      <c r="BI16" s="67"/>
      <c r="BJ16" s="87" t="str">
        <f t="shared" si="4"/>
        <v/>
      </c>
      <c r="BK16" s="87" t="str">
        <f t="shared" si="5"/>
        <v/>
      </c>
      <c r="BL16" s="87" t="str">
        <f t="shared" si="6"/>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87" t="s">
        <v>122</v>
      </c>
      <c r="AX18" s="87" t="s">
        <v>122</v>
      </c>
      <c r="AY18" s="87" t="s">
        <v>122</v>
      </c>
      <c r="AZ18" s="87" t="s">
        <v>122</v>
      </c>
      <c r="BA18" s="87" t="s">
        <v>122</v>
      </c>
      <c r="BB18" s="87" t="s">
        <v>122</v>
      </c>
      <c r="BC18" s="87" t="s">
        <v>122</v>
      </c>
      <c r="BD18" s="87">
        <f t="shared" si="1"/>
        <v>0</v>
      </c>
      <c r="BE18" s="87" t="str">
        <f t="shared" si="2"/>
        <v>Débil</v>
      </c>
      <c r="BF18" s="67"/>
      <c r="BG18" s="69" t="s">
        <v>122</v>
      </c>
      <c r="BH18" s="87" t="str">
        <f t="shared" si="3"/>
        <v>Casilla formulada</v>
      </c>
      <c r="BI18" s="67"/>
      <c r="BJ18" s="87" t="str">
        <f t="shared" si="4"/>
        <v/>
      </c>
      <c r="BK18" s="87" t="str">
        <f t="shared" si="5"/>
        <v/>
      </c>
      <c r="BL18" s="87" t="str">
        <f t="shared" si="6"/>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87" t="s">
        <v>122</v>
      </c>
      <c r="AX20" s="87" t="s">
        <v>122</v>
      </c>
      <c r="AY20" s="87" t="s">
        <v>122</v>
      </c>
      <c r="AZ20" s="87" t="s">
        <v>122</v>
      </c>
      <c r="BA20" s="87" t="s">
        <v>122</v>
      </c>
      <c r="BB20" s="87" t="s">
        <v>122</v>
      </c>
      <c r="BC20" s="87" t="s">
        <v>122</v>
      </c>
      <c r="BD20" s="87">
        <f t="shared" si="1"/>
        <v>0</v>
      </c>
      <c r="BE20" s="87" t="str">
        <f t="shared" si="2"/>
        <v>Débil</v>
      </c>
      <c r="BF20" s="67"/>
      <c r="BG20" s="69" t="s">
        <v>122</v>
      </c>
      <c r="BH20" s="87" t="str">
        <f t="shared" si="3"/>
        <v>Casilla formulada</v>
      </c>
      <c r="BI20" s="67"/>
      <c r="BJ20" s="87" t="str">
        <f t="shared" si="4"/>
        <v/>
      </c>
      <c r="BK20" s="87" t="str">
        <f t="shared" si="5"/>
        <v/>
      </c>
      <c r="BL20" s="87" t="str">
        <f t="shared" si="6"/>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31"/>
    </row>
  </sheetData>
  <sheetProtection algorithmName="SHA-512" hashValue="mt5ovLOJ02ytiw9eFPGudS7fmQdBKPZn5R/9PTWhs2tNMHP6OBOKrteyAW6pGWf7GBokdjWOLQQ6+qT+b68jlg==" saltValue="Sk/KOCIZlH6bRFIHnMoGDg==" spinCount="100000" sheet="1" objects="1" scenarios="1"/>
  <mergeCells count="94">
    <mergeCell ref="B2:D4"/>
    <mergeCell ref="E2:BS2"/>
    <mergeCell ref="E3:BS3"/>
    <mergeCell ref="E4:R4"/>
    <mergeCell ref="S4:AT4"/>
    <mergeCell ref="AU4:BS4"/>
    <mergeCell ref="C6:D6"/>
    <mergeCell ref="E6:I6"/>
    <mergeCell ref="B8:M8"/>
    <mergeCell ref="N8:AM8"/>
    <mergeCell ref="AN8:AV8"/>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AR9:AR11"/>
    <mergeCell ref="BM9:BM11"/>
    <mergeCell ref="BN9:BN11"/>
    <mergeCell ref="AT9:AT11"/>
    <mergeCell ref="AU9:AU11"/>
    <mergeCell ref="AV9:AV11"/>
    <mergeCell ref="AW9:BC10"/>
    <mergeCell ref="BD9:BE11"/>
    <mergeCell ref="BF9:BF11"/>
    <mergeCell ref="BL9:BL11"/>
    <mergeCell ref="AS9:AS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G12:G21"/>
    <mergeCell ref="H12:H21"/>
    <mergeCell ref="I12:I21"/>
    <mergeCell ref="J12:J21"/>
    <mergeCell ref="M12:M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S12:BS21"/>
    <mergeCell ref="AM12:AM21"/>
    <mergeCell ref="BM12:BM21"/>
    <mergeCell ref="BN12:BN21"/>
    <mergeCell ref="BO12:BO21"/>
    <mergeCell ref="BP12:BP21"/>
    <mergeCell ref="BQ12:BQ21"/>
  </mergeCells>
  <conditionalFormatting sqref="J12:J21">
    <cfRule type="containsText" dxfId="55" priority="23" operator="containsText" text="Si es Riesgo de Corrupción">
      <formula>NOT(ISERROR(SEARCH("Si es Riesgo de Corrupción",J12)))</formula>
    </cfRule>
    <cfRule type="containsText" dxfId="54" priority="24" operator="containsText" text="No es Riesgo de Corrupción">
      <formula>NOT(ISERROR(SEARCH("No es Riesgo de Corrupción",J12)))</formula>
    </cfRule>
  </conditionalFormatting>
  <conditionalFormatting sqref="L12:M21">
    <cfRule type="containsText" dxfId="53" priority="22" operator="containsText" text="Espacio para describir ">
      <formula>NOT(ISERROR(SEARCH("Espacio para describir ",L12)))</formula>
    </cfRule>
  </conditionalFormatting>
  <conditionalFormatting sqref="Q12:AI21 AQ12:AQ21 AV12:BC21 BG12:BG21 BO12:BO21 N12:N21">
    <cfRule type="containsText" dxfId="52" priority="21" operator="containsText" text="Escoger un dato de la lista desplegable">
      <formula>NOT(ISERROR(SEARCH("Escoger un dato de la lista desplegable",N12)))</formula>
    </cfRule>
  </conditionalFormatting>
  <conditionalFormatting sqref="AO12:AO21">
    <cfRule type="containsText" dxfId="51" priority="20" operator="containsText" text="REDACTAR CONTROL">
      <formula>NOT(ISERROR(SEARCH("REDACTAR CONTROL",AO12)))</formula>
    </cfRule>
  </conditionalFormatting>
  <conditionalFormatting sqref="AL12 BR12">
    <cfRule type="containsText" dxfId="50" priority="17" operator="containsText" text="Extremo">
      <formula>NOT(ISERROR(SEARCH("Extremo",AL12)))</formula>
    </cfRule>
    <cfRule type="containsText" dxfId="49" priority="18" operator="containsText" text="Alto">
      <formula>NOT(ISERROR(SEARCH("Alto",AL12)))</formula>
    </cfRule>
    <cfRule type="containsText" dxfId="48" priority="19" operator="containsText" text="Moderado">
      <formula>NOT(ISERROR(SEARCH("Moderado",AL12)))</formula>
    </cfRule>
  </conditionalFormatting>
  <dataValidations disablePrompts="1" xWindow="60" yWindow="710"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C0BD4A83-EA93-4B36-BBB0-E7E745E0495D}"/>
    <dataValidation allowBlank="1" showInputMessage="1" showErrorMessage="1" prompt="¿Se deja evidencia o rastro de la ejecución del control, que permita a cualquier tercero con la evidencia, llegar a la misma conclusión?." sqref="BC11" xr:uid="{FC06D7A6-717A-49AF-80EB-B952DDD80ACC}"/>
    <dataValidation allowBlank="1" showInputMessage="1" showErrorMessage="1" prompt="¿Las observaciones, desviaciones o diferencias identificadas como resultados de la ejecución del control son investigadas y resueltas de manera oportuna?" sqref="BB11" xr:uid="{ECB79FE8-9F9A-4ED7-AD01-CAB9BF52F2A5}"/>
    <dataValidation allowBlank="1" showInputMessage="1" showErrorMessage="1" prompt="¿La fuente de información que se utiliza en el desarrollo del control es información confiable que permita mitigar el riesgo?." sqref="BA11" xr:uid="{89552F81-FF4E-4345-B402-8C9FCA69CFD6}"/>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A565934-6A53-43BB-BEC4-F138C45BFEF8}"/>
    <dataValidation allowBlank="1" showInputMessage="1" showErrorMessage="1" prompt="¿La oportunidad en que se ejecuta el control ayuda a prevenir la mitigación del riesgo o a detectar la materialización del riesgo de manera oportuna?" sqref="AY11" xr:uid="{D9DEC79F-61DD-4CB7-92C5-654FFF0139DC}"/>
    <dataValidation allowBlank="1" showInputMessage="1" showErrorMessage="1" prompt="El responsable tiene autoridad y adecuada segregación de funciones en la ejecución del control?" sqref="AX11" xr:uid="{A43E5AC2-C4BF-4AFF-AA07-526B6E2E1D09}"/>
    <dataValidation allowBlank="1" showInputMessage="1" showErrorMessage="1" prompt="¿Existen un responsable asignado a la ejecución del control?" sqref="AW11" xr:uid="{E96592E6-3608-45A7-8AAD-15E3DDCEA081}"/>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8493D7E3-CE77-4D4D-9EC9-C7EA61781379}"/>
    <dataValidation type="list" allowBlank="1" showInputMessage="1" showErrorMessage="1" prompt="¿Genera Impacto ambiental?" sqref="AI12:AI21" xr:uid="{E2360CC9-1427-459F-A901-86C793544ED6}">
      <formula1>"SI,NO,Escoger un dato de la lista desplegable"</formula1>
    </dataValidation>
    <dataValidation allowBlank="1" showInputMessage="1" showErrorMessage="1" prompt="¿Genera Impacto ambiental?" sqref="AI11" xr:uid="{9B818451-DF0A-4F2D-8E0A-4BF2EFF03166}"/>
    <dataValidation type="list" allowBlank="1" showInputMessage="1" showErrorMessage="1" prompt="¿Afectar la imagen nacional?" sqref="AH12:AH21" xr:uid="{C5AF0F95-8181-484C-9626-65DF310EF839}">
      <formula1>"SI,NO,Escoger un dato de la lista desplegable"</formula1>
    </dataValidation>
    <dataValidation allowBlank="1" showInputMessage="1" showErrorMessage="1" prompt="¿Afectar la imagen nacional?" sqref="AH11" xr:uid="{C596CE2F-F9A8-442A-9732-D7C53D127434}"/>
    <dataValidation type="list" allowBlank="1" showInputMessage="1" showErrorMessage="1" prompt="¿Afectar la imagen regional?" sqref="AG12:AG21" xr:uid="{2B390685-B50E-4172-A6CB-A6F88450FF63}">
      <formula1>"SI,NO,Escoger un dato de la lista desplegable"</formula1>
    </dataValidation>
    <dataValidation allowBlank="1" showInputMessage="1" showErrorMessage="1" prompt="¿Afectar la imagen regional?" sqref="AG11" xr:uid="{635D392F-46F3-4D05-A6B8-21DD7E60B390}"/>
    <dataValidation type="list" allowBlank="1" showInputMessage="1" showErrorMessage="1" prompt="¿Ocasionar lesiones físicas o pérdida de vidas humanas?_x000a_NOTA: si esta respuesta es afirmativa, el impacto sera considerado como catastrófico." sqref="AF12:AF21" xr:uid="{D81461B3-7617-4DF0-9D90-2C6AF864EF40}">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9E85F229-FCCD-484D-A0EF-A4565AA610E0}"/>
    <dataValidation type="list" allowBlank="1" showInputMessage="1" showErrorMessage="1" prompt="¿Generar pérdida de credibilidad del sector?" sqref="AE12:AE21" xr:uid="{735269B7-E454-43D1-AB1A-05253343A79B}">
      <formula1>"SI,NO,Escoger un dato de la lista desplegable"</formula1>
    </dataValidation>
    <dataValidation allowBlank="1" showInputMessage="1" showErrorMessage="1" prompt="¿Generar pérdida de credibilidad del sector?" sqref="AE11" xr:uid="{EE50FDF3-3EA1-4714-BD6A-521A95D3A6C2}"/>
    <dataValidation type="list" allowBlank="1" showInputMessage="1" showErrorMessage="1" prompt="¿Dar lugar a procesos penales?" sqref="AD12:AD21" xr:uid="{E3C75880-48FB-4BD2-B305-12FD8EF176DB}">
      <formula1>"SI,NO,Escoger un dato de la lista desplegable"</formula1>
    </dataValidation>
    <dataValidation allowBlank="1" showInputMessage="1" showErrorMessage="1" prompt="¿Dar lugar a procesos penales?" sqref="AD11" xr:uid="{0A074A65-BFAE-48CF-B8F5-1897664EF3A5}"/>
    <dataValidation type="list" allowBlank="1" showInputMessage="1" showErrorMessage="1" prompt="¿Dar lugar a procesos fiscales?" sqref="AC12:AC21" xr:uid="{7E84CEB7-7E22-4336-8900-2CB3B4D32C3C}">
      <formula1>"SI,NO,Escoger un dato de la lista desplegable"</formula1>
    </dataValidation>
    <dataValidation allowBlank="1" showInputMessage="1" showErrorMessage="1" prompt="¿Dar lugar a procesos fiscales?" sqref="AC11" xr:uid="{49791633-7890-43D6-AE84-4A1785E9F49E}"/>
    <dataValidation type="list" allowBlank="1" showInputMessage="1" showErrorMessage="1" prompt="¿Dar lugar a procesos disciplinarios?" sqref="AB12:AB21" xr:uid="{DCD23DC5-FEB2-4E62-8F59-3603A1B718E0}">
      <formula1>"SI,NO,Escoger un dato de la lista desplegable"</formula1>
    </dataValidation>
    <dataValidation allowBlank="1" showInputMessage="1" showErrorMessage="1" prompt="¿Dar lugar a procesos disciplinarios?" sqref="AB11" xr:uid="{EF16AFD1-CAA2-46E9-907C-8AF5F38D23AD}"/>
    <dataValidation type="list" allowBlank="1" showInputMessage="1" showErrorMessage="1" prompt="¿Dar lugar a procesos sancionatorios?" sqref="AA12:AA21" xr:uid="{3349A06A-E848-438B-9174-3DB81A4716FB}">
      <formula1>"SI,NO,Escoger un dato de la lista desplegable"</formula1>
    </dataValidation>
    <dataValidation allowBlank="1" showInputMessage="1" showErrorMessage="1" prompt="¿Dar lugar a procesos sancionatorios?" sqref="AA11" xr:uid="{AB0342D3-7D49-445F-83D6-5EEE8B042951}"/>
    <dataValidation type="list" allowBlank="1" showInputMessage="1" showErrorMessage="1" prompt="¿Generar intervención de los órganos de control, de la Fiscalía, u otro ente?" sqref="Z12:Z21" xr:uid="{75E1B699-609B-4B71-A067-18FB9D9C371D}">
      <formula1>"SI,NO,Escoger un dato de la lista desplegable"</formula1>
    </dataValidation>
    <dataValidation allowBlank="1" showInputMessage="1" showErrorMessage="1" prompt="¿Generar intervención de los órganos de control, de la Fiscalía, u otro ente?" sqref="Z11" xr:uid="{AE777186-A975-4609-8915-62176FCCB591}"/>
    <dataValidation type="list" allowBlank="1" showInputMessage="1" showErrorMessage="1" prompt="¿Generar pérdida de información de la Entidad?" sqref="Y12:Y21" xr:uid="{38B7661C-C30F-4E26-BC7D-038D18C4C7DC}">
      <formula1>"SI,NO,Escoger un dato de la lista desplegable"</formula1>
    </dataValidation>
    <dataValidation allowBlank="1" showInputMessage="1" showErrorMessage="1" prompt="¿Generar pérdida de información de la Entidad?" sqref="Y11" xr:uid="{F7C8E7D0-307D-4170-85B7-59CEF8415D9A}"/>
    <dataValidation type="list" allowBlank="1" showInputMessage="1" showErrorMessage="1" prompt="¿Dar lugar al detrimento de calidad de vida de la comunidad por la pérdida del bien o servicios o los recursos públicos?" sqref="X12:X21" xr:uid="{C413DF05-AE87-458D-9AD8-30D2A64430A2}">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B53CE3A-166A-42CE-9F0E-33AE76E647C7}"/>
    <dataValidation type="list" allowBlank="1" showInputMessage="1" showErrorMessage="1" prompt="¿Afectar la generación de los productos o la prestación de servicios?" sqref="W12:W21" xr:uid="{FF399C93-C500-4E50-8537-251F089D4007}">
      <formula1>"SI,NO,Escoger un dato de la lista desplegable"</formula1>
    </dataValidation>
    <dataValidation allowBlank="1" showInputMessage="1" showErrorMessage="1" prompt="¿Afectar la generación de los productos o la prestación de servicios?" sqref="W11" xr:uid="{A1362EA8-BC38-4277-B773-8B07DB26869E}"/>
    <dataValidation type="list" allowBlank="1" showInputMessage="1" showErrorMessage="1" prompt="¿Generar pérdida de recursos económicos?" sqref="V12:V21" xr:uid="{D1626A02-743E-417B-8C5D-1C0520C05FE2}">
      <formula1>"SI,NO,Escoger un dato de la lista desplegable"</formula1>
    </dataValidation>
    <dataValidation allowBlank="1" showInputMessage="1" showErrorMessage="1" prompt="¿Generar pérdida de recursos económicos?" sqref="V11" xr:uid="{D4FB3687-F459-4D70-92B9-D35714E67B75}"/>
    <dataValidation type="list" allowBlank="1" showInputMessage="1" showErrorMessage="1" prompt="¿Generar pérdida de confianza de la Entidad, afectando su reputación?" sqref="U12:U21" xr:uid="{77AC0B53-BA7B-4DDA-B2B6-033EB78C1D07}">
      <formula1>"SI,NO,Escoger un dato de la lista desplegable"</formula1>
    </dataValidation>
    <dataValidation allowBlank="1" showInputMessage="1" showErrorMessage="1" prompt="¿Generar pérdida de confianza de la Entidad, afectando su reputación?" sqref="U11" xr:uid="{F12C259C-55DC-4AC3-A8AC-C00332915A82}"/>
    <dataValidation type="list" allowBlank="1" showInputMessage="1" showErrorMessage="1" prompt="¿Afectar el cumplimiento de la misión del sector al que pertenece la Entidad?" sqref="T12:T21" xr:uid="{1F6DA28A-3BA4-4702-BE61-2BF8FBB81E3B}">
      <formula1>"SI,NO,Escoger un dato de la lista desplegable"</formula1>
    </dataValidation>
    <dataValidation allowBlank="1" showInputMessage="1" showErrorMessage="1" prompt="¿Afectar el cumplimiento de la misión del sector al que pertenece la Entidad?" sqref="T11" xr:uid="{7EEAAD83-2C77-443F-A4C7-0BD3BDCD6C6B}"/>
    <dataValidation type="list" allowBlank="1" showInputMessage="1" showErrorMessage="1" prompt="¿Afectar el cumplimiento de misión de la Entidad?" sqref="S12:S21" xr:uid="{56558A6E-6D59-4D8A-8587-281F78F5660A}">
      <formula1>"SI,NO,Escoger un dato de la lista desplegable"</formula1>
    </dataValidation>
    <dataValidation allowBlank="1" showInputMessage="1" showErrorMessage="1" prompt="¿Afectar el cumplimiento de misión de la Entidad?" sqref="S11" xr:uid="{F436D8AC-295D-4CFA-879D-246436D6CA7A}"/>
    <dataValidation type="list" allowBlank="1" showInputMessage="1" showErrorMessage="1" prompt="¿Afectar el cumplimiento de metas y objetivos de la dependencia?" sqref="R12:R21" xr:uid="{CFC50A98-19D0-4A0E-AF97-ABA03DD34322}">
      <formula1>"SI,NO,Escoger un dato de la lista desplegable"</formula1>
    </dataValidation>
    <dataValidation allowBlank="1" showInputMessage="1" showErrorMessage="1" prompt="¿Afectar el cumplimiento de metas y objetivos de la dependencia?" sqref="R11" xr:uid="{D0776AF1-D159-48FF-BF31-A3FC75947BA4}"/>
    <dataValidation type="list" allowBlank="1" showInputMessage="1" showErrorMessage="1" prompt="¿Afectar al grupo de funcionarios del proceso?" sqref="Q12:Q21" xr:uid="{835E0609-CA47-4140-BF3E-6EF2ECD53BAE}">
      <formula1>"SI,NO,Escoger un dato de la lista desplegable"</formula1>
    </dataValidation>
    <dataValidation allowBlank="1" showInputMessage="1" showErrorMessage="1" prompt="¿Afectar al grupo de funcionarios del proceso?" sqref="Q11" xr:uid="{5A24D37E-B0F7-492A-B768-A6B6F8050FE1}"/>
    <dataValidation allowBlank="1" showInputMessage="1" showErrorMessage="1" prompt="Son los efectos ocasionados por la ocurrencia de un riesgo que afecta los objetivos o procesos de la entidad. Pueden ser una pérdida, un daño, un perjuicio, un detrimento." sqref="M9:M11" xr:uid="{D00B8639-4E53-45E3-B2B6-FA4365658C93}"/>
    <dataValidation type="list" allowBlank="1" showInputMessage="1" showErrorMessage="1" sqref="BG12:BG21" xr:uid="{8A108714-4CE9-43D3-9E6A-60D40EC8BDC2}">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B4B74FA8-B2DB-4598-842D-FBE9A1D0BD52}">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B16AB3A2-08A7-4A52-A3CD-45C480F6D5DD}">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F8E02433-2A61-4D0F-AC70-34FE35B238DA}">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309026AE-6058-4C78-9352-D9A5579FD8CA}">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51E86BDB-E211-4FF8-8AE3-81F875CF1654}">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FF6F105C-CBB7-463F-B7B1-9F58B82961D9}">
      <formula1>"Adecuado,Inadecuado,Escoger un dato de la lista desplegable"</formula1>
    </dataValidation>
    <dataValidation type="list" allowBlank="1" showInputMessage="1" showErrorMessage="1" prompt="¿Existen un responsable asignado a la ejecución del control?" sqref="AW12:AW21" xr:uid="{92533706-F0B8-4042-9D6B-274ED59FFA73}">
      <formula1>"Asignado,No Asignado,Escoger un dato de la lista desplegable"</formula1>
    </dataValidation>
    <dataValidation type="list" allowBlank="1" showInputMessage="1" showErrorMessage="1" sqref="AV12:AV21" xr:uid="{745BCFB8-A797-464C-B86E-C68C516E0A2B}">
      <formula1>"Escoger un dato de la lista desplegable,Preventivo,Detectivo"</formula1>
    </dataValidation>
    <dataValidation type="list" allowBlank="1" showInputMessage="1" showErrorMessage="1" sqref="AQ12:AQ21" xr:uid="{110DC367-F1F7-4A34-A4D6-D047C39FD6D8}">
      <formula1>"Escoger un dato de la lista desplegable,Por Tramite, Diario, Semanal, Quincenal, Mensual, Bimestral, Trimestral, Semestral,Anual"</formula1>
    </dataValidation>
    <dataValidation type="list" allowBlank="1" showInputMessage="1" showErrorMessage="1" sqref="F12:I21" xr:uid="{A7828BC6-CB1A-43B0-89D0-3A6FF19C89A3}">
      <formula1>"SI,NO,Escoger un dato de la lista desplegable"</formula1>
    </dataValidation>
    <dataValidation type="list" allowBlank="1" showInputMessage="1" showErrorMessage="1" sqref="N12:N21" xr:uid="{7B13162A-E67F-4C39-B932-852E95830077}">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disablePrompts="1" xWindow="60" yWindow="710" count="1">
        <x14:dataValidation type="list" allowBlank="1" showInputMessage="1" showErrorMessage="1" xr:uid="{52EFC6D3-2402-4661-95B2-3AE490F0921C}">
          <x14:formula1>
            <xm:f>DATOS!$J$15:$J$19</xm:f>
          </x14:formula1>
          <xm:sqref>AM12:AM21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0B8EA-A3AF-4449-8FF5-7D091E49B054}">
  <sheetPr>
    <pageSetUpPr fitToPage="1"/>
  </sheetPr>
  <dimension ref="B2:BS63"/>
  <sheetViews>
    <sheetView zoomScale="60" zoomScaleNormal="60" workbookViewId="0">
      <selection activeCell="B9" sqref="B9:B11"/>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44956</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153" x14ac:dyDescent="0.25">
      <c r="B12" s="197">
        <v>1</v>
      </c>
      <c r="C12" s="200" t="s">
        <v>475</v>
      </c>
      <c r="D12" s="203" t="s">
        <v>476</v>
      </c>
      <c r="E12" s="203" t="s">
        <v>477</v>
      </c>
      <c r="F12" s="203" t="s">
        <v>170</v>
      </c>
      <c r="G12" s="203" t="s">
        <v>170</v>
      </c>
      <c r="H12" s="203" t="s">
        <v>170</v>
      </c>
      <c r="I12" s="203" t="s">
        <v>170</v>
      </c>
      <c r="J12" s="203" t="str">
        <f>IF(AND((F12="SI"),(G12="SI"),(H12="SI"),(I12="SI")),"Si es Riesgo de Corrupción","No es Riesgo de Corrupción")</f>
        <v>Si es Riesgo de Corrupción</v>
      </c>
      <c r="K12" s="50">
        <v>1</v>
      </c>
      <c r="L12" s="51" t="s">
        <v>478</v>
      </c>
      <c r="M12" s="223" t="s">
        <v>493</v>
      </c>
      <c r="N12" s="225">
        <v>1</v>
      </c>
      <c r="O12" s="214" t="str">
        <f>IF(N12=1,"Rara vez",IF(N12=2,"Improbable",IF(N12=3,"Posible",IF(N12=4,"Probable",IF(N12=5,"Casi seguro","Definir el nivel de probabilidad")))))</f>
        <v>Rara vez</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20" t="s">
        <v>170</v>
      </c>
      <c r="R12" s="220" t="s">
        <v>170</v>
      </c>
      <c r="S12" s="220" t="s">
        <v>170</v>
      </c>
      <c r="T12" s="220" t="s">
        <v>173</v>
      </c>
      <c r="U12" s="220" t="s">
        <v>170</v>
      </c>
      <c r="V12" s="220" t="s">
        <v>170</v>
      </c>
      <c r="W12" s="220" t="s">
        <v>170</v>
      </c>
      <c r="X12" s="220" t="s">
        <v>170</v>
      </c>
      <c r="Y12" s="220" t="s">
        <v>170</v>
      </c>
      <c r="Z12" s="220" t="s">
        <v>170</v>
      </c>
      <c r="AA12" s="220" t="s">
        <v>170</v>
      </c>
      <c r="AB12" s="220" t="s">
        <v>170</v>
      </c>
      <c r="AC12" s="220" t="s">
        <v>170</v>
      </c>
      <c r="AD12" s="220" t="s">
        <v>170</v>
      </c>
      <c r="AE12" s="220" t="s">
        <v>170</v>
      </c>
      <c r="AF12" s="220" t="s">
        <v>173</v>
      </c>
      <c r="AG12" s="220" t="s">
        <v>170</v>
      </c>
      <c r="AH12" s="220" t="s">
        <v>170</v>
      </c>
      <c r="AI12" s="220" t="s">
        <v>173</v>
      </c>
      <c r="AJ12" s="220">
        <f>IF(AF12="SI","Impacto Catastrófico por lesoines o perdida de vidas humanas",(COUNTIF(Q12:AE21,"SI")+COUNTIF(AG12:AI21,"SI")))</f>
        <v>16</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482</v>
      </c>
      <c r="AP12" s="53" t="s">
        <v>483</v>
      </c>
      <c r="AQ12" s="53" t="s">
        <v>201</v>
      </c>
      <c r="AR12" s="53" t="s">
        <v>484</v>
      </c>
      <c r="AS12" s="53" t="s">
        <v>485</v>
      </c>
      <c r="AT12" s="53" t="s">
        <v>486</v>
      </c>
      <c r="AU12" s="53" t="s">
        <v>487</v>
      </c>
      <c r="AV12" s="53" t="s">
        <v>178</v>
      </c>
      <c r="AW12" s="56" t="s">
        <v>179</v>
      </c>
      <c r="AX12" s="56" t="s">
        <v>180</v>
      </c>
      <c r="AY12" s="56" t="s">
        <v>181</v>
      </c>
      <c r="AZ12" s="56" t="s">
        <v>182</v>
      </c>
      <c r="BA12" s="56" t="s">
        <v>183</v>
      </c>
      <c r="BB12" s="56" t="s">
        <v>184</v>
      </c>
      <c r="BC12" s="56" t="s">
        <v>206</v>
      </c>
      <c r="BD12" s="56">
        <f t="shared" ref="BD12:BD61" si="0">IF(AW12="Asignado",15,0)+IF(AX12="Adecuado",15,0)+IF(AY12="Oportuna",15,0)+IF(AZ12="Prevenir",15,IF(AZ12="Detectar",10,0))+IF(BA12="Confiable",15,0)+IF(BB12="Se investigan y resuelven oportunamente",15,0)+IF(BC12="Completa",10,IF(BC12="Incompleta",5,0))</f>
        <v>100</v>
      </c>
      <c r="BE12" s="56" t="str">
        <f t="shared" ref="BE12:BE61" si="1">IF(BD12&lt;=85,"Débil",IF(AND(BD12&gt;=86,BD12&lt;=94),"Moderado","Fuerte"))</f>
        <v>Fuerte</v>
      </c>
      <c r="BF12" s="53"/>
      <c r="BG12" s="55" t="s">
        <v>186</v>
      </c>
      <c r="BH12" s="56" t="str">
        <f t="shared" ref="BH12:BH61" si="2">IF(BG12="Débil","No se ejecuta",IF(BG12="Moderado","Algunas veces se ejecuta",IF(BG12="FUERTE","Siempre se ejecuta","Casilla formulada")))</f>
        <v>Siempre se ejecuta</v>
      </c>
      <c r="BI12" s="53"/>
      <c r="BJ12" s="5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4">IF(BJ12="DÉBIL",0,IF(BJ12="MODERADO",50,IF(BJ12="FUERTE",100,"")))</f>
        <v>100</v>
      </c>
      <c r="BL12" s="56" t="str">
        <f t="shared" ref="BL12:BL61" si="5">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57"/>
    </row>
    <row r="13" spans="2:71" s="57" customFormat="1" ht="153" x14ac:dyDescent="0.25">
      <c r="B13" s="198"/>
      <c r="C13" s="201"/>
      <c r="D13" s="203"/>
      <c r="E13" s="203"/>
      <c r="F13" s="203"/>
      <c r="G13" s="203"/>
      <c r="H13" s="203"/>
      <c r="I13" s="203"/>
      <c r="J13" s="203"/>
      <c r="K13" s="58">
        <v>2</v>
      </c>
      <c r="L13" s="59" t="s">
        <v>479</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482</v>
      </c>
      <c r="AP13" s="61" t="s">
        <v>483</v>
      </c>
      <c r="AQ13" s="61" t="s">
        <v>201</v>
      </c>
      <c r="AR13" s="61" t="s">
        <v>484</v>
      </c>
      <c r="AS13" s="61" t="s">
        <v>488</v>
      </c>
      <c r="AT13" s="61" t="s">
        <v>486</v>
      </c>
      <c r="AU13" s="61" t="s">
        <v>487</v>
      </c>
      <c r="AV13" s="61" t="s">
        <v>178</v>
      </c>
      <c r="AW13" s="62" t="s">
        <v>179</v>
      </c>
      <c r="AX13" s="62" t="s">
        <v>180</v>
      </c>
      <c r="AY13" s="62" t="s">
        <v>181</v>
      </c>
      <c r="AZ13" s="62" t="s">
        <v>182</v>
      </c>
      <c r="BA13" s="62" t="s">
        <v>183</v>
      </c>
      <c r="BB13" s="62" t="s">
        <v>184</v>
      </c>
      <c r="BC13" s="62" t="s">
        <v>206</v>
      </c>
      <c r="BD13" s="62">
        <f t="shared" si="0"/>
        <v>100</v>
      </c>
      <c r="BE13" s="62" t="str">
        <f t="shared" si="1"/>
        <v>Fuerte</v>
      </c>
      <c r="BF13" s="61"/>
      <c r="BG13" s="63" t="s">
        <v>186</v>
      </c>
      <c r="BH13" s="62" t="str">
        <f t="shared" si="2"/>
        <v>Siempre se ejecuta</v>
      </c>
      <c r="BI13" s="61"/>
      <c r="BJ13" s="62" t="str">
        <f t="shared" si="3"/>
        <v>FUERTE</v>
      </c>
      <c r="BK13" s="62">
        <f t="shared" si="4"/>
        <v>100</v>
      </c>
      <c r="BL13" s="62" t="str">
        <f t="shared" si="5"/>
        <v>NO</v>
      </c>
      <c r="BM13" s="238"/>
      <c r="BN13" s="241"/>
      <c r="BO13" s="244"/>
      <c r="BP13" s="218"/>
      <c r="BQ13" s="221"/>
      <c r="BR13" s="221"/>
      <c r="BS13" s="258"/>
    </row>
    <row r="14" spans="2:71" s="57" customFormat="1" ht="153" x14ac:dyDescent="0.25">
      <c r="B14" s="198"/>
      <c r="C14" s="201"/>
      <c r="D14" s="203"/>
      <c r="E14" s="203"/>
      <c r="F14" s="203"/>
      <c r="G14" s="203"/>
      <c r="H14" s="203"/>
      <c r="I14" s="203"/>
      <c r="J14" s="203"/>
      <c r="K14" s="64">
        <v>3</v>
      </c>
      <c r="L14" s="65" t="s">
        <v>480</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482</v>
      </c>
      <c r="AP14" s="67" t="s">
        <v>483</v>
      </c>
      <c r="AQ14" s="67" t="s">
        <v>201</v>
      </c>
      <c r="AR14" s="67" t="s">
        <v>484</v>
      </c>
      <c r="AS14" s="67" t="s">
        <v>488</v>
      </c>
      <c r="AT14" s="67" t="s">
        <v>486</v>
      </c>
      <c r="AU14" s="67" t="s">
        <v>487</v>
      </c>
      <c r="AV14" s="67" t="s">
        <v>178</v>
      </c>
      <c r="AW14" s="68" t="s">
        <v>179</v>
      </c>
      <c r="AX14" s="68" t="s">
        <v>180</v>
      </c>
      <c r="AY14" s="68" t="s">
        <v>181</v>
      </c>
      <c r="AZ14" s="68" t="s">
        <v>182</v>
      </c>
      <c r="BA14" s="68" t="s">
        <v>183</v>
      </c>
      <c r="BB14" s="68" t="s">
        <v>184</v>
      </c>
      <c r="BC14" s="68" t="s">
        <v>206</v>
      </c>
      <c r="BD14" s="68">
        <f t="shared" si="0"/>
        <v>100</v>
      </c>
      <c r="BE14" s="68" t="str">
        <f t="shared" si="1"/>
        <v>Fuerte</v>
      </c>
      <c r="BF14" s="67"/>
      <c r="BG14" s="69" t="s">
        <v>186</v>
      </c>
      <c r="BH14" s="68" t="str">
        <f t="shared" si="2"/>
        <v>Siempre se ejecuta</v>
      </c>
      <c r="BI14" s="67"/>
      <c r="BJ14" s="68" t="str">
        <f t="shared" si="3"/>
        <v>FUERTE</v>
      </c>
      <c r="BK14" s="68">
        <f t="shared" si="4"/>
        <v>100</v>
      </c>
      <c r="BL14" s="68" t="str">
        <f t="shared" si="5"/>
        <v>NO</v>
      </c>
      <c r="BM14" s="238"/>
      <c r="BN14" s="241"/>
      <c r="BO14" s="244"/>
      <c r="BP14" s="218"/>
      <c r="BQ14" s="221"/>
      <c r="BR14" s="221"/>
      <c r="BS14" s="258"/>
    </row>
    <row r="15" spans="2:71" s="57" customFormat="1" ht="216.75" x14ac:dyDescent="0.25">
      <c r="B15" s="198"/>
      <c r="C15" s="201"/>
      <c r="D15" s="203"/>
      <c r="E15" s="203"/>
      <c r="F15" s="203"/>
      <c r="G15" s="203"/>
      <c r="H15" s="203"/>
      <c r="I15" s="203"/>
      <c r="J15" s="203"/>
      <c r="K15" s="58">
        <v>4</v>
      </c>
      <c r="L15" s="59" t="s">
        <v>481</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494</v>
      </c>
      <c r="AP15" s="61" t="s">
        <v>489</v>
      </c>
      <c r="AQ15" s="61" t="s">
        <v>201</v>
      </c>
      <c r="AR15" s="61" t="s">
        <v>484</v>
      </c>
      <c r="AS15" s="61" t="s">
        <v>490</v>
      </c>
      <c r="AT15" s="61" t="s">
        <v>491</v>
      </c>
      <c r="AU15" s="61" t="s">
        <v>492</v>
      </c>
      <c r="AV15" s="61" t="s">
        <v>224</v>
      </c>
      <c r="AW15" s="62" t="s">
        <v>179</v>
      </c>
      <c r="AX15" s="62" t="s">
        <v>180</v>
      </c>
      <c r="AY15" s="62" t="s">
        <v>181</v>
      </c>
      <c r="AZ15" s="62" t="s">
        <v>225</v>
      </c>
      <c r="BA15" s="62" t="s">
        <v>183</v>
      </c>
      <c r="BB15" s="62" t="s">
        <v>184</v>
      </c>
      <c r="BC15" s="62" t="s">
        <v>206</v>
      </c>
      <c r="BD15" s="62">
        <f t="shared" si="0"/>
        <v>95</v>
      </c>
      <c r="BE15" s="62" t="str">
        <f t="shared" si="1"/>
        <v>Fuerte</v>
      </c>
      <c r="BF15" s="61"/>
      <c r="BG15" s="63" t="s">
        <v>186</v>
      </c>
      <c r="BH15" s="62" t="str">
        <f t="shared" si="2"/>
        <v>Siempre se ejecuta</v>
      </c>
      <c r="BI15" s="61"/>
      <c r="BJ15" s="62" t="str">
        <f t="shared" si="3"/>
        <v>FUERTE</v>
      </c>
      <c r="BK15" s="62">
        <f t="shared" si="4"/>
        <v>100</v>
      </c>
      <c r="BL15" s="62" t="str">
        <f t="shared" si="5"/>
        <v>NO</v>
      </c>
      <c r="BM15" s="238"/>
      <c r="BN15" s="241"/>
      <c r="BO15" s="244"/>
      <c r="BP15" s="218"/>
      <c r="BQ15" s="221"/>
      <c r="BR15" s="221"/>
      <c r="BS15" s="258"/>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238"/>
      <c r="BN16" s="241"/>
      <c r="BO16" s="244"/>
      <c r="BP16" s="218"/>
      <c r="BQ16" s="221"/>
      <c r="BR16" s="221"/>
      <c r="BS16" s="258"/>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238"/>
      <c r="BN17" s="241"/>
      <c r="BO17" s="244"/>
      <c r="BP17" s="218"/>
      <c r="BQ17" s="221"/>
      <c r="BR17" s="221"/>
      <c r="BS17" s="258"/>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238"/>
      <c r="BN18" s="241"/>
      <c r="BO18" s="244"/>
      <c r="BP18" s="218"/>
      <c r="BQ18" s="221"/>
      <c r="BR18" s="221"/>
      <c r="BS18" s="258"/>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238"/>
      <c r="BN19" s="241"/>
      <c r="BO19" s="244"/>
      <c r="BP19" s="218"/>
      <c r="BQ19" s="221"/>
      <c r="BR19" s="221"/>
      <c r="BS19" s="258"/>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238"/>
      <c r="BN20" s="241"/>
      <c r="BO20" s="244"/>
      <c r="BP20" s="218"/>
      <c r="BQ20" s="221"/>
      <c r="BR20" s="221"/>
      <c r="BS20" s="258"/>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239"/>
      <c r="BN21" s="242"/>
      <c r="BO21" s="245"/>
      <c r="BP21" s="219"/>
      <c r="BQ21" s="222"/>
      <c r="BR21" s="222"/>
      <c r="BS21" s="259"/>
    </row>
    <row r="22" spans="2:71" s="57" customFormat="1" ht="96" hidden="1" customHeight="1" x14ac:dyDescent="0.25">
      <c r="B22" s="197">
        <v>2</v>
      </c>
      <c r="C22" s="200" t="s">
        <v>120</v>
      </c>
      <c r="D22" s="203" t="s">
        <v>121</v>
      </c>
      <c r="E22" s="203"/>
      <c r="F22" s="203" t="s">
        <v>122</v>
      </c>
      <c r="G22" s="203" t="s">
        <v>122</v>
      </c>
      <c r="H22" s="203" t="s">
        <v>122</v>
      </c>
      <c r="I22" s="203" t="s">
        <v>122</v>
      </c>
      <c r="J22" s="203" t="str">
        <f>IF(AND((F22="SI"),(G22="SI"),(H22="SI"),(I22="SI")),"Si es Riesgo de Corrupción","No es Riesgo de Corrupción")</f>
        <v>No es Riesgo de Corrupción</v>
      </c>
      <c r="K22" s="50">
        <v>1</v>
      </c>
      <c r="L22" s="51" t="s">
        <v>123</v>
      </c>
      <c r="M22" s="223" t="s">
        <v>191</v>
      </c>
      <c r="N22" s="225"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20" t="s">
        <v>122</v>
      </c>
      <c r="R22" s="220" t="s">
        <v>122</v>
      </c>
      <c r="S22" s="220" t="s">
        <v>122</v>
      </c>
      <c r="T22" s="220" t="s">
        <v>122</v>
      </c>
      <c r="U22" s="220" t="s">
        <v>122</v>
      </c>
      <c r="V22" s="220" t="s">
        <v>122</v>
      </c>
      <c r="W22" s="220" t="s">
        <v>122</v>
      </c>
      <c r="X22" s="220" t="s">
        <v>122</v>
      </c>
      <c r="Y22" s="220" t="s">
        <v>122</v>
      </c>
      <c r="Z22" s="220" t="s">
        <v>122</v>
      </c>
      <c r="AA22" s="220" t="s">
        <v>122</v>
      </c>
      <c r="AB22" s="220" t="s">
        <v>122</v>
      </c>
      <c r="AC22" s="220" t="s">
        <v>122</v>
      </c>
      <c r="AD22" s="220" t="s">
        <v>122</v>
      </c>
      <c r="AE22" s="220" t="s">
        <v>122</v>
      </c>
      <c r="AF22" s="220" t="s">
        <v>122</v>
      </c>
      <c r="AG22" s="220" t="s">
        <v>122</v>
      </c>
      <c r="AH22" s="220" t="s">
        <v>122</v>
      </c>
      <c r="AI22" s="220" t="s">
        <v>122</v>
      </c>
      <c r="AJ22" s="220">
        <f>IF(AF22="SI","Impacto Catastrófico por lesoines o perdida de vidas humanas",(COUNTIF(Q22:AE31,"SI")+COUNTIF(AG22:AI31,"SI")))</f>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0"/>
        <v>0</v>
      </c>
      <c r="BE22" s="56" t="str">
        <f t="shared" si="1"/>
        <v>Débil</v>
      </c>
      <c r="BF22" s="53"/>
      <c r="BG22" s="55" t="s">
        <v>122</v>
      </c>
      <c r="BH22" s="56" t="str">
        <f t="shared" si="2"/>
        <v>Casilla formulada</v>
      </c>
      <c r="BI22" s="53"/>
      <c r="BJ22" s="56" t="str">
        <f t="shared" si="3"/>
        <v/>
      </c>
      <c r="BK22" s="56" t="str">
        <f t="shared" si="4"/>
        <v/>
      </c>
      <c r="BL22" s="56" t="str">
        <f t="shared" si="5"/>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4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03"/>
      <c r="G23" s="203"/>
      <c r="H23" s="203"/>
      <c r="I23" s="203"/>
      <c r="J23" s="203"/>
      <c r="K23" s="58">
        <v>2</v>
      </c>
      <c r="L23" s="59" t="s">
        <v>123</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238"/>
      <c r="BN23" s="241"/>
      <c r="BO23" s="244"/>
      <c r="BP23" s="218"/>
      <c r="BQ23" s="221"/>
      <c r="BR23" s="221"/>
      <c r="BS23" s="230"/>
    </row>
    <row r="24" spans="2:71" s="57" customFormat="1" ht="96" hidden="1"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238"/>
      <c r="BN24" s="241"/>
      <c r="BO24" s="244"/>
      <c r="BP24" s="218"/>
      <c r="BQ24" s="221"/>
      <c r="BR24" s="221"/>
      <c r="BS24" s="230"/>
    </row>
    <row r="25" spans="2:71" s="57" customFormat="1" ht="96" hidden="1"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238"/>
      <c r="BN25" s="241"/>
      <c r="BO25" s="244"/>
      <c r="BP25" s="218"/>
      <c r="BQ25" s="221"/>
      <c r="BR25" s="221"/>
      <c r="BS25" s="230"/>
    </row>
    <row r="26" spans="2:71" s="57" customFormat="1" ht="96" hidden="1"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238"/>
      <c r="BN26" s="241"/>
      <c r="BO26" s="244"/>
      <c r="BP26" s="218"/>
      <c r="BQ26" s="221"/>
      <c r="BR26" s="221"/>
      <c r="BS26" s="230"/>
    </row>
    <row r="27" spans="2:71" s="57" customFormat="1" ht="96" hidden="1"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238"/>
      <c r="BN27" s="241"/>
      <c r="BO27" s="244"/>
      <c r="BP27" s="218"/>
      <c r="BQ27" s="221"/>
      <c r="BR27" s="221"/>
      <c r="BS27" s="230"/>
    </row>
    <row r="28" spans="2:71" s="57" customFormat="1" ht="96" hidden="1"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238"/>
      <c r="BN28" s="241"/>
      <c r="BO28" s="244"/>
      <c r="BP28" s="218"/>
      <c r="BQ28" s="221"/>
      <c r="BR28" s="221"/>
      <c r="BS28" s="230"/>
    </row>
    <row r="29" spans="2:71" s="57" customFormat="1" ht="96" hidden="1"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238"/>
      <c r="BN29" s="241"/>
      <c r="BO29" s="244"/>
      <c r="BP29" s="218"/>
      <c r="BQ29" s="221"/>
      <c r="BR29" s="221"/>
      <c r="BS29" s="230"/>
    </row>
    <row r="30" spans="2:71" s="57" customFormat="1" ht="96" hidden="1"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238"/>
      <c r="BN30" s="241"/>
      <c r="BO30" s="244"/>
      <c r="BP30" s="218"/>
      <c r="BQ30" s="221"/>
      <c r="BR30" s="221"/>
      <c r="BS30" s="230"/>
    </row>
    <row r="31" spans="2:71" s="57" customFormat="1" ht="96" hidden="1"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239"/>
      <c r="BN31" s="242"/>
      <c r="BO31" s="24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0"/>
        <v>0</v>
      </c>
      <c r="BE32" s="56" t="str">
        <f t="shared" si="1"/>
        <v>Débil</v>
      </c>
      <c r="BF32" s="53"/>
      <c r="BG32" s="55" t="s">
        <v>122</v>
      </c>
      <c r="BH32" s="56" t="str">
        <f t="shared" si="2"/>
        <v>Casilla formulada</v>
      </c>
      <c r="BI32" s="53"/>
      <c r="BJ32" s="56" t="str">
        <f t="shared" si="3"/>
        <v/>
      </c>
      <c r="BK32" s="56" t="str">
        <f t="shared" si="4"/>
        <v/>
      </c>
      <c r="BL32" s="56" t="str">
        <f t="shared" si="5"/>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0"/>
        <v>0</v>
      </c>
      <c r="BE42" s="56" t="str">
        <f t="shared" si="1"/>
        <v>Débil</v>
      </c>
      <c r="BF42" s="53"/>
      <c r="BG42" s="55" t="s">
        <v>122</v>
      </c>
      <c r="BH42" s="56" t="str">
        <f t="shared" si="2"/>
        <v>Casilla formulada</v>
      </c>
      <c r="BI42" s="53"/>
      <c r="BJ42" s="56" t="str">
        <f t="shared" si="3"/>
        <v/>
      </c>
      <c r="BK42" s="56" t="str">
        <f t="shared" si="4"/>
        <v/>
      </c>
      <c r="BL42" s="56" t="str">
        <f t="shared" si="5"/>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0"/>
        <v>0</v>
      </c>
      <c r="BE52" s="56" t="str">
        <f t="shared" si="1"/>
        <v>Débil</v>
      </c>
      <c r="BF52" s="53"/>
      <c r="BG52" s="55" t="s">
        <v>122</v>
      </c>
      <c r="BH52" s="56" t="str">
        <f t="shared" si="2"/>
        <v>Casilla formulada</v>
      </c>
      <c r="BI52" s="53"/>
      <c r="BJ52" s="56" t="str">
        <f t="shared" si="3"/>
        <v/>
      </c>
      <c r="BK52" s="56" t="str">
        <f t="shared" si="4"/>
        <v/>
      </c>
      <c r="BL52" s="56" t="str">
        <f t="shared" si="5"/>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239"/>
      <c r="BN61" s="242"/>
      <c r="BO61" s="255"/>
      <c r="BP61" s="219"/>
      <c r="BQ61" s="222"/>
      <c r="BR61" s="222"/>
      <c r="BS61" s="231"/>
    </row>
    <row r="62" spans="2:71" hidden="1" x14ac:dyDescent="0.2"/>
    <row r="63" spans="2:71" hidden="1" x14ac:dyDescent="0.2"/>
  </sheetData>
  <sheetProtection algorithmName="SHA-512" hashValue="aXAluuSK2QcYUcHPpcgUXPC893ljelwLjde4vmVzW/lLQquHrYCO/yRgrbXKCM9QZx8AmhNgBrQUIpxJu7hwlQ==" saltValue="3v7qrkJTJl4zTPEEC/yZIg=="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47" priority="23" operator="containsText" text="Si es Riesgo de Corrupción">
      <formula>NOT(ISERROR(SEARCH("Si es Riesgo de Corrupción",J12)))</formula>
    </cfRule>
    <cfRule type="containsText" dxfId="46" priority="24" operator="containsText" text="No es Riesgo de Corrupción">
      <formula>NOT(ISERROR(SEARCH("No es Riesgo de Corrupción",J12)))</formula>
    </cfRule>
  </conditionalFormatting>
  <conditionalFormatting sqref="L12:M21">
    <cfRule type="containsText" dxfId="45" priority="22" operator="containsText" text="Espacio para describir ">
      <formula>NOT(ISERROR(SEARCH("Espacio para describir ",L12)))</formula>
    </cfRule>
  </conditionalFormatting>
  <conditionalFormatting sqref="Q12:AI61 AQ12:AQ61 AV12:BC61 BG12:BG61 BO12:BO61 N12:N61">
    <cfRule type="containsText" dxfId="44" priority="21" operator="containsText" text="Escoger un dato de la lista desplegable">
      <formula>NOT(ISERROR(SEARCH("Escoger un dato de la lista desplegable",N12)))</formula>
    </cfRule>
  </conditionalFormatting>
  <conditionalFormatting sqref="AO12:AO61">
    <cfRule type="containsText" dxfId="43" priority="20" operator="containsText" text="REDACTAR CONTROL">
      <formula>NOT(ISERROR(SEARCH("REDACTAR CONTROL",AO12)))</formula>
    </cfRule>
  </conditionalFormatting>
  <conditionalFormatting sqref="AL12 BR12">
    <cfRule type="containsText" dxfId="42" priority="17" operator="containsText" text="Extremo">
      <formula>NOT(ISERROR(SEARCH("Extremo",AL12)))</formula>
    </cfRule>
    <cfRule type="containsText" dxfId="41" priority="18" operator="containsText" text="Alto">
      <formula>NOT(ISERROR(SEARCH("Alto",AL12)))</formula>
    </cfRule>
    <cfRule type="containsText" dxfId="40" priority="19" operator="containsText" text="Moderado">
      <formula>NOT(ISERROR(SEARCH("Moderado",AL12)))</formula>
    </cfRule>
  </conditionalFormatting>
  <conditionalFormatting sqref="L22:M31">
    <cfRule type="containsText" dxfId="39" priority="16" operator="containsText" text="Espacio para describir ">
      <formula>NOT(ISERROR(SEARCH("Espacio para describir ",L22)))</formula>
    </cfRule>
  </conditionalFormatting>
  <conditionalFormatting sqref="AL22 BR22">
    <cfRule type="containsText" dxfId="38" priority="13" operator="containsText" text="Extremo">
      <formula>NOT(ISERROR(SEARCH("Extremo",AL22)))</formula>
    </cfRule>
    <cfRule type="containsText" dxfId="37" priority="14" operator="containsText" text="Alto">
      <formula>NOT(ISERROR(SEARCH("Alto",AL22)))</formula>
    </cfRule>
    <cfRule type="containsText" dxfId="36" priority="15" operator="containsText" text="Moderado">
      <formula>NOT(ISERROR(SEARCH("Moderado",AL22)))</formula>
    </cfRule>
  </conditionalFormatting>
  <conditionalFormatting sqref="L32:M41">
    <cfRule type="containsText" dxfId="35" priority="12" operator="containsText" text="Espacio para describir ">
      <formula>NOT(ISERROR(SEARCH("Espacio para describir ",L32)))</formula>
    </cfRule>
  </conditionalFormatting>
  <conditionalFormatting sqref="AL32 BR32">
    <cfRule type="containsText" dxfId="34" priority="9" operator="containsText" text="Extremo">
      <formula>NOT(ISERROR(SEARCH("Extremo",AL32)))</formula>
    </cfRule>
    <cfRule type="containsText" dxfId="33" priority="10" operator="containsText" text="Alto">
      <formula>NOT(ISERROR(SEARCH("Alto",AL32)))</formula>
    </cfRule>
    <cfRule type="containsText" dxfId="32" priority="11" operator="containsText" text="Moderado">
      <formula>NOT(ISERROR(SEARCH("Moderado",AL32)))</formula>
    </cfRule>
  </conditionalFormatting>
  <conditionalFormatting sqref="L42:M51">
    <cfRule type="containsText" dxfId="31" priority="8" operator="containsText" text="Espacio para describir ">
      <formula>NOT(ISERROR(SEARCH("Espacio para describir ",L42)))</formula>
    </cfRule>
  </conditionalFormatting>
  <conditionalFormatting sqref="AL42 BR42">
    <cfRule type="containsText" dxfId="30" priority="5" operator="containsText" text="Extremo">
      <formula>NOT(ISERROR(SEARCH("Extremo",AL42)))</formula>
    </cfRule>
    <cfRule type="containsText" dxfId="29" priority="6" operator="containsText" text="Alto">
      <formula>NOT(ISERROR(SEARCH("Alto",AL42)))</formula>
    </cfRule>
    <cfRule type="containsText" dxfId="28" priority="7" operator="containsText" text="Moderado">
      <formula>NOT(ISERROR(SEARCH("Moderado",AL42)))</formula>
    </cfRule>
  </conditionalFormatting>
  <conditionalFormatting sqref="L52:M61">
    <cfRule type="containsText" dxfId="27" priority="4" operator="containsText" text="Espacio para describir ">
      <formula>NOT(ISERROR(SEARCH("Espacio para describir ",L52)))</formula>
    </cfRule>
  </conditionalFormatting>
  <conditionalFormatting sqref="AL52 BR52">
    <cfRule type="containsText" dxfId="26" priority="1" operator="containsText" text="Extremo">
      <formula>NOT(ISERROR(SEARCH("Extremo",AL52)))</formula>
    </cfRule>
    <cfRule type="containsText" dxfId="25" priority="2" operator="containsText" text="Alto">
      <formula>NOT(ISERROR(SEARCH("Alto",AL52)))</formula>
    </cfRule>
    <cfRule type="containsText" dxfId="24"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404EC97E-1032-4B9D-A7DD-E391A2EEC4AA}"/>
    <dataValidation allowBlank="1" showInputMessage="1" showErrorMessage="1" prompt="¿Se deja evidencia o rastro de la ejecución del control, que permita a cualquier tercero con la evidencia, llegar a la misma conclusión?." sqref="BC11" xr:uid="{DB46F875-1AEF-43DA-8020-F22DFE3C8C5C}"/>
    <dataValidation allowBlank="1" showInputMessage="1" showErrorMessage="1" prompt="¿Las observaciones, desviaciones o diferencias identificadas como resultados de la ejecución del control son investigadas y resueltas de manera oportuna?" sqref="BB11" xr:uid="{D561B79D-4219-4443-A0DD-5175503EFCAD}"/>
    <dataValidation allowBlank="1" showInputMessage="1" showErrorMessage="1" prompt="¿La fuente de información que se utiliza en el desarrollo del control es información confiable que permita mitigar el riesgo?." sqref="BA11" xr:uid="{5DDB1F3A-CE2C-447A-B67A-D1409D032673}"/>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7FB919F5-6DD9-45F9-BA73-FA4F59796929}"/>
    <dataValidation allowBlank="1" showInputMessage="1" showErrorMessage="1" prompt="¿La oportunidad en que se ejecuta el control ayuda a prevenir la mitigación del riesgo o a detectar la materialización del riesgo de manera oportuna?" sqref="AY11" xr:uid="{24D02D6E-C188-4708-B79F-1ADCC0347A2B}"/>
    <dataValidation allowBlank="1" showInputMessage="1" showErrorMessage="1" prompt="El responsable tiene autoridad y adecuada segregación de funciones en la ejecución del control?" sqref="AX11" xr:uid="{187BA8A5-22C8-46F2-888A-46F988F6D18F}"/>
    <dataValidation allowBlank="1" showInputMessage="1" showErrorMessage="1" prompt="¿Existen un responsable asignado a la ejecución del control?" sqref="AW11" xr:uid="{7DB375A0-D1F8-44D9-AFAB-11D75CEB783A}"/>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72403662-DFAD-4357-8B03-03F4C0E772CB}"/>
    <dataValidation type="list" allowBlank="1" showInputMessage="1" showErrorMessage="1" prompt="¿Genera Impacto ambiental?" sqref="AI12:AI61" xr:uid="{83CBAE0A-1BB2-478B-AA63-37DD69336927}">
      <formula1>"SI,NO,Escoger un dato de la lista desplegable"</formula1>
    </dataValidation>
    <dataValidation allowBlank="1" showInputMessage="1" showErrorMessage="1" prompt="¿Genera Impacto ambiental?" sqref="AI11" xr:uid="{17A80965-77AA-46FF-86E0-8818873C9848}"/>
    <dataValidation type="list" allowBlank="1" showInputMessage="1" showErrorMessage="1" prompt="¿Afectar la imagen nacional?" sqref="AH12:AH61" xr:uid="{9403023B-4D83-4795-A495-B8D7C0D7F9C8}">
      <formula1>"SI,NO,Escoger un dato de la lista desplegable"</formula1>
    </dataValidation>
    <dataValidation allowBlank="1" showInputMessage="1" showErrorMessage="1" prompt="¿Afectar la imagen nacional?" sqref="AH11" xr:uid="{05E56CD8-5020-4EEF-9E24-69071B48D00E}"/>
    <dataValidation type="list" allowBlank="1" showInputMessage="1" showErrorMessage="1" prompt="¿Afectar la imagen regional?" sqref="AG12:AG61" xr:uid="{5291547D-401D-4D85-819A-085B1F44BD8A}">
      <formula1>"SI,NO,Escoger un dato de la lista desplegable"</formula1>
    </dataValidation>
    <dataValidation allowBlank="1" showInputMessage="1" showErrorMessage="1" prompt="¿Afectar la imagen regional?" sqref="AG11" xr:uid="{3106EF93-8848-4A09-8AC2-7DBE80D533DD}"/>
    <dataValidation type="list" allowBlank="1" showInputMessage="1" showErrorMessage="1" prompt="¿Ocasionar lesiones físicas o pérdida de vidas humanas?_x000a_NOTA: si esta respuesta es afirmativa, el impacto sera considerado como catastrófico." sqref="AF12:AF61" xr:uid="{E8A814CE-D4CC-4404-952A-0725770C5FB3}">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1B26A354-24D7-4781-A34E-2A20B1DE5CCA}"/>
    <dataValidation type="list" allowBlank="1" showInputMessage="1" showErrorMessage="1" prompt="¿Generar pérdida de credibilidad del sector?" sqref="AE12:AE61" xr:uid="{6D156D9D-224C-4C63-A2A4-D76026B318F9}">
      <formula1>"SI,NO,Escoger un dato de la lista desplegable"</formula1>
    </dataValidation>
    <dataValidation allowBlank="1" showInputMessage="1" showErrorMessage="1" prompt="¿Generar pérdida de credibilidad del sector?" sqref="AE11" xr:uid="{A17A099F-B03C-4C73-982A-F5FC8DBB728B}"/>
    <dataValidation type="list" allowBlank="1" showInputMessage="1" showErrorMessage="1" prompt="¿Dar lugar a procesos penales?" sqref="AD12:AD61" xr:uid="{0CAF2E91-5E27-4927-8144-6FCAD41C251A}">
      <formula1>"SI,NO,Escoger un dato de la lista desplegable"</formula1>
    </dataValidation>
    <dataValidation allowBlank="1" showInputMessage="1" showErrorMessage="1" prompt="¿Dar lugar a procesos penales?" sqref="AD11" xr:uid="{CEDA3CBC-C154-4DFF-8D7B-4EBC87B4041E}"/>
    <dataValidation type="list" allowBlank="1" showInputMessage="1" showErrorMessage="1" prompt="¿Dar lugar a procesos fiscales?" sqref="AC12:AC61" xr:uid="{89D180B5-5A86-4D01-BB59-32AAAE48F436}">
      <formula1>"SI,NO,Escoger un dato de la lista desplegable"</formula1>
    </dataValidation>
    <dataValidation allowBlank="1" showInputMessage="1" showErrorMessage="1" prompt="¿Dar lugar a procesos fiscales?" sqref="AC11" xr:uid="{859BAA55-75BB-4A5E-8F2F-333ECF1C9EC9}"/>
    <dataValidation type="list" allowBlank="1" showInputMessage="1" showErrorMessage="1" prompt="¿Dar lugar a procesos disciplinarios?" sqref="AB12:AB61" xr:uid="{75552D38-89EA-4C1A-98BB-EE67419446FE}">
      <formula1>"SI,NO,Escoger un dato de la lista desplegable"</formula1>
    </dataValidation>
    <dataValidation allowBlank="1" showInputMessage="1" showErrorMessage="1" prompt="¿Dar lugar a procesos disciplinarios?" sqref="AB11" xr:uid="{E3248A7C-A9A9-4EDC-8FFB-3B552AD6D6F8}"/>
    <dataValidation type="list" allowBlank="1" showInputMessage="1" showErrorMessage="1" prompt="¿Dar lugar a procesos sancionatorios?" sqref="AA12:AA61" xr:uid="{17C08B17-B8AC-412F-8812-B4FBCFE627DE}">
      <formula1>"SI,NO,Escoger un dato de la lista desplegable"</formula1>
    </dataValidation>
    <dataValidation allowBlank="1" showInputMessage="1" showErrorMessage="1" prompt="¿Dar lugar a procesos sancionatorios?" sqref="AA11" xr:uid="{1284A346-C485-488B-9813-90B72A029185}"/>
    <dataValidation type="list" allowBlank="1" showInputMessage="1" showErrorMessage="1" prompt="¿Generar intervención de los órganos de control, de la Fiscalía, u otro ente?" sqref="Z12:Z61" xr:uid="{0F32D783-1D6A-470C-80AD-008F86E6F19C}">
      <formula1>"SI,NO,Escoger un dato de la lista desplegable"</formula1>
    </dataValidation>
    <dataValidation allowBlank="1" showInputMessage="1" showErrorMessage="1" prompt="¿Generar intervención de los órganos de control, de la Fiscalía, u otro ente?" sqref="Z11" xr:uid="{3BC2C56E-F845-4A5E-93C2-2C08A82A5844}"/>
    <dataValidation type="list" allowBlank="1" showInputMessage="1" showErrorMessage="1" prompt="¿Generar pérdida de información de la Entidad?" sqref="Y12:Y61" xr:uid="{3A7E2FA7-A2F2-4022-9EED-B8A9D5CBF8D7}">
      <formula1>"SI,NO,Escoger un dato de la lista desplegable"</formula1>
    </dataValidation>
    <dataValidation allowBlank="1" showInputMessage="1" showErrorMessage="1" prompt="¿Generar pérdida de información de la Entidad?" sqref="Y11" xr:uid="{54AD8EB4-0E17-4F74-9532-C7FB75AC4914}"/>
    <dataValidation type="list" allowBlank="1" showInputMessage="1" showErrorMessage="1" prompt="¿Dar lugar al detrimento de calidad de vida de la comunidad por la pérdida del bien o servicios o los recursos públicos?" sqref="X12:X61" xr:uid="{443E8835-6960-44CD-A3C6-C50EEF86B078}">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7ED18327-B489-4144-8624-3EE9AEED7C48}"/>
    <dataValidation type="list" allowBlank="1" showInputMessage="1" showErrorMessage="1" prompt="¿Afectar la generación de los productos o la prestación de servicios?" sqref="W12:W61" xr:uid="{6E45A068-BA30-4397-8EB5-536280040ABB}">
      <formula1>"SI,NO,Escoger un dato de la lista desplegable"</formula1>
    </dataValidation>
    <dataValidation allowBlank="1" showInputMessage="1" showErrorMessage="1" prompt="¿Afectar la generación de los productos o la prestación de servicios?" sqref="W11" xr:uid="{5DFB0F3C-7860-409D-9BB4-97979D4C1A0A}"/>
    <dataValidation type="list" allowBlank="1" showInputMessage="1" showErrorMessage="1" prompt="¿Generar pérdida de recursos económicos?" sqref="V12:V61" xr:uid="{B8C370E8-F295-4AED-B523-008B30B94A54}">
      <formula1>"SI,NO,Escoger un dato de la lista desplegable"</formula1>
    </dataValidation>
    <dataValidation allowBlank="1" showInputMessage="1" showErrorMessage="1" prompt="¿Generar pérdida de recursos económicos?" sqref="V11" xr:uid="{E813EAF0-6AC0-4D60-A08F-BAC6A3DF12EA}"/>
    <dataValidation type="list" allowBlank="1" showInputMessage="1" showErrorMessage="1" prompt="¿Generar pérdida de confianza de la Entidad, afectando su reputación?" sqref="U12:U61" xr:uid="{1F229120-0C71-47E4-904E-DC5834E16F71}">
      <formula1>"SI,NO,Escoger un dato de la lista desplegable"</formula1>
    </dataValidation>
    <dataValidation allowBlank="1" showInputMessage="1" showErrorMessage="1" prompt="¿Generar pérdida de confianza de la Entidad, afectando su reputación?" sqref="U11" xr:uid="{B8E5E59C-9404-4052-BB05-288B7804CD46}"/>
    <dataValidation type="list" allowBlank="1" showInputMessage="1" showErrorMessage="1" prompt="¿Afectar el cumplimiento de la misión del sector al que pertenece la Entidad?" sqref="T12:T61" xr:uid="{66C52C2F-0380-423F-9DF2-1D4FE3849309}">
      <formula1>"SI,NO,Escoger un dato de la lista desplegable"</formula1>
    </dataValidation>
    <dataValidation allowBlank="1" showInputMessage="1" showErrorMessage="1" prompt="¿Afectar el cumplimiento de la misión del sector al que pertenece la Entidad?" sqref="T11" xr:uid="{C0E93976-2887-468D-BA81-37C657BBD0EF}"/>
    <dataValidation type="list" allowBlank="1" showInputMessage="1" showErrorMessage="1" prompt="¿Afectar el cumplimiento de misión de la Entidad?" sqref="S12:S61" xr:uid="{89216727-2806-4CD8-B988-922D97A4D668}">
      <formula1>"SI,NO,Escoger un dato de la lista desplegable"</formula1>
    </dataValidation>
    <dataValidation allowBlank="1" showInputMessage="1" showErrorMessage="1" prompt="¿Afectar el cumplimiento de misión de la Entidad?" sqref="S11" xr:uid="{31E4042D-AAE8-4A7F-BB83-FD2F6E4AA573}"/>
    <dataValidation type="list" allowBlank="1" showInputMessage="1" showErrorMessage="1" prompt="¿Afectar el cumplimiento de metas y objetivos de la dependencia?" sqref="R12:R61" xr:uid="{ACC18A3C-30D8-49F1-9FED-6B250B867327}">
      <formula1>"SI,NO,Escoger un dato de la lista desplegable"</formula1>
    </dataValidation>
    <dataValidation allowBlank="1" showInputMessage="1" showErrorMessage="1" prompt="¿Afectar el cumplimiento de metas y objetivos de la dependencia?" sqref="R11" xr:uid="{B255F052-714F-4687-9B97-9FBB1024BAAB}"/>
    <dataValidation type="list" allowBlank="1" showInputMessage="1" showErrorMessage="1" prompt="¿Afectar al grupo de funcionarios del proceso?" sqref="Q12:Q61" xr:uid="{DD38A541-2BAD-4183-9DA4-3946979F9341}">
      <formula1>"SI,NO,Escoger un dato de la lista desplegable"</formula1>
    </dataValidation>
    <dataValidation allowBlank="1" showInputMessage="1" showErrorMessage="1" prompt="¿Afectar al grupo de funcionarios del proceso?" sqref="Q11" xr:uid="{D98150D7-4EED-4559-9C03-80F9445B4F94}"/>
    <dataValidation allowBlank="1" showInputMessage="1" showErrorMessage="1" prompt="Son los efectos ocasionados por la ocurrencia de un riesgo que afecta los objetivos o procesos de la entidad. Pueden ser una pérdida, un daño, un perjuicio, un detrimento." sqref="M9:M11" xr:uid="{F192E233-1ED5-4E8A-B01C-2A7CB23C7F45}"/>
    <dataValidation type="list" allowBlank="1" showInputMessage="1" showErrorMessage="1" sqref="BG12:BG61" xr:uid="{72563CED-6871-4869-8F7C-F3D17274322D}">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27E76A44-280A-4F85-AF65-18931B7364FB}">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4DD18DE2-BCB0-43F2-8E9B-BEC76000E7C9}">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0A5E85BC-3A27-469C-8B18-A0D9889DC7CE}">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5F7DB6DC-CA74-40C6-B5D6-A98E16AE8D6F}">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0FACBDA4-F0A7-4DF2-939B-35D1825FD3D4}">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171ECA1D-9EDC-47C2-A4BD-204F9C7DCA68}">
      <formula1>"Adecuado,Inadecuado,Escoger un dato de la lista desplegable"</formula1>
    </dataValidation>
    <dataValidation type="list" allowBlank="1" showInputMessage="1" showErrorMessage="1" prompt="¿Existen un responsable asignado a la ejecución del control?" sqref="AW12:AW61" xr:uid="{CBF43F78-1A3F-49A0-8B04-CB799CBC0C89}">
      <formula1>"Asignado,No Asignado,Escoger un dato de la lista desplegable"</formula1>
    </dataValidation>
    <dataValidation type="list" allowBlank="1" showInputMessage="1" showErrorMessage="1" sqref="AV12:AV61" xr:uid="{B6C39623-AAC3-407C-8345-351E24B49A2C}">
      <formula1>"Escoger un dato de la lista desplegable,Preventivo,Detectivo"</formula1>
    </dataValidation>
    <dataValidation type="list" allowBlank="1" showInputMessage="1" showErrorMessage="1" sqref="AQ12:AQ61" xr:uid="{F01BFFA7-235E-4639-BEC0-DD1649B75482}">
      <formula1>"Escoger un dato de la lista desplegable,Por Tramite, Diario, Semanal, Quincenal, Mensual, Bimestral, Trimestral, Semestral,Anual"</formula1>
    </dataValidation>
    <dataValidation type="list" allowBlank="1" showInputMessage="1" showErrorMessage="1" sqref="F12:I61" xr:uid="{D4551BC6-DD94-4FC4-982E-372E4EBC6F97}">
      <formula1>"SI,NO,Escoger un dato de la lista desplegable"</formula1>
    </dataValidation>
    <dataValidation type="list" allowBlank="1" showInputMessage="1" showErrorMessage="1" sqref="N12:N61" xr:uid="{46A90AEF-1722-4BFD-BF84-995EE8472945}">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38C112E-B4BF-4E3E-923F-331817D78843}">
          <x14:formula1>
            <xm:f>DATOS!$J$15:$J$19</xm:f>
          </x14:formula1>
          <xm:sqref>AM12:AM61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BD29C-0C5A-49F3-BB3E-118778D29FF9}">
  <sheetPr>
    <pageSetUpPr fitToPage="1"/>
  </sheetPr>
  <dimension ref="B1:BJ19"/>
  <sheetViews>
    <sheetView view="pageBreakPreview" topLeftCell="A10" zoomScale="60" zoomScaleNormal="80" workbookViewId="0">
      <selection activeCell="C22" sqref="C22:C31"/>
    </sheetView>
  </sheetViews>
  <sheetFormatPr baseColWidth="10" defaultColWidth="11.5703125" defaultRowHeight="12" x14ac:dyDescent="0.2"/>
  <cols>
    <col min="1" max="1" width="2.28515625" style="37" customWidth="1"/>
    <col min="2" max="3" width="11.5703125" style="40"/>
    <col min="4" max="4" width="16" style="37" customWidth="1"/>
    <col min="5" max="5" width="12.85546875" style="37" customWidth="1"/>
    <col min="6" max="6" width="2.28515625" style="37" customWidth="1"/>
    <col min="7" max="8" width="9.85546875" style="40" customWidth="1"/>
    <col min="9" max="10" width="47.28515625" style="37" customWidth="1"/>
    <col min="11" max="16384" width="11.5703125" style="37"/>
  </cols>
  <sheetData>
    <row r="1" spans="2:62" s="30" customFormat="1" ht="14.25" x14ac:dyDescent="0.2">
      <c r="BG1" s="31"/>
      <c r="BI1" s="31"/>
      <c r="BJ1" s="31"/>
    </row>
    <row r="2" spans="2:62" s="27" customFormat="1" ht="19.5" customHeight="1" x14ac:dyDescent="0.25">
      <c r="B2" s="267"/>
      <c r="C2" s="268"/>
      <c r="D2" s="273" t="s">
        <v>73</v>
      </c>
      <c r="E2" s="274"/>
      <c r="F2" s="274"/>
      <c r="G2" s="274"/>
      <c r="H2" s="274"/>
      <c r="I2" s="274"/>
      <c r="J2" s="275"/>
    </row>
    <row r="3" spans="2:62" s="27" customFormat="1" ht="45" customHeight="1" x14ac:dyDescent="0.25">
      <c r="B3" s="269"/>
      <c r="C3" s="270"/>
      <c r="D3" s="276" t="s">
        <v>72</v>
      </c>
      <c r="E3" s="277"/>
      <c r="F3" s="277"/>
      <c r="G3" s="277"/>
      <c r="H3" s="277"/>
      <c r="I3" s="277"/>
      <c r="J3" s="278"/>
    </row>
    <row r="4" spans="2:62" s="29" customFormat="1" ht="24.75" customHeight="1" x14ac:dyDescent="0.25">
      <c r="B4" s="271"/>
      <c r="C4" s="272"/>
      <c r="D4" s="279" t="s">
        <v>126</v>
      </c>
      <c r="E4" s="279"/>
      <c r="F4" s="279"/>
      <c r="G4" s="279"/>
      <c r="H4" s="279"/>
      <c r="I4" s="32" t="s">
        <v>127</v>
      </c>
      <c r="J4" s="32" t="s">
        <v>128</v>
      </c>
    </row>
    <row r="5" spans="2:62" s="28" customFormat="1" ht="12.75" x14ac:dyDescent="0.2"/>
    <row r="6" spans="2:62" s="28" customFormat="1" ht="12.75" x14ac:dyDescent="0.2">
      <c r="B6" s="280" t="s">
        <v>112</v>
      </c>
      <c r="C6" s="280"/>
      <c r="D6" s="280"/>
      <c r="E6" s="280"/>
      <c r="G6" s="280" t="s">
        <v>114</v>
      </c>
      <c r="H6" s="280"/>
      <c r="I6" s="280"/>
      <c r="J6" s="280"/>
    </row>
    <row r="7" spans="2:62" s="28" customFormat="1" ht="12.75" x14ac:dyDescent="0.2">
      <c r="B7" s="33" t="s">
        <v>129</v>
      </c>
      <c r="C7" s="34" t="s">
        <v>130</v>
      </c>
      <c r="D7" s="34" t="s">
        <v>131</v>
      </c>
      <c r="E7" s="34" t="s">
        <v>132</v>
      </c>
      <c r="G7" s="33" t="s">
        <v>129</v>
      </c>
      <c r="H7" s="34" t="s">
        <v>129</v>
      </c>
      <c r="I7" s="34" t="s">
        <v>133</v>
      </c>
      <c r="J7" s="34" t="s">
        <v>134</v>
      </c>
    </row>
    <row r="8" spans="2:62" s="28" customFormat="1" ht="132" x14ac:dyDescent="0.2">
      <c r="B8" s="35">
        <v>5</v>
      </c>
      <c r="C8" s="36" t="s">
        <v>135</v>
      </c>
      <c r="D8" s="36" t="s">
        <v>136</v>
      </c>
      <c r="E8" s="36" t="s">
        <v>137</v>
      </c>
      <c r="F8" s="37"/>
      <c r="G8" s="35">
        <v>5</v>
      </c>
      <c r="H8" s="36" t="s">
        <v>138</v>
      </c>
      <c r="I8" s="36" t="s">
        <v>139</v>
      </c>
      <c r="J8" s="36" t="s">
        <v>140</v>
      </c>
    </row>
    <row r="9" spans="2:62" s="28" customFormat="1" ht="132" x14ac:dyDescent="0.2">
      <c r="B9" s="35">
        <v>4</v>
      </c>
      <c r="C9" s="36" t="s">
        <v>141</v>
      </c>
      <c r="D9" s="36" t="s">
        <v>142</v>
      </c>
      <c r="E9" s="36" t="s">
        <v>143</v>
      </c>
      <c r="F9" s="37"/>
      <c r="G9" s="35">
        <v>4</v>
      </c>
      <c r="H9" s="36" t="s">
        <v>144</v>
      </c>
      <c r="I9" s="36" t="s">
        <v>145</v>
      </c>
      <c r="J9" s="36" t="s">
        <v>146</v>
      </c>
    </row>
    <row r="10" spans="2:62" s="38" customFormat="1" ht="116.45" customHeight="1" x14ac:dyDescent="0.2">
      <c r="B10" s="35">
        <v>3</v>
      </c>
      <c r="C10" s="35" t="s">
        <v>147</v>
      </c>
      <c r="D10" s="36" t="s">
        <v>148</v>
      </c>
      <c r="E10" s="36" t="s">
        <v>149</v>
      </c>
      <c r="G10" s="35">
        <v>3</v>
      </c>
      <c r="H10" s="35" t="s">
        <v>150</v>
      </c>
      <c r="I10" s="36" t="s">
        <v>151</v>
      </c>
      <c r="J10" s="36" t="s">
        <v>152</v>
      </c>
    </row>
    <row r="11" spans="2:62" s="38" customFormat="1" ht="116.45" customHeight="1" x14ac:dyDescent="0.2">
      <c r="B11" s="35">
        <v>2</v>
      </c>
      <c r="C11" s="35" t="s">
        <v>153</v>
      </c>
      <c r="D11" s="36" t="s">
        <v>154</v>
      </c>
      <c r="E11" s="36" t="s">
        <v>155</v>
      </c>
      <c r="G11" s="35">
        <v>2</v>
      </c>
      <c r="H11" s="35" t="s">
        <v>156</v>
      </c>
      <c r="I11" s="36" t="s">
        <v>157</v>
      </c>
      <c r="J11" s="36" t="s">
        <v>158</v>
      </c>
    </row>
    <row r="12" spans="2:62" s="38" customFormat="1" ht="116.45" customHeight="1" x14ac:dyDescent="0.2">
      <c r="B12" s="35">
        <v>1</v>
      </c>
      <c r="C12" s="35" t="s">
        <v>159</v>
      </c>
      <c r="D12" s="36" t="s">
        <v>160</v>
      </c>
      <c r="E12" s="36" t="s">
        <v>161</v>
      </c>
      <c r="G12" s="35">
        <v>1</v>
      </c>
      <c r="H12" s="35" t="s">
        <v>162</v>
      </c>
      <c r="I12" s="36" t="s">
        <v>163</v>
      </c>
      <c r="J12" s="36" t="s">
        <v>164</v>
      </c>
    </row>
    <row r="13" spans="2:62" s="38" customFormat="1" x14ac:dyDescent="0.2">
      <c r="B13" s="39"/>
      <c r="C13" s="39"/>
      <c r="G13" s="39"/>
      <c r="H13" s="39"/>
    </row>
    <row r="15" spans="2:62" s="38" customFormat="1" x14ac:dyDescent="0.2">
      <c r="B15" s="39"/>
      <c r="C15" s="39"/>
      <c r="G15" s="39"/>
      <c r="H15" s="39"/>
      <c r="J15" s="38" t="s">
        <v>124</v>
      </c>
    </row>
    <row r="16" spans="2:62" s="38" customFormat="1" ht="60" x14ac:dyDescent="0.2">
      <c r="B16" s="39"/>
      <c r="C16" s="39"/>
      <c r="G16" s="39"/>
      <c r="H16" s="39"/>
      <c r="J16" s="38" t="s">
        <v>165</v>
      </c>
    </row>
    <row r="17" spans="2:10" s="38" customFormat="1" ht="60" x14ac:dyDescent="0.2">
      <c r="B17" s="39"/>
      <c r="C17" s="39"/>
      <c r="G17" s="39"/>
      <c r="H17" s="39"/>
      <c r="J17" s="38" t="s">
        <v>166</v>
      </c>
    </row>
    <row r="18" spans="2:10" s="38" customFormat="1" ht="60" x14ac:dyDescent="0.2">
      <c r="B18" s="39"/>
      <c r="C18" s="39"/>
      <c r="G18" s="39"/>
      <c r="H18" s="39"/>
      <c r="J18" s="38" t="s">
        <v>167</v>
      </c>
    </row>
    <row r="19" spans="2:10" s="38" customFormat="1" ht="72" x14ac:dyDescent="0.2">
      <c r="B19" s="39"/>
      <c r="C19" s="39"/>
      <c r="G19" s="39"/>
      <c r="H19" s="39"/>
      <c r="J19" s="38" t="s">
        <v>168</v>
      </c>
    </row>
  </sheetData>
  <sheetProtection sheet="1" objects="1" scenarios="1"/>
  <mergeCells count="6">
    <mergeCell ref="B2:C4"/>
    <mergeCell ref="D2:J2"/>
    <mergeCell ref="D3:J3"/>
    <mergeCell ref="D4:H4"/>
    <mergeCell ref="B6:E6"/>
    <mergeCell ref="G6:J6"/>
  </mergeCells>
  <pageMargins left="0.7" right="0.7" top="0.75" bottom="0.75" header="0.3" footer="0.3"/>
  <pageSetup scale="52"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FDAC6-9B0F-48AF-BD72-CFCD019A7D10}">
  <sheetPr>
    <pageSetUpPr fitToPage="1"/>
  </sheetPr>
  <dimension ref="B2:BS61"/>
  <sheetViews>
    <sheetView zoomScale="40" zoomScaleNormal="40" workbookViewId="0">
      <selection activeCell="N12" sqref="A1:BS21"/>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30"/>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281" t="s">
        <v>79</v>
      </c>
      <c r="O8" s="173"/>
      <c r="P8" s="173"/>
      <c r="Q8" s="173"/>
      <c r="R8" s="173"/>
      <c r="S8" s="173"/>
      <c r="T8" s="173"/>
      <c r="U8" s="173"/>
      <c r="V8" s="173"/>
      <c r="W8" s="173"/>
      <c r="X8" s="173"/>
      <c r="Y8" s="173"/>
      <c r="Z8" s="173"/>
      <c r="AA8" s="173"/>
      <c r="AB8" s="173"/>
      <c r="AC8" s="173"/>
      <c r="AD8" s="173"/>
      <c r="AE8" s="173"/>
      <c r="AF8" s="173"/>
      <c r="AG8" s="173"/>
      <c r="AH8" s="173"/>
      <c r="AI8" s="173"/>
      <c r="AJ8" s="173"/>
      <c r="AK8" s="173"/>
      <c r="AL8" s="173"/>
      <c r="AM8" s="282"/>
      <c r="AN8" s="137" t="s">
        <v>80</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281"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282"/>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281"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284"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86"/>
      <c r="O11" s="287"/>
      <c r="P11" s="287"/>
      <c r="Q11" s="47">
        <v>1</v>
      </c>
      <c r="R11" s="47">
        <v>2</v>
      </c>
      <c r="S11" s="47">
        <v>3</v>
      </c>
      <c r="T11" s="47">
        <v>4</v>
      </c>
      <c r="U11" s="47">
        <v>5</v>
      </c>
      <c r="V11" s="47">
        <v>6</v>
      </c>
      <c r="W11" s="47">
        <v>7</v>
      </c>
      <c r="X11" s="47">
        <v>8</v>
      </c>
      <c r="Y11" s="47">
        <v>9</v>
      </c>
      <c r="Z11" s="47">
        <v>10</v>
      </c>
      <c r="AA11" s="47">
        <v>11</v>
      </c>
      <c r="AB11" s="47">
        <v>12</v>
      </c>
      <c r="AC11" s="47">
        <v>13</v>
      </c>
      <c r="AD11" s="47">
        <v>14</v>
      </c>
      <c r="AE11" s="47">
        <v>15</v>
      </c>
      <c r="AF11" s="47">
        <v>16</v>
      </c>
      <c r="AG11" s="47">
        <v>17</v>
      </c>
      <c r="AH11" s="47">
        <v>18</v>
      </c>
      <c r="AI11" s="47">
        <v>19</v>
      </c>
      <c r="AJ11" s="283"/>
      <c r="AK11" s="283"/>
      <c r="AL11" s="283"/>
      <c r="AM11" s="285"/>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96" customHeight="1" x14ac:dyDescent="0.25">
      <c r="B12" s="197">
        <v>1</v>
      </c>
      <c r="C12" s="200" t="s">
        <v>120</v>
      </c>
      <c r="D12" s="203" t="s">
        <v>121</v>
      </c>
      <c r="E12" s="203"/>
      <c r="F12" s="203" t="s">
        <v>122</v>
      </c>
      <c r="G12" s="203" t="s">
        <v>122</v>
      </c>
      <c r="H12" s="203" t="s">
        <v>122</v>
      </c>
      <c r="I12" s="203" t="s">
        <v>122</v>
      </c>
      <c r="J12" s="203" t="str">
        <f>IF(AND((F12="SI"),(G12="SI"),(H12="SI"),(I12="SI")),"Si es Riesgo de Corrupción","No es Riesgo de Corrupción")</f>
        <v>No es Riesgo de Corrupción</v>
      </c>
      <c r="K12" s="50">
        <v>1</v>
      </c>
      <c r="L12" s="51" t="s">
        <v>123</v>
      </c>
      <c r="M12" s="223" t="s">
        <v>191</v>
      </c>
      <c r="N12" s="225" t="s">
        <v>122</v>
      </c>
      <c r="O12" s="214" t="str">
        <f>IF(N12=1,"Rara vez",IF(N12=2,"Improbable",IF(N12=3,"Posible",IF(N12=4,"Probable",IF(N12=5,"Casi seguro","Definir el nivel de probabilidad")))))</f>
        <v>Definir el nivel de probabilidad</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 ← 
Definir el nivel de probabilidad</v>
      </c>
      <c r="Q12" s="220" t="s">
        <v>122</v>
      </c>
      <c r="R12" s="220" t="s">
        <v>122</v>
      </c>
      <c r="S12" s="220" t="s">
        <v>122</v>
      </c>
      <c r="T12" s="220" t="s">
        <v>122</v>
      </c>
      <c r="U12" s="220" t="s">
        <v>122</v>
      </c>
      <c r="V12" s="220" t="s">
        <v>122</v>
      </c>
      <c r="W12" s="220" t="s">
        <v>122</v>
      </c>
      <c r="X12" s="220" t="s">
        <v>122</v>
      </c>
      <c r="Y12" s="220" t="s">
        <v>122</v>
      </c>
      <c r="Z12" s="220" t="s">
        <v>122</v>
      </c>
      <c r="AA12" s="220" t="s">
        <v>122</v>
      </c>
      <c r="AB12" s="220" t="s">
        <v>122</v>
      </c>
      <c r="AC12" s="220" t="s">
        <v>122</v>
      </c>
      <c r="AD12" s="220" t="s">
        <v>122</v>
      </c>
      <c r="AE12" s="220" t="s">
        <v>122</v>
      </c>
      <c r="AF12" s="220" t="s">
        <v>122</v>
      </c>
      <c r="AG12" s="220" t="s">
        <v>122</v>
      </c>
      <c r="AH12" s="220" t="s">
        <v>122</v>
      </c>
      <c r="AI12" s="220" t="s">
        <v>122</v>
      </c>
      <c r="AJ12" s="220">
        <f t="shared" ref="AJ12:AJ22" si="0">IF(AF12="SI","Impacto Catastrófico por lesoines o perdida de vidas humanas",(COUNTIF(Q12:AE21,"SI")+COUNTIF(AG12:AI21,"SI")))</f>
        <v>0</v>
      </c>
      <c r="AK12" s="220" t="str">
        <f>IF(AJ12=0,"",IF(AND(AJ12&gt;0,AJ12&lt;=5),"Moderado",IF(AND(AJ12&gt;5,AJ12&lt;=11),"Mayor","Catastrófico")))</f>
        <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125</v>
      </c>
      <c r="AP12" s="53"/>
      <c r="AQ12" s="53" t="s">
        <v>122</v>
      </c>
      <c r="AR12" s="53"/>
      <c r="AS12" s="53"/>
      <c r="AT12" s="53"/>
      <c r="AU12" s="53"/>
      <c r="AV12" s="53" t="s">
        <v>122</v>
      </c>
      <c r="AW12" s="54" t="s">
        <v>122</v>
      </c>
      <c r="AX12" s="54" t="s">
        <v>122</v>
      </c>
      <c r="AY12" s="54" t="s">
        <v>122</v>
      </c>
      <c r="AZ12" s="54" t="s">
        <v>122</v>
      </c>
      <c r="BA12" s="54" t="s">
        <v>122</v>
      </c>
      <c r="BB12" s="54" t="s">
        <v>122</v>
      </c>
      <c r="BC12" s="54" t="s">
        <v>122</v>
      </c>
      <c r="BD12" s="54">
        <f t="shared" ref="BD12:BD61" si="1">IF(AW12="Asignado",15,0)+IF(AX12="Adecuado",15,0)+IF(AY12="Oportuna",15,0)+IF(AZ12="Prevenir",15,IF(AZ12="Detectar",10,0))+IF(BA12="Confiable",15,0)+IF(BB12="Se investigan y resuelven oportunamente",15,0)+IF(BC12="Completa",10,IF(BC12="Incompleta",5,0))</f>
        <v>0</v>
      </c>
      <c r="BE12" s="54" t="str">
        <f t="shared" ref="BE12:BE61" si="2">IF(BD12&lt;=85,"Débil",IF(AND(BD12&gt;=86,BD12&lt;=94),"Moderado","Fuerte"))</f>
        <v>Débil</v>
      </c>
      <c r="BF12" s="53"/>
      <c r="BG12" s="55" t="s">
        <v>122</v>
      </c>
      <c r="BH12" s="54" t="str">
        <f t="shared" ref="BH12:BH61" si="3">IF(BG12="Débil","No se ejecuta",IF(BG12="Moderado","Algunas veces se ejecuta",IF(BG12="FUERTE","Siempre se ejecuta","Casilla formulada")))</f>
        <v>Casilla formulada</v>
      </c>
      <c r="BI12" s="53"/>
      <c r="BJ12" s="54"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
      </c>
      <c r="BK12" s="54" t="str">
        <f t="shared" ref="BK12:BK61" si="5">IF(BJ12="DÉBIL",0,IF(BJ12="MODERADO",50,IF(BJ12="FUERTE",100,"")))</f>
        <v/>
      </c>
      <c r="BL12" s="54" t="str">
        <f t="shared" ref="BL12:BL61" si="6">IF(AND(BG12="Fuerte",BE12="Fuerte"),"NO","SI")</f>
        <v>SI</v>
      </c>
      <c r="BM12" s="237" t="e">
        <f>IF(AVERAGE(BK12:BK21)=100,"FUERTE",IF(AND(AVERAGE(BK12:BK21)&lt;=99,AVERAGE(BK12:BK21)&gt;=50),"MODERADA",IF(AVERAGE(BK12:BK21)&lt;50,"DÉBIL",0)))</f>
        <v>#DIV/0!</v>
      </c>
      <c r="BN12" s="240" t="str">
        <f>IFERROR(IF(BM12="DÉBIL","NO DISMINUYE",IF(AVERAGEIF(AV12:AV21,"Preventivo",BK12:BK21)&gt;=50,"DIRECTAMENTE","NO DISMINUYE")),"NO DISMINUYE")</f>
        <v>NO DISMINUYE</v>
      </c>
      <c r="BO12" s="243" t="e">
        <f>IF(N12=1,1,IF(AND(N12=2,BM12="FUERTE",BN12="DIRECTAMENTE"),N12-1,IF(AND(N12&gt;2,BM12="FUERTE",BN12="DIRECTAMENTE"),N12-2,IF(AND(N12&gt;=2,BM12="MODERADA",BN12="DIRECTAMENTE"),N12-1,N12))))</f>
        <v>#DIV/0!</v>
      </c>
      <c r="BP12" s="246" t="e">
        <f>IF(BO12=1,"Rara vez",IF(BO12=2,"Improbable",IF(BO12=3,"Posible",IF(BO12=4,"Probable",IF(BO12=5,"Casi Seguro",0)))))</f>
        <v>#DIV/0!</v>
      </c>
      <c r="BQ12" s="228" t="str">
        <f>AK12</f>
        <v/>
      </c>
      <c r="BR12" s="228" t="e">
        <f>IF(AND(BP12="Rara Vez",BQ12="Moderado"),"Moderado",IF(AND(BP12="Rara Vez",BQ12="Mayor"),"Alto",IF(AND(BP12="Improbable",BQ12="Moderado"),"Moderado",IF(AND(BP12="Improbable",BQ12="Mayor"),"Alto",IF(AND(BP12="Posible",BQ12="Moderado"),"Alto",IF(AND(BP12="Probable",BQ12="Moderado"),"Alto","Extremo"))))))</f>
        <v>#DIV/0!</v>
      </c>
      <c r="BS12" s="229"/>
    </row>
    <row r="13" spans="2:71" s="57" customFormat="1" ht="96" customHeight="1" x14ac:dyDescent="0.25">
      <c r="B13" s="198"/>
      <c r="C13" s="201"/>
      <c r="D13" s="203"/>
      <c r="E13" s="203"/>
      <c r="F13" s="203"/>
      <c r="G13" s="203"/>
      <c r="H13" s="203"/>
      <c r="I13" s="203"/>
      <c r="J13" s="203"/>
      <c r="K13" s="58">
        <v>2</v>
      </c>
      <c r="L13" s="59" t="s">
        <v>123</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125</v>
      </c>
      <c r="AP13" s="61"/>
      <c r="AQ13" s="61" t="s">
        <v>122</v>
      </c>
      <c r="AR13" s="61"/>
      <c r="AS13" s="61"/>
      <c r="AT13" s="61"/>
      <c r="AU13" s="61"/>
      <c r="AV13" s="61" t="s">
        <v>122</v>
      </c>
      <c r="AW13" s="62" t="s">
        <v>122</v>
      </c>
      <c r="AX13" s="62" t="s">
        <v>122</v>
      </c>
      <c r="AY13" s="62" t="s">
        <v>122</v>
      </c>
      <c r="AZ13" s="62" t="s">
        <v>122</v>
      </c>
      <c r="BA13" s="62" t="s">
        <v>122</v>
      </c>
      <c r="BB13" s="62" t="s">
        <v>122</v>
      </c>
      <c r="BC13" s="62" t="s">
        <v>122</v>
      </c>
      <c r="BD13" s="62">
        <f t="shared" si="1"/>
        <v>0</v>
      </c>
      <c r="BE13" s="62" t="str">
        <f t="shared" si="2"/>
        <v>Débil</v>
      </c>
      <c r="BF13" s="61"/>
      <c r="BG13" s="63" t="s">
        <v>122</v>
      </c>
      <c r="BH13" s="62" t="str">
        <f t="shared" si="3"/>
        <v>Casilla formulada</v>
      </c>
      <c r="BI13" s="61"/>
      <c r="BJ13" s="62" t="str">
        <f t="shared" si="4"/>
        <v/>
      </c>
      <c r="BK13" s="62" t="str">
        <f t="shared" si="5"/>
        <v/>
      </c>
      <c r="BL13" s="62" t="str">
        <f t="shared" si="6"/>
        <v>SI</v>
      </c>
      <c r="BM13" s="238"/>
      <c r="BN13" s="241"/>
      <c r="BO13" s="244"/>
      <c r="BP13" s="218"/>
      <c r="BQ13" s="221"/>
      <c r="BR13" s="221"/>
      <c r="BS13" s="230"/>
    </row>
    <row r="14" spans="2:71" s="57" customFormat="1" ht="9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68" t="s">
        <v>122</v>
      </c>
      <c r="AX14" s="68" t="s">
        <v>122</v>
      </c>
      <c r="AY14" s="68" t="s">
        <v>122</v>
      </c>
      <c r="AZ14" s="68" t="s">
        <v>122</v>
      </c>
      <c r="BA14" s="68" t="s">
        <v>122</v>
      </c>
      <c r="BB14" s="68" t="s">
        <v>122</v>
      </c>
      <c r="BC14" s="68" t="s">
        <v>122</v>
      </c>
      <c r="BD14" s="68">
        <f t="shared" si="1"/>
        <v>0</v>
      </c>
      <c r="BE14" s="68" t="str">
        <f t="shared" si="2"/>
        <v>Débil</v>
      </c>
      <c r="BF14" s="67"/>
      <c r="BG14" s="69" t="s">
        <v>122</v>
      </c>
      <c r="BH14" s="68" t="str">
        <f t="shared" si="3"/>
        <v>Casilla formulada</v>
      </c>
      <c r="BI14" s="67"/>
      <c r="BJ14" s="68" t="str">
        <f t="shared" si="4"/>
        <v/>
      </c>
      <c r="BK14" s="68" t="str">
        <f t="shared" si="5"/>
        <v/>
      </c>
      <c r="BL14" s="68" t="str">
        <f t="shared" si="6"/>
        <v>SI</v>
      </c>
      <c r="BM14" s="238"/>
      <c r="BN14" s="241"/>
      <c r="BO14" s="244"/>
      <c r="BP14" s="218"/>
      <c r="BQ14" s="221"/>
      <c r="BR14" s="221"/>
      <c r="BS14" s="230"/>
    </row>
    <row r="15" spans="2:71" s="57" customFormat="1" ht="9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238"/>
      <c r="BN15" s="241"/>
      <c r="BO15" s="244"/>
      <c r="BP15" s="218"/>
      <c r="BQ15" s="221"/>
      <c r="BR15" s="221"/>
      <c r="BS15" s="230"/>
    </row>
    <row r="16" spans="2:71" s="57" customFormat="1" ht="9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1"/>
        <v>0</v>
      </c>
      <c r="BE16" s="68" t="str">
        <f t="shared" si="2"/>
        <v>Débil</v>
      </c>
      <c r="BF16" s="67"/>
      <c r="BG16" s="69" t="s">
        <v>122</v>
      </c>
      <c r="BH16" s="68" t="str">
        <f t="shared" si="3"/>
        <v>Casilla formulada</v>
      </c>
      <c r="BI16" s="67"/>
      <c r="BJ16" s="68" t="str">
        <f t="shared" si="4"/>
        <v/>
      </c>
      <c r="BK16" s="68" t="str">
        <f t="shared" si="5"/>
        <v/>
      </c>
      <c r="BL16" s="68" t="str">
        <f t="shared" si="6"/>
        <v>SI</v>
      </c>
      <c r="BM16" s="238"/>
      <c r="BN16" s="241"/>
      <c r="BO16" s="244"/>
      <c r="BP16" s="218"/>
      <c r="BQ16" s="221"/>
      <c r="BR16" s="221"/>
      <c r="BS16" s="230"/>
    </row>
    <row r="17" spans="2:71" s="57" customFormat="1" ht="9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238"/>
      <c r="BN17" s="241"/>
      <c r="BO17" s="244"/>
      <c r="BP17" s="218"/>
      <c r="BQ17" s="221"/>
      <c r="BR17" s="221"/>
      <c r="BS17" s="230"/>
    </row>
    <row r="18" spans="2:71" s="57" customFormat="1" ht="9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1"/>
        <v>0</v>
      </c>
      <c r="BE18" s="68" t="str">
        <f t="shared" si="2"/>
        <v>Débil</v>
      </c>
      <c r="BF18" s="67"/>
      <c r="BG18" s="69" t="s">
        <v>122</v>
      </c>
      <c r="BH18" s="68" t="str">
        <f t="shared" si="3"/>
        <v>Casilla formulada</v>
      </c>
      <c r="BI18" s="67"/>
      <c r="BJ18" s="68" t="str">
        <f t="shared" si="4"/>
        <v/>
      </c>
      <c r="BK18" s="68" t="str">
        <f t="shared" si="5"/>
        <v/>
      </c>
      <c r="BL18" s="68" t="str">
        <f t="shared" si="6"/>
        <v>SI</v>
      </c>
      <c r="BM18" s="238"/>
      <c r="BN18" s="241"/>
      <c r="BO18" s="244"/>
      <c r="BP18" s="218"/>
      <c r="BQ18" s="221"/>
      <c r="BR18" s="221"/>
      <c r="BS18" s="230"/>
    </row>
    <row r="19" spans="2:71" s="57" customFormat="1" ht="9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30"/>
    </row>
    <row r="20" spans="2:71" s="57" customFormat="1" ht="9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1"/>
        <v>0</v>
      </c>
      <c r="BE20" s="68" t="str">
        <f t="shared" si="2"/>
        <v>Débil</v>
      </c>
      <c r="BF20" s="67"/>
      <c r="BG20" s="69" t="s">
        <v>122</v>
      </c>
      <c r="BH20" s="68" t="str">
        <f t="shared" si="3"/>
        <v>Casilla formulada</v>
      </c>
      <c r="BI20" s="67"/>
      <c r="BJ20" s="68" t="str">
        <f t="shared" si="4"/>
        <v/>
      </c>
      <c r="BK20" s="68" t="str">
        <f t="shared" si="5"/>
        <v/>
      </c>
      <c r="BL20" s="68" t="str">
        <f t="shared" si="6"/>
        <v>SI</v>
      </c>
      <c r="BM20" s="238"/>
      <c r="BN20" s="241"/>
      <c r="BO20" s="244"/>
      <c r="BP20" s="218"/>
      <c r="BQ20" s="221"/>
      <c r="BR20" s="221"/>
      <c r="BS20" s="230"/>
    </row>
    <row r="21" spans="2:71" s="57" customFormat="1" ht="9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31"/>
    </row>
    <row r="22" spans="2:71" s="57" customFormat="1" ht="96" customHeight="1" x14ac:dyDescent="0.25">
      <c r="B22" s="197">
        <v>2</v>
      </c>
      <c r="C22" s="200" t="s">
        <v>120</v>
      </c>
      <c r="D22" s="203" t="s">
        <v>121</v>
      </c>
      <c r="E22" s="203"/>
      <c r="F22" s="203" t="s">
        <v>122</v>
      </c>
      <c r="G22" s="203" t="s">
        <v>122</v>
      </c>
      <c r="H22" s="203" t="s">
        <v>122</v>
      </c>
      <c r="I22" s="203" t="s">
        <v>122</v>
      </c>
      <c r="J22" s="203" t="str">
        <f>IF(AND((F22="SI"),(G22="SI"),(H22="SI"),(I22="SI")),"Si es Riesgo de Corrupción","No es Riesgo de Corrupción")</f>
        <v>No es Riesgo de Corrupción</v>
      </c>
      <c r="K22" s="50">
        <v>1</v>
      </c>
      <c r="L22" s="51" t="s">
        <v>123</v>
      </c>
      <c r="M22" s="223" t="s">
        <v>191</v>
      </c>
      <c r="N22" s="225"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20" t="s">
        <v>122</v>
      </c>
      <c r="R22" s="220" t="s">
        <v>122</v>
      </c>
      <c r="S22" s="220" t="s">
        <v>122</v>
      </c>
      <c r="T22" s="220" t="s">
        <v>122</v>
      </c>
      <c r="U22" s="220" t="s">
        <v>122</v>
      </c>
      <c r="V22" s="220" t="s">
        <v>122</v>
      </c>
      <c r="W22" s="220" t="s">
        <v>122</v>
      </c>
      <c r="X22" s="220" t="s">
        <v>122</v>
      </c>
      <c r="Y22" s="220" t="s">
        <v>122</v>
      </c>
      <c r="Z22" s="220" t="s">
        <v>122</v>
      </c>
      <c r="AA22" s="220" t="s">
        <v>122</v>
      </c>
      <c r="AB22" s="220" t="s">
        <v>122</v>
      </c>
      <c r="AC22" s="220" t="s">
        <v>122</v>
      </c>
      <c r="AD22" s="220" t="s">
        <v>122</v>
      </c>
      <c r="AE22" s="220" t="s">
        <v>122</v>
      </c>
      <c r="AF22" s="220" t="s">
        <v>122</v>
      </c>
      <c r="AG22" s="220" t="s">
        <v>122</v>
      </c>
      <c r="AH22" s="220" t="s">
        <v>122</v>
      </c>
      <c r="AI22" s="220" t="s">
        <v>122</v>
      </c>
      <c r="AJ22" s="220">
        <f t="shared" si="0"/>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54" t="s">
        <v>122</v>
      </c>
      <c r="AX22" s="54" t="s">
        <v>122</v>
      </c>
      <c r="AY22" s="54" t="s">
        <v>122</v>
      </c>
      <c r="AZ22" s="54" t="s">
        <v>122</v>
      </c>
      <c r="BA22" s="54" t="s">
        <v>122</v>
      </c>
      <c r="BB22" s="54" t="s">
        <v>122</v>
      </c>
      <c r="BC22" s="54" t="s">
        <v>122</v>
      </c>
      <c r="BD22" s="54">
        <f t="shared" si="1"/>
        <v>0</v>
      </c>
      <c r="BE22" s="54" t="str">
        <f t="shared" si="2"/>
        <v>Débil</v>
      </c>
      <c r="BF22" s="53"/>
      <c r="BG22" s="55" t="s">
        <v>122</v>
      </c>
      <c r="BH22" s="54" t="str">
        <f t="shared" si="3"/>
        <v>Casilla formulada</v>
      </c>
      <c r="BI22" s="53"/>
      <c r="BJ22" s="54" t="str">
        <f t="shared" si="4"/>
        <v/>
      </c>
      <c r="BK22" s="54" t="str">
        <f t="shared" si="5"/>
        <v/>
      </c>
      <c r="BL22" s="54" t="str">
        <f t="shared" si="6"/>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4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customHeight="1" x14ac:dyDescent="0.25">
      <c r="B23" s="198"/>
      <c r="C23" s="201"/>
      <c r="D23" s="203"/>
      <c r="E23" s="203"/>
      <c r="F23" s="203"/>
      <c r="G23" s="203"/>
      <c r="H23" s="203"/>
      <c r="I23" s="203"/>
      <c r="J23" s="203"/>
      <c r="K23" s="58">
        <v>2</v>
      </c>
      <c r="L23" s="59" t="s">
        <v>123</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1"/>
        <v>0</v>
      </c>
      <c r="BE23" s="62" t="str">
        <f t="shared" si="2"/>
        <v>Débil</v>
      </c>
      <c r="BF23" s="61"/>
      <c r="BG23" s="63" t="s">
        <v>122</v>
      </c>
      <c r="BH23" s="62" t="str">
        <f t="shared" si="3"/>
        <v>Casilla formulada</v>
      </c>
      <c r="BI23" s="61"/>
      <c r="BJ23" s="62" t="str">
        <f t="shared" si="4"/>
        <v/>
      </c>
      <c r="BK23" s="62" t="str">
        <f t="shared" si="5"/>
        <v/>
      </c>
      <c r="BL23" s="62" t="str">
        <f t="shared" si="6"/>
        <v>SI</v>
      </c>
      <c r="BM23" s="238"/>
      <c r="BN23" s="241"/>
      <c r="BO23" s="244"/>
      <c r="BP23" s="218"/>
      <c r="BQ23" s="221"/>
      <c r="BR23" s="221"/>
      <c r="BS23" s="230"/>
    </row>
    <row r="24" spans="2:71" s="57" customFormat="1" ht="96"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1"/>
        <v>0</v>
      </c>
      <c r="BE24" s="68" t="str">
        <f t="shared" si="2"/>
        <v>Débil</v>
      </c>
      <c r="BF24" s="67"/>
      <c r="BG24" s="69" t="s">
        <v>122</v>
      </c>
      <c r="BH24" s="68" t="str">
        <f t="shared" si="3"/>
        <v>Casilla formulada</v>
      </c>
      <c r="BI24" s="67"/>
      <c r="BJ24" s="68" t="str">
        <f t="shared" si="4"/>
        <v/>
      </c>
      <c r="BK24" s="68" t="str">
        <f t="shared" si="5"/>
        <v/>
      </c>
      <c r="BL24" s="68" t="str">
        <f t="shared" si="6"/>
        <v>SI</v>
      </c>
      <c r="BM24" s="238"/>
      <c r="BN24" s="241"/>
      <c r="BO24" s="244"/>
      <c r="BP24" s="218"/>
      <c r="BQ24" s="221"/>
      <c r="BR24" s="221"/>
      <c r="BS24" s="230"/>
    </row>
    <row r="25" spans="2:71" s="57" customFormat="1" ht="96"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238"/>
      <c r="BN25" s="241"/>
      <c r="BO25" s="244"/>
      <c r="BP25" s="218"/>
      <c r="BQ25" s="221"/>
      <c r="BR25" s="221"/>
      <c r="BS25" s="230"/>
    </row>
    <row r="26" spans="2:71" s="57" customFormat="1" ht="96"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1"/>
        <v>0</v>
      </c>
      <c r="BE26" s="68" t="str">
        <f t="shared" si="2"/>
        <v>Débil</v>
      </c>
      <c r="BF26" s="67"/>
      <c r="BG26" s="69" t="s">
        <v>122</v>
      </c>
      <c r="BH26" s="68" t="str">
        <f t="shared" si="3"/>
        <v>Casilla formulada</v>
      </c>
      <c r="BI26" s="67"/>
      <c r="BJ26" s="68" t="str">
        <f t="shared" si="4"/>
        <v/>
      </c>
      <c r="BK26" s="68" t="str">
        <f t="shared" si="5"/>
        <v/>
      </c>
      <c r="BL26" s="68" t="str">
        <f t="shared" si="6"/>
        <v>SI</v>
      </c>
      <c r="BM26" s="238"/>
      <c r="BN26" s="241"/>
      <c r="BO26" s="244"/>
      <c r="BP26" s="218"/>
      <c r="BQ26" s="221"/>
      <c r="BR26" s="221"/>
      <c r="BS26" s="230"/>
    </row>
    <row r="27" spans="2:71" s="57" customFormat="1" ht="96"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238"/>
      <c r="BN27" s="241"/>
      <c r="BO27" s="244"/>
      <c r="BP27" s="218"/>
      <c r="BQ27" s="221"/>
      <c r="BR27" s="221"/>
      <c r="BS27" s="230"/>
    </row>
    <row r="28" spans="2:71" s="57" customFormat="1" ht="96"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1"/>
        <v>0</v>
      </c>
      <c r="BE28" s="68" t="str">
        <f t="shared" si="2"/>
        <v>Débil</v>
      </c>
      <c r="BF28" s="67"/>
      <c r="BG28" s="69" t="s">
        <v>122</v>
      </c>
      <c r="BH28" s="68" t="str">
        <f t="shared" si="3"/>
        <v>Casilla formulada</v>
      </c>
      <c r="BI28" s="67"/>
      <c r="BJ28" s="68" t="str">
        <f t="shared" si="4"/>
        <v/>
      </c>
      <c r="BK28" s="68" t="str">
        <f t="shared" si="5"/>
        <v/>
      </c>
      <c r="BL28" s="68" t="str">
        <f t="shared" si="6"/>
        <v>SI</v>
      </c>
      <c r="BM28" s="238"/>
      <c r="BN28" s="241"/>
      <c r="BO28" s="244"/>
      <c r="BP28" s="218"/>
      <c r="BQ28" s="221"/>
      <c r="BR28" s="221"/>
      <c r="BS28" s="230"/>
    </row>
    <row r="29" spans="2:71" s="57" customFormat="1" ht="96"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238"/>
      <c r="BN29" s="241"/>
      <c r="BO29" s="244"/>
      <c r="BP29" s="218"/>
      <c r="BQ29" s="221"/>
      <c r="BR29" s="221"/>
      <c r="BS29" s="230"/>
    </row>
    <row r="30" spans="2:71" s="57" customFormat="1" ht="96"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1"/>
        <v>0</v>
      </c>
      <c r="BE30" s="68" t="str">
        <f t="shared" si="2"/>
        <v>Débil</v>
      </c>
      <c r="BF30" s="67"/>
      <c r="BG30" s="69" t="s">
        <v>122</v>
      </c>
      <c r="BH30" s="68" t="str">
        <f t="shared" si="3"/>
        <v>Casilla formulada</v>
      </c>
      <c r="BI30" s="67"/>
      <c r="BJ30" s="68" t="str">
        <f t="shared" si="4"/>
        <v/>
      </c>
      <c r="BK30" s="68" t="str">
        <f t="shared" si="5"/>
        <v/>
      </c>
      <c r="BL30" s="68" t="str">
        <f t="shared" si="6"/>
        <v>SI</v>
      </c>
      <c r="BM30" s="238"/>
      <c r="BN30" s="241"/>
      <c r="BO30" s="244"/>
      <c r="BP30" s="218"/>
      <c r="BQ30" s="221"/>
      <c r="BR30" s="221"/>
      <c r="BS30" s="230"/>
    </row>
    <row r="31" spans="2:71" s="57" customFormat="1" ht="96"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239"/>
      <c r="BN31" s="242"/>
      <c r="BO31" s="245"/>
      <c r="BP31" s="219"/>
      <c r="BQ31" s="222"/>
      <c r="BR31" s="222"/>
      <c r="BS31" s="231"/>
    </row>
    <row r="32" spans="2:71" s="57" customFormat="1" ht="96"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4" t="s">
        <v>122</v>
      </c>
      <c r="AX32" s="54" t="s">
        <v>122</v>
      </c>
      <c r="AY32" s="54" t="s">
        <v>122</v>
      </c>
      <c r="AZ32" s="54" t="s">
        <v>122</v>
      </c>
      <c r="BA32" s="54" t="s">
        <v>122</v>
      </c>
      <c r="BB32" s="54" t="s">
        <v>122</v>
      </c>
      <c r="BC32" s="54" t="s">
        <v>122</v>
      </c>
      <c r="BD32" s="54">
        <f t="shared" si="1"/>
        <v>0</v>
      </c>
      <c r="BE32" s="54" t="str">
        <f t="shared" si="2"/>
        <v>Débil</v>
      </c>
      <c r="BF32" s="53"/>
      <c r="BG32" s="55" t="s">
        <v>122</v>
      </c>
      <c r="BH32" s="54" t="str">
        <f t="shared" si="3"/>
        <v>Casilla formulada</v>
      </c>
      <c r="BI32" s="53"/>
      <c r="BJ32" s="54" t="str">
        <f t="shared" si="4"/>
        <v/>
      </c>
      <c r="BK32" s="54" t="str">
        <f t="shared" si="5"/>
        <v/>
      </c>
      <c r="BL32" s="54" t="str">
        <f t="shared" si="6"/>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238"/>
      <c r="BN33" s="241"/>
      <c r="BO33" s="254"/>
      <c r="BP33" s="218"/>
      <c r="BQ33" s="221"/>
      <c r="BR33" s="221"/>
      <c r="BS33" s="230"/>
    </row>
    <row r="34" spans="2:71" s="57" customFormat="1" ht="96"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1"/>
        <v>0</v>
      </c>
      <c r="BE34" s="68" t="str">
        <f t="shared" si="2"/>
        <v>Débil</v>
      </c>
      <c r="BF34" s="67"/>
      <c r="BG34" s="69" t="s">
        <v>122</v>
      </c>
      <c r="BH34" s="68" t="str">
        <f t="shared" si="3"/>
        <v>Casilla formulada</v>
      </c>
      <c r="BI34" s="67"/>
      <c r="BJ34" s="68" t="str">
        <f t="shared" si="4"/>
        <v/>
      </c>
      <c r="BK34" s="68" t="str">
        <f t="shared" si="5"/>
        <v/>
      </c>
      <c r="BL34" s="68" t="str">
        <f t="shared" si="6"/>
        <v>SI</v>
      </c>
      <c r="BM34" s="238"/>
      <c r="BN34" s="241"/>
      <c r="BO34" s="254"/>
      <c r="BP34" s="218"/>
      <c r="BQ34" s="221"/>
      <c r="BR34" s="221"/>
      <c r="BS34" s="230"/>
    </row>
    <row r="35" spans="2:71" s="57" customFormat="1" ht="96"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238"/>
      <c r="BN35" s="241"/>
      <c r="BO35" s="254"/>
      <c r="BP35" s="218"/>
      <c r="BQ35" s="221"/>
      <c r="BR35" s="221"/>
      <c r="BS35" s="230"/>
    </row>
    <row r="36" spans="2:71" s="57" customFormat="1" ht="96"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1"/>
        <v>0</v>
      </c>
      <c r="BE36" s="68" t="str">
        <f t="shared" si="2"/>
        <v>Débil</v>
      </c>
      <c r="BF36" s="67"/>
      <c r="BG36" s="69" t="s">
        <v>122</v>
      </c>
      <c r="BH36" s="68" t="str">
        <f t="shared" si="3"/>
        <v>Casilla formulada</v>
      </c>
      <c r="BI36" s="67"/>
      <c r="BJ36" s="68" t="str">
        <f t="shared" si="4"/>
        <v/>
      </c>
      <c r="BK36" s="68" t="str">
        <f t="shared" si="5"/>
        <v/>
      </c>
      <c r="BL36" s="68" t="str">
        <f t="shared" si="6"/>
        <v>SI</v>
      </c>
      <c r="BM36" s="238"/>
      <c r="BN36" s="241"/>
      <c r="BO36" s="254"/>
      <c r="BP36" s="218"/>
      <c r="BQ36" s="221"/>
      <c r="BR36" s="221"/>
      <c r="BS36" s="230"/>
    </row>
    <row r="37" spans="2:71" s="57" customFormat="1" ht="96"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238"/>
      <c r="BN37" s="241"/>
      <c r="BO37" s="254"/>
      <c r="BP37" s="218"/>
      <c r="BQ37" s="221"/>
      <c r="BR37" s="221"/>
      <c r="BS37" s="230"/>
    </row>
    <row r="38" spans="2:71" s="57" customFormat="1" ht="96"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1"/>
        <v>0</v>
      </c>
      <c r="BE38" s="68" t="str">
        <f t="shared" si="2"/>
        <v>Débil</v>
      </c>
      <c r="BF38" s="67"/>
      <c r="BG38" s="69" t="s">
        <v>122</v>
      </c>
      <c r="BH38" s="68" t="str">
        <f t="shared" si="3"/>
        <v>Casilla formulada</v>
      </c>
      <c r="BI38" s="67"/>
      <c r="BJ38" s="68" t="str">
        <f t="shared" si="4"/>
        <v/>
      </c>
      <c r="BK38" s="68" t="str">
        <f t="shared" si="5"/>
        <v/>
      </c>
      <c r="BL38" s="68" t="str">
        <f t="shared" si="6"/>
        <v>SI</v>
      </c>
      <c r="BM38" s="238"/>
      <c r="BN38" s="241"/>
      <c r="BO38" s="254"/>
      <c r="BP38" s="218"/>
      <c r="BQ38" s="221"/>
      <c r="BR38" s="221"/>
      <c r="BS38" s="230"/>
    </row>
    <row r="39" spans="2:71" s="57" customFormat="1" ht="96"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238"/>
      <c r="BN39" s="241"/>
      <c r="BO39" s="254"/>
      <c r="BP39" s="218"/>
      <c r="BQ39" s="221"/>
      <c r="BR39" s="221"/>
      <c r="BS39" s="230"/>
    </row>
    <row r="40" spans="2:71" s="57" customFormat="1" ht="96"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1"/>
        <v>0</v>
      </c>
      <c r="BE40" s="68" t="str">
        <f t="shared" si="2"/>
        <v>Débil</v>
      </c>
      <c r="BF40" s="67"/>
      <c r="BG40" s="69" t="s">
        <v>122</v>
      </c>
      <c r="BH40" s="68" t="str">
        <f t="shared" si="3"/>
        <v>Casilla formulada</v>
      </c>
      <c r="BI40" s="67"/>
      <c r="BJ40" s="68" t="str">
        <f t="shared" si="4"/>
        <v/>
      </c>
      <c r="BK40" s="68" t="str">
        <f t="shared" si="5"/>
        <v/>
      </c>
      <c r="BL40" s="68" t="str">
        <f t="shared" si="6"/>
        <v>SI</v>
      </c>
      <c r="BM40" s="238"/>
      <c r="BN40" s="241"/>
      <c r="BO40" s="254"/>
      <c r="BP40" s="218"/>
      <c r="BQ40" s="221"/>
      <c r="BR40" s="221"/>
      <c r="BS40" s="230"/>
    </row>
    <row r="41" spans="2:71" s="57" customFormat="1" ht="96"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239"/>
      <c r="BN41" s="242"/>
      <c r="BO41" s="255"/>
      <c r="BP41" s="219"/>
      <c r="BQ41" s="222"/>
      <c r="BR41" s="222"/>
      <c r="BS41" s="231"/>
    </row>
    <row r="42" spans="2:71" s="57" customFormat="1" ht="96"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4" t="s">
        <v>122</v>
      </c>
      <c r="AX42" s="54" t="s">
        <v>122</v>
      </c>
      <c r="AY42" s="54" t="s">
        <v>122</v>
      </c>
      <c r="AZ42" s="54" t="s">
        <v>122</v>
      </c>
      <c r="BA42" s="54" t="s">
        <v>122</v>
      </c>
      <c r="BB42" s="54" t="s">
        <v>122</v>
      </c>
      <c r="BC42" s="54" t="s">
        <v>122</v>
      </c>
      <c r="BD42" s="54">
        <f t="shared" si="1"/>
        <v>0</v>
      </c>
      <c r="BE42" s="54" t="str">
        <f t="shared" si="2"/>
        <v>Débil</v>
      </c>
      <c r="BF42" s="53"/>
      <c r="BG42" s="55" t="s">
        <v>122</v>
      </c>
      <c r="BH42" s="54" t="str">
        <f t="shared" si="3"/>
        <v>Casilla formulada</v>
      </c>
      <c r="BI42" s="53"/>
      <c r="BJ42" s="54" t="str">
        <f t="shared" si="4"/>
        <v/>
      </c>
      <c r="BK42" s="54" t="str">
        <f t="shared" si="5"/>
        <v/>
      </c>
      <c r="BL42" s="54" t="str">
        <f t="shared" si="6"/>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1"/>
        <v>0</v>
      </c>
      <c r="BE43" s="62" t="str">
        <f t="shared" si="2"/>
        <v>Débil</v>
      </c>
      <c r="BF43" s="61"/>
      <c r="BG43" s="63" t="s">
        <v>122</v>
      </c>
      <c r="BH43" s="62" t="str">
        <f t="shared" si="3"/>
        <v>Casilla formulada</v>
      </c>
      <c r="BI43" s="61"/>
      <c r="BJ43" s="62" t="str">
        <f t="shared" si="4"/>
        <v/>
      </c>
      <c r="BK43" s="62" t="str">
        <f t="shared" si="5"/>
        <v/>
      </c>
      <c r="BL43" s="62" t="str">
        <f t="shared" si="6"/>
        <v>SI</v>
      </c>
      <c r="BM43" s="238"/>
      <c r="BN43" s="241"/>
      <c r="BO43" s="254"/>
      <c r="BP43" s="218"/>
      <c r="BQ43" s="221"/>
      <c r="BR43" s="221"/>
      <c r="BS43" s="230"/>
    </row>
    <row r="44" spans="2:71" s="57" customFormat="1" ht="96"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1"/>
        <v>0</v>
      </c>
      <c r="BE44" s="68" t="str">
        <f t="shared" si="2"/>
        <v>Débil</v>
      </c>
      <c r="BF44" s="67"/>
      <c r="BG44" s="69" t="s">
        <v>122</v>
      </c>
      <c r="BH44" s="68" t="str">
        <f t="shared" si="3"/>
        <v>Casilla formulada</v>
      </c>
      <c r="BI44" s="67"/>
      <c r="BJ44" s="68" t="str">
        <f t="shared" si="4"/>
        <v/>
      </c>
      <c r="BK44" s="68" t="str">
        <f t="shared" si="5"/>
        <v/>
      </c>
      <c r="BL44" s="68" t="str">
        <f t="shared" si="6"/>
        <v>SI</v>
      </c>
      <c r="BM44" s="238"/>
      <c r="BN44" s="241"/>
      <c r="BO44" s="254"/>
      <c r="BP44" s="218"/>
      <c r="BQ44" s="221"/>
      <c r="BR44" s="221"/>
      <c r="BS44" s="230"/>
    </row>
    <row r="45" spans="2:71" s="57" customFormat="1" ht="96"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1"/>
        <v>0</v>
      </c>
      <c r="BE45" s="62" t="str">
        <f t="shared" si="2"/>
        <v>Débil</v>
      </c>
      <c r="BF45" s="61"/>
      <c r="BG45" s="63" t="s">
        <v>122</v>
      </c>
      <c r="BH45" s="62" t="str">
        <f t="shared" si="3"/>
        <v>Casilla formulada</v>
      </c>
      <c r="BI45" s="61"/>
      <c r="BJ45" s="62" t="str">
        <f t="shared" si="4"/>
        <v/>
      </c>
      <c r="BK45" s="62" t="str">
        <f t="shared" si="5"/>
        <v/>
      </c>
      <c r="BL45" s="62" t="str">
        <f t="shared" si="6"/>
        <v>SI</v>
      </c>
      <c r="BM45" s="238"/>
      <c r="BN45" s="241"/>
      <c r="BO45" s="254"/>
      <c r="BP45" s="218"/>
      <c r="BQ45" s="221"/>
      <c r="BR45" s="221"/>
      <c r="BS45" s="230"/>
    </row>
    <row r="46" spans="2:71" s="57" customFormat="1" ht="96"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1"/>
        <v>0</v>
      </c>
      <c r="BE46" s="68" t="str">
        <f t="shared" si="2"/>
        <v>Débil</v>
      </c>
      <c r="BF46" s="67"/>
      <c r="BG46" s="69" t="s">
        <v>122</v>
      </c>
      <c r="BH46" s="68" t="str">
        <f t="shared" si="3"/>
        <v>Casilla formulada</v>
      </c>
      <c r="BI46" s="67"/>
      <c r="BJ46" s="68" t="str">
        <f t="shared" si="4"/>
        <v/>
      </c>
      <c r="BK46" s="68" t="str">
        <f t="shared" si="5"/>
        <v/>
      </c>
      <c r="BL46" s="68" t="str">
        <f t="shared" si="6"/>
        <v>SI</v>
      </c>
      <c r="BM46" s="238"/>
      <c r="BN46" s="241"/>
      <c r="BO46" s="254"/>
      <c r="BP46" s="218"/>
      <c r="BQ46" s="221"/>
      <c r="BR46" s="221"/>
      <c r="BS46" s="230"/>
    </row>
    <row r="47" spans="2:71" s="57" customFormat="1" ht="96"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1"/>
        <v>0</v>
      </c>
      <c r="BE47" s="62" t="str">
        <f t="shared" si="2"/>
        <v>Débil</v>
      </c>
      <c r="BF47" s="61"/>
      <c r="BG47" s="63" t="s">
        <v>122</v>
      </c>
      <c r="BH47" s="62" t="str">
        <f t="shared" si="3"/>
        <v>Casilla formulada</v>
      </c>
      <c r="BI47" s="61"/>
      <c r="BJ47" s="62" t="str">
        <f t="shared" si="4"/>
        <v/>
      </c>
      <c r="BK47" s="62" t="str">
        <f t="shared" si="5"/>
        <v/>
      </c>
      <c r="BL47" s="62" t="str">
        <f t="shared" si="6"/>
        <v>SI</v>
      </c>
      <c r="BM47" s="238"/>
      <c r="BN47" s="241"/>
      <c r="BO47" s="254"/>
      <c r="BP47" s="218"/>
      <c r="BQ47" s="221"/>
      <c r="BR47" s="221"/>
      <c r="BS47" s="230"/>
    </row>
    <row r="48" spans="2:71" s="57" customFormat="1" ht="96"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1"/>
        <v>0</v>
      </c>
      <c r="BE48" s="68" t="str">
        <f t="shared" si="2"/>
        <v>Débil</v>
      </c>
      <c r="BF48" s="67"/>
      <c r="BG48" s="69" t="s">
        <v>122</v>
      </c>
      <c r="BH48" s="68" t="str">
        <f t="shared" si="3"/>
        <v>Casilla formulada</v>
      </c>
      <c r="BI48" s="67"/>
      <c r="BJ48" s="68" t="str">
        <f t="shared" si="4"/>
        <v/>
      </c>
      <c r="BK48" s="68" t="str">
        <f t="shared" si="5"/>
        <v/>
      </c>
      <c r="BL48" s="68" t="str">
        <f t="shared" si="6"/>
        <v>SI</v>
      </c>
      <c r="BM48" s="238"/>
      <c r="BN48" s="241"/>
      <c r="BO48" s="254"/>
      <c r="BP48" s="218"/>
      <c r="BQ48" s="221"/>
      <c r="BR48" s="221"/>
      <c r="BS48" s="230"/>
    </row>
    <row r="49" spans="2:71" s="57" customFormat="1" ht="96"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1"/>
        <v>0</v>
      </c>
      <c r="BE49" s="62" t="str">
        <f t="shared" si="2"/>
        <v>Débil</v>
      </c>
      <c r="BF49" s="61"/>
      <c r="BG49" s="63" t="s">
        <v>122</v>
      </c>
      <c r="BH49" s="62" t="str">
        <f t="shared" si="3"/>
        <v>Casilla formulada</v>
      </c>
      <c r="BI49" s="61"/>
      <c r="BJ49" s="62" t="str">
        <f t="shared" si="4"/>
        <v/>
      </c>
      <c r="BK49" s="62" t="str">
        <f t="shared" si="5"/>
        <v/>
      </c>
      <c r="BL49" s="62" t="str">
        <f t="shared" si="6"/>
        <v>SI</v>
      </c>
      <c r="BM49" s="238"/>
      <c r="BN49" s="241"/>
      <c r="BO49" s="254"/>
      <c r="BP49" s="218"/>
      <c r="BQ49" s="221"/>
      <c r="BR49" s="221"/>
      <c r="BS49" s="230"/>
    </row>
    <row r="50" spans="2:71" s="57" customFormat="1" ht="96"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1"/>
        <v>0</v>
      </c>
      <c r="BE50" s="68" t="str">
        <f t="shared" si="2"/>
        <v>Débil</v>
      </c>
      <c r="BF50" s="67"/>
      <c r="BG50" s="69" t="s">
        <v>122</v>
      </c>
      <c r="BH50" s="68" t="str">
        <f t="shared" si="3"/>
        <v>Casilla formulada</v>
      </c>
      <c r="BI50" s="67"/>
      <c r="BJ50" s="68" t="str">
        <f t="shared" si="4"/>
        <v/>
      </c>
      <c r="BK50" s="68" t="str">
        <f t="shared" si="5"/>
        <v/>
      </c>
      <c r="BL50" s="68" t="str">
        <f t="shared" si="6"/>
        <v>SI</v>
      </c>
      <c r="BM50" s="238"/>
      <c r="BN50" s="241"/>
      <c r="BO50" s="254"/>
      <c r="BP50" s="218"/>
      <c r="BQ50" s="221"/>
      <c r="BR50" s="221"/>
      <c r="BS50" s="230"/>
    </row>
    <row r="51" spans="2:71" s="57" customFormat="1" ht="96"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1"/>
        <v>0</v>
      </c>
      <c r="BE51" s="75" t="str">
        <f t="shared" si="2"/>
        <v>Débil</v>
      </c>
      <c r="BF51" s="74"/>
      <c r="BG51" s="76" t="s">
        <v>122</v>
      </c>
      <c r="BH51" s="75" t="str">
        <f t="shared" si="3"/>
        <v>Casilla formulada</v>
      </c>
      <c r="BI51" s="74"/>
      <c r="BJ51" s="75" t="str">
        <f t="shared" si="4"/>
        <v/>
      </c>
      <c r="BK51" s="75" t="str">
        <f t="shared" si="5"/>
        <v/>
      </c>
      <c r="BL51" s="75" t="str">
        <f t="shared" si="6"/>
        <v>SI</v>
      </c>
      <c r="BM51" s="239"/>
      <c r="BN51" s="242"/>
      <c r="BO51" s="255"/>
      <c r="BP51" s="219"/>
      <c r="BQ51" s="222"/>
      <c r="BR51" s="222"/>
      <c r="BS51" s="231"/>
    </row>
    <row r="52" spans="2:71" s="57" customFormat="1" ht="96"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4" t="s">
        <v>122</v>
      </c>
      <c r="AX52" s="54" t="s">
        <v>122</v>
      </c>
      <c r="AY52" s="54" t="s">
        <v>122</v>
      </c>
      <c r="AZ52" s="54" t="s">
        <v>122</v>
      </c>
      <c r="BA52" s="54" t="s">
        <v>122</v>
      </c>
      <c r="BB52" s="54" t="s">
        <v>122</v>
      </c>
      <c r="BC52" s="54" t="s">
        <v>122</v>
      </c>
      <c r="BD52" s="54">
        <f t="shared" si="1"/>
        <v>0</v>
      </c>
      <c r="BE52" s="54" t="str">
        <f t="shared" si="2"/>
        <v>Débil</v>
      </c>
      <c r="BF52" s="53"/>
      <c r="BG52" s="55" t="s">
        <v>122</v>
      </c>
      <c r="BH52" s="54" t="str">
        <f t="shared" si="3"/>
        <v>Casilla formulada</v>
      </c>
      <c r="BI52" s="53"/>
      <c r="BJ52" s="54" t="str">
        <f t="shared" si="4"/>
        <v/>
      </c>
      <c r="BK52" s="54" t="str">
        <f t="shared" si="5"/>
        <v/>
      </c>
      <c r="BL52" s="54" t="str">
        <f t="shared" si="6"/>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1"/>
        <v>0</v>
      </c>
      <c r="BE53" s="62" t="str">
        <f t="shared" si="2"/>
        <v>Débil</v>
      </c>
      <c r="BF53" s="61"/>
      <c r="BG53" s="63" t="s">
        <v>122</v>
      </c>
      <c r="BH53" s="62" t="str">
        <f t="shared" si="3"/>
        <v>Casilla formulada</v>
      </c>
      <c r="BI53" s="61"/>
      <c r="BJ53" s="62" t="str">
        <f t="shared" si="4"/>
        <v/>
      </c>
      <c r="BK53" s="62" t="str">
        <f t="shared" si="5"/>
        <v/>
      </c>
      <c r="BL53" s="62" t="str">
        <f t="shared" si="6"/>
        <v>SI</v>
      </c>
      <c r="BM53" s="238"/>
      <c r="BN53" s="241"/>
      <c r="BO53" s="254"/>
      <c r="BP53" s="218"/>
      <c r="BQ53" s="221"/>
      <c r="BR53" s="221"/>
      <c r="BS53" s="230"/>
    </row>
    <row r="54" spans="2:71" s="57" customFormat="1" ht="96"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1"/>
        <v>0</v>
      </c>
      <c r="BE54" s="68" t="str">
        <f t="shared" si="2"/>
        <v>Débil</v>
      </c>
      <c r="BF54" s="67"/>
      <c r="BG54" s="69" t="s">
        <v>122</v>
      </c>
      <c r="BH54" s="68" t="str">
        <f t="shared" si="3"/>
        <v>Casilla formulada</v>
      </c>
      <c r="BI54" s="67"/>
      <c r="BJ54" s="68" t="str">
        <f t="shared" si="4"/>
        <v/>
      </c>
      <c r="BK54" s="68" t="str">
        <f t="shared" si="5"/>
        <v/>
      </c>
      <c r="BL54" s="68" t="str">
        <f t="shared" si="6"/>
        <v>SI</v>
      </c>
      <c r="BM54" s="238"/>
      <c r="BN54" s="241"/>
      <c r="BO54" s="254"/>
      <c r="BP54" s="218"/>
      <c r="BQ54" s="221"/>
      <c r="BR54" s="221"/>
      <c r="BS54" s="230"/>
    </row>
    <row r="55" spans="2:71" s="57" customFormat="1" ht="96"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1"/>
        <v>0</v>
      </c>
      <c r="BE55" s="62" t="str">
        <f t="shared" si="2"/>
        <v>Débil</v>
      </c>
      <c r="BF55" s="61"/>
      <c r="BG55" s="63" t="s">
        <v>122</v>
      </c>
      <c r="BH55" s="62" t="str">
        <f t="shared" si="3"/>
        <v>Casilla formulada</v>
      </c>
      <c r="BI55" s="61"/>
      <c r="BJ55" s="62" t="str">
        <f t="shared" si="4"/>
        <v/>
      </c>
      <c r="BK55" s="62" t="str">
        <f t="shared" si="5"/>
        <v/>
      </c>
      <c r="BL55" s="62" t="str">
        <f t="shared" si="6"/>
        <v>SI</v>
      </c>
      <c r="BM55" s="238"/>
      <c r="BN55" s="241"/>
      <c r="BO55" s="254"/>
      <c r="BP55" s="218"/>
      <c r="BQ55" s="221"/>
      <c r="BR55" s="221"/>
      <c r="BS55" s="230"/>
    </row>
    <row r="56" spans="2:71" s="57" customFormat="1" ht="96"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1"/>
        <v>0</v>
      </c>
      <c r="BE56" s="68" t="str">
        <f t="shared" si="2"/>
        <v>Débil</v>
      </c>
      <c r="BF56" s="67"/>
      <c r="BG56" s="69" t="s">
        <v>122</v>
      </c>
      <c r="BH56" s="68" t="str">
        <f t="shared" si="3"/>
        <v>Casilla formulada</v>
      </c>
      <c r="BI56" s="67"/>
      <c r="BJ56" s="68" t="str">
        <f t="shared" si="4"/>
        <v/>
      </c>
      <c r="BK56" s="68" t="str">
        <f t="shared" si="5"/>
        <v/>
      </c>
      <c r="BL56" s="68" t="str">
        <f t="shared" si="6"/>
        <v>SI</v>
      </c>
      <c r="BM56" s="238"/>
      <c r="BN56" s="241"/>
      <c r="BO56" s="254"/>
      <c r="BP56" s="218"/>
      <c r="BQ56" s="221"/>
      <c r="BR56" s="221"/>
      <c r="BS56" s="230"/>
    </row>
    <row r="57" spans="2:71" s="57" customFormat="1" ht="96"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1"/>
        <v>0</v>
      </c>
      <c r="BE57" s="62" t="str">
        <f t="shared" si="2"/>
        <v>Débil</v>
      </c>
      <c r="BF57" s="61"/>
      <c r="BG57" s="63" t="s">
        <v>122</v>
      </c>
      <c r="BH57" s="62" t="str">
        <f t="shared" si="3"/>
        <v>Casilla formulada</v>
      </c>
      <c r="BI57" s="61"/>
      <c r="BJ57" s="62" t="str">
        <f t="shared" si="4"/>
        <v/>
      </c>
      <c r="BK57" s="62" t="str">
        <f t="shared" si="5"/>
        <v/>
      </c>
      <c r="BL57" s="62" t="str">
        <f t="shared" si="6"/>
        <v>SI</v>
      </c>
      <c r="BM57" s="238"/>
      <c r="BN57" s="241"/>
      <c r="BO57" s="254"/>
      <c r="BP57" s="218"/>
      <c r="BQ57" s="221"/>
      <c r="BR57" s="221"/>
      <c r="BS57" s="230"/>
    </row>
    <row r="58" spans="2:71" s="57" customFormat="1" ht="96"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1"/>
        <v>0</v>
      </c>
      <c r="BE58" s="68" t="str">
        <f t="shared" si="2"/>
        <v>Débil</v>
      </c>
      <c r="BF58" s="67"/>
      <c r="BG58" s="69" t="s">
        <v>122</v>
      </c>
      <c r="BH58" s="68" t="str">
        <f t="shared" si="3"/>
        <v>Casilla formulada</v>
      </c>
      <c r="BI58" s="67"/>
      <c r="BJ58" s="68" t="str">
        <f t="shared" si="4"/>
        <v/>
      </c>
      <c r="BK58" s="68" t="str">
        <f t="shared" si="5"/>
        <v/>
      </c>
      <c r="BL58" s="68" t="str">
        <f t="shared" si="6"/>
        <v>SI</v>
      </c>
      <c r="BM58" s="238"/>
      <c r="BN58" s="241"/>
      <c r="BO58" s="254"/>
      <c r="BP58" s="218"/>
      <c r="BQ58" s="221"/>
      <c r="BR58" s="221"/>
      <c r="BS58" s="230"/>
    </row>
    <row r="59" spans="2:71" s="57" customFormat="1" ht="96"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1"/>
        <v>0</v>
      </c>
      <c r="BE59" s="62" t="str">
        <f t="shared" si="2"/>
        <v>Débil</v>
      </c>
      <c r="BF59" s="61"/>
      <c r="BG59" s="63" t="s">
        <v>122</v>
      </c>
      <c r="BH59" s="62" t="str">
        <f t="shared" si="3"/>
        <v>Casilla formulada</v>
      </c>
      <c r="BI59" s="61"/>
      <c r="BJ59" s="62" t="str">
        <f t="shared" si="4"/>
        <v/>
      </c>
      <c r="BK59" s="62" t="str">
        <f t="shared" si="5"/>
        <v/>
      </c>
      <c r="BL59" s="62" t="str">
        <f t="shared" si="6"/>
        <v>SI</v>
      </c>
      <c r="BM59" s="238"/>
      <c r="BN59" s="241"/>
      <c r="BO59" s="254"/>
      <c r="BP59" s="218"/>
      <c r="BQ59" s="221"/>
      <c r="BR59" s="221"/>
      <c r="BS59" s="230"/>
    </row>
    <row r="60" spans="2:71" s="57" customFormat="1" ht="96"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1"/>
        <v>0</v>
      </c>
      <c r="BE60" s="68" t="str">
        <f t="shared" si="2"/>
        <v>Débil</v>
      </c>
      <c r="BF60" s="67"/>
      <c r="BG60" s="69" t="s">
        <v>122</v>
      </c>
      <c r="BH60" s="68" t="str">
        <f t="shared" si="3"/>
        <v>Casilla formulada</v>
      </c>
      <c r="BI60" s="67"/>
      <c r="BJ60" s="68" t="str">
        <f t="shared" si="4"/>
        <v/>
      </c>
      <c r="BK60" s="68" t="str">
        <f t="shared" si="5"/>
        <v/>
      </c>
      <c r="BL60" s="68" t="str">
        <f t="shared" si="6"/>
        <v>SI</v>
      </c>
      <c r="BM60" s="238"/>
      <c r="BN60" s="241"/>
      <c r="BO60" s="254"/>
      <c r="BP60" s="218"/>
      <c r="BQ60" s="221"/>
      <c r="BR60" s="221"/>
      <c r="BS60" s="230"/>
    </row>
    <row r="61" spans="2:71" s="57" customFormat="1" ht="96"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1"/>
        <v>0</v>
      </c>
      <c r="BE61" s="75" t="str">
        <f t="shared" si="2"/>
        <v>Débil</v>
      </c>
      <c r="BF61" s="74"/>
      <c r="BG61" s="76" t="s">
        <v>122</v>
      </c>
      <c r="BH61" s="75" t="str">
        <f t="shared" si="3"/>
        <v>Casilla formulada</v>
      </c>
      <c r="BI61" s="74"/>
      <c r="BJ61" s="75" t="str">
        <f t="shared" si="4"/>
        <v/>
      </c>
      <c r="BK61" s="75" t="str">
        <f t="shared" si="5"/>
        <v/>
      </c>
      <c r="BL61" s="75" t="str">
        <f t="shared" si="6"/>
        <v>SI</v>
      </c>
      <c r="BM61" s="239"/>
      <c r="BN61" s="242"/>
      <c r="BO61" s="255"/>
      <c r="BP61" s="219"/>
      <c r="BQ61" s="222"/>
      <c r="BR61" s="222"/>
      <c r="BS61" s="231"/>
    </row>
  </sheetData>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23" priority="23" operator="containsText" text="Si es Riesgo de Corrupción">
      <formula>NOT(ISERROR(SEARCH("Si es Riesgo de Corrupción",J12)))</formula>
    </cfRule>
    <cfRule type="containsText" dxfId="22" priority="24" operator="containsText" text="No es Riesgo de Corrupción">
      <formula>NOT(ISERROR(SEARCH("No es Riesgo de Corrupción",J12)))</formula>
    </cfRule>
  </conditionalFormatting>
  <conditionalFormatting sqref="L12:M21">
    <cfRule type="containsText" dxfId="21" priority="22" operator="containsText" text="Espacio para describir ">
      <formula>NOT(ISERROR(SEARCH("Espacio para describir ",L12)))</formula>
    </cfRule>
  </conditionalFormatting>
  <conditionalFormatting sqref="Q12:AI61 AQ12:AQ61 AV12:BC61 BG12:BG61 BO12:BO61 N12:N61">
    <cfRule type="containsText" dxfId="20" priority="21" operator="containsText" text="Escoger un dato de la lista desplegable">
      <formula>NOT(ISERROR(SEARCH("Escoger un dato de la lista desplegable",N12)))</formula>
    </cfRule>
  </conditionalFormatting>
  <conditionalFormatting sqref="AO12:AO61">
    <cfRule type="containsText" dxfId="19" priority="20" operator="containsText" text="REDACTAR CONTROL">
      <formula>NOT(ISERROR(SEARCH("REDACTAR CONTROL",AO12)))</formula>
    </cfRule>
  </conditionalFormatting>
  <conditionalFormatting sqref="AL12 BR12">
    <cfRule type="containsText" dxfId="18" priority="17" operator="containsText" text="Extremo">
      <formula>NOT(ISERROR(SEARCH("Extremo",AL12)))</formula>
    </cfRule>
    <cfRule type="containsText" dxfId="17" priority="18" operator="containsText" text="Alto">
      <formula>NOT(ISERROR(SEARCH("Alto",AL12)))</formula>
    </cfRule>
    <cfRule type="containsText" dxfId="16" priority="19" operator="containsText" text="Moderado">
      <formula>NOT(ISERROR(SEARCH("Moderado",AL12)))</formula>
    </cfRule>
  </conditionalFormatting>
  <conditionalFormatting sqref="L22:M31">
    <cfRule type="containsText" dxfId="15" priority="16" operator="containsText" text="Espacio para describir ">
      <formula>NOT(ISERROR(SEARCH("Espacio para describir ",L22)))</formula>
    </cfRule>
  </conditionalFormatting>
  <conditionalFormatting sqref="AL22 BR22">
    <cfRule type="containsText" dxfId="14" priority="13" operator="containsText" text="Extremo">
      <formula>NOT(ISERROR(SEARCH("Extremo",AL22)))</formula>
    </cfRule>
    <cfRule type="containsText" dxfId="13" priority="14" operator="containsText" text="Alto">
      <formula>NOT(ISERROR(SEARCH("Alto",AL22)))</formula>
    </cfRule>
    <cfRule type="containsText" dxfId="12" priority="15" operator="containsText" text="Moderado">
      <formula>NOT(ISERROR(SEARCH("Moderado",AL22)))</formula>
    </cfRule>
  </conditionalFormatting>
  <conditionalFormatting sqref="L32:M41">
    <cfRule type="containsText" dxfId="11" priority="12" operator="containsText" text="Espacio para describir ">
      <formula>NOT(ISERROR(SEARCH("Espacio para describir ",L32)))</formula>
    </cfRule>
  </conditionalFormatting>
  <conditionalFormatting sqref="AL32 BR32">
    <cfRule type="containsText" dxfId="10" priority="9" operator="containsText" text="Extremo">
      <formula>NOT(ISERROR(SEARCH("Extremo",AL32)))</formula>
    </cfRule>
    <cfRule type="containsText" dxfId="9" priority="10" operator="containsText" text="Alto">
      <formula>NOT(ISERROR(SEARCH("Alto",AL32)))</formula>
    </cfRule>
    <cfRule type="containsText" dxfId="8" priority="11" operator="containsText" text="Moderado">
      <formula>NOT(ISERROR(SEARCH("Moderado",AL32)))</formula>
    </cfRule>
  </conditionalFormatting>
  <conditionalFormatting sqref="L42:M51">
    <cfRule type="containsText" dxfId="7" priority="8" operator="containsText" text="Espacio para describir ">
      <formula>NOT(ISERROR(SEARCH("Espacio para describir ",L42)))</formula>
    </cfRule>
  </conditionalFormatting>
  <conditionalFormatting sqref="AL42 BR42">
    <cfRule type="containsText" dxfId="6" priority="5" operator="containsText" text="Extremo">
      <formula>NOT(ISERROR(SEARCH("Extremo",AL42)))</formula>
    </cfRule>
    <cfRule type="containsText" dxfId="5" priority="6" operator="containsText" text="Alto">
      <formula>NOT(ISERROR(SEARCH("Alto",AL42)))</formula>
    </cfRule>
    <cfRule type="containsText" dxfId="4" priority="7" operator="containsText" text="Moderado">
      <formula>NOT(ISERROR(SEARCH("Moderado",AL42)))</formula>
    </cfRule>
  </conditionalFormatting>
  <conditionalFormatting sqref="L52:M61">
    <cfRule type="containsText" dxfId="3" priority="4" operator="containsText" text="Espacio para describir ">
      <formula>NOT(ISERROR(SEARCH("Espacio para describir ",L52)))</formula>
    </cfRule>
  </conditionalFormatting>
  <conditionalFormatting sqref="AL52 BR52">
    <cfRule type="containsText" dxfId="2" priority="1" operator="containsText" text="Extremo">
      <formula>NOT(ISERROR(SEARCH("Extremo",AL52)))</formula>
    </cfRule>
    <cfRule type="containsText" dxfId="1" priority="2" operator="containsText" text="Alto">
      <formula>NOT(ISERROR(SEARCH("Alto",AL52)))</formula>
    </cfRule>
    <cfRule type="containsText" dxfId="0" priority="3" operator="containsText" text="Moderado">
      <formula>NOT(ISERROR(SEARCH("Moderado",AL52)))</formula>
    </cfRule>
  </conditionalFormatting>
  <dataValidations count="60">
    <dataValidation type="list" allowBlank="1" showInputMessage="1" showErrorMessage="1" sqref="N12:N61" xr:uid="{09153896-672E-4EFF-BB31-FA2BDCC01C6E}">
      <formula1>"Escoger un dato de la lista desplegable,5,4,3,2,1"</formula1>
    </dataValidation>
    <dataValidation type="list" allowBlank="1" showInputMessage="1" showErrorMessage="1" sqref="F12:I61" xr:uid="{7F87EF35-4B21-4AF4-9367-805BE09738CB}">
      <formula1>"SI,NO,Escoger un dato de la lista desplegable"</formula1>
    </dataValidation>
    <dataValidation type="list" allowBlank="1" showInputMessage="1" showErrorMessage="1" sqref="AQ12:AQ61" xr:uid="{A1B5EDEC-E971-46A0-855F-2A3BA8F59B31}">
      <formula1>"Escoger un dato de la lista desplegable,Por Tramite, Diario, Semanal, Quincenal, Mensual, Bimestral, Trimestral, Semestral,Anual"</formula1>
    </dataValidation>
    <dataValidation type="list" allowBlank="1" showInputMessage="1" showErrorMessage="1" sqref="AV12:AV61" xr:uid="{959AD3AF-7D43-4F13-8193-50F3F6B056E2}">
      <formula1>"Escoger un dato de la lista desplegable,Preventivo,Detectivo"</formula1>
    </dataValidation>
    <dataValidation type="list" allowBlank="1" showInputMessage="1" showErrorMessage="1" prompt="¿Existen un responsable asignado a la ejecución del control?" sqref="AW12:AW61" xr:uid="{BBFB7123-9181-4214-A042-CEEA9A2BAB6D}">
      <formula1>"Asignado,No Asignado,Escoger un dato de la lista desplegable"</formula1>
    </dataValidation>
    <dataValidation type="list" allowBlank="1" showInputMessage="1" showErrorMessage="1" prompt="El responsable tiene autoridad y adecuada segregación de funciones en la ejecución del control?" sqref="AX12:AX61" xr:uid="{E198C4AC-1FA6-4324-88AB-785A99EBEA55}">
      <formula1>"Adecuado,Inadecuado,Escoger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74059C2D-CC2A-49FE-9943-9CADDEA76927}">
      <formula1>"Oportuna,Inoportuna,Escoger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001D506E-CDAF-4840-830C-9F6595BDF60E}">
      <formula1>"Prevenir,Detectar,No es un control,Escoger un dato de la lista desplegable"</formula1>
    </dataValidation>
    <dataValidation type="list" allowBlank="1" showInputMessage="1" showErrorMessage="1" prompt="¿La fuente de información que se utiliza en el desarrollo del control es información confiable que permita mitigar el riesgo?." sqref="BA12:BA61" xr:uid="{FFA701FB-A598-4905-9B7F-726F759C5EEE}">
      <formula1>"Confiable,No confiable,Escoger un dato de la lista desplegable"</formula1>
    </dataValidation>
    <dataValidation type="list" allowBlank="1" showInputMessage="1" showErrorMessage="1" prompt="¿Las observaciones, desviaciones o diferencias identificadas como resultados de la ejecución del control son investigadas y resueltas de manera oportuna?" sqref="BB12:BB61" xr:uid="{165D33C5-0BD0-493E-81D0-C0DFD37067BF}">
      <formula1>"Escoger un dato de la lista desplegable,Se investigan y resuelven oportunamente,No se investigan y resuelven oportunamente."</formula1>
    </dataValidation>
    <dataValidation type="list" allowBlank="1" showInputMessage="1" showErrorMessage="1" prompt="¿Se deja evidencia o rastro de la ejecución del control, que permita a cualquier tercero con la evidencia, llegar a la misma conclusión?." sqref="BC12:BC61" xr:uid="{FBE31FFE-498B-4AC2-88CF-713D0D899DD1}">
      <formula1>"Escoger un dato de la lista desplegable,Completa,Incompleta,No existe"</formula1>
    </dataValidation>
    <dataValidation type="list" allowBlank="1" showInputMessage="1" showErrorMessage="1" sqref="BG12:BG61" xr:uid="{C3ECF51D-542D-435A-81AB-DD0C9389D898}">
      <formula1>"Escoger un dato de la lista desplegable,Fuerte,Moderado,Débil"</formula1>
    </dataValidation>
    <dataValidation allowBlank="1" showInputMessage="1" showErrorMessage="1" prompt="Son los efectos ocasionados por la ocurrencia de un riesgo que afecta los objetivos o procesos de la entidad. Pueden ser una pérdida, un daño, un perjuicio, un detrimento." sqref="M9:M11" xr:uid="{5B39B377-1BD5-48C7-B20E-9AAF20650D71}"/>
    <dataValidation allowBlank="1" showInputMessage="1" showErrorMessage="1" prompt="¿Afectar al grupo de funcionarios del proceso?" sqref="Q11" xr:uid="{3099D52D-93DA-4F8E-B9B7-46048443D305}"/>
    <dataValidation type="list" allowBlank="1" showInputMessage="1" showErrorMessage="1" prompt="¿Afectar al grupo de funcionarios del proceso?" sqref="Q12:Q61" xr:uid="{6991E97F-7689-4654-9E52-D772E21038FE}">
      <formula1>"SI,NO,Escoger un dato de la lista desplegable"</formula1>
    </dataValidation>
    <dataValidation allowBlank="1" showInputMessage="1" showErrorMessage="1" prompt="¿Afectar el cumplimiento de metas y objetivos de la dependencia?" sqref="R11" xr:uid="{251C3325-3C50-4AC1-B844-C7CB44429435}"/>
    <dataValidation type="list" allowBlank="1" showInputMessage="1" showErrorMessage="1" prompt="¿Afectar el cumplimiento de metas y objetivos de la dependencia?" sqref="R12:R61" xr:uid="{843259A2-0400-4B19-AC0C-90835EF3B0E3}">
      <formula1>"SI,NO,Escoger un dato de la lista desplegable"</formula1>
    </dataValidation>
    <dataValidation allowBlank="1" showInputMessage="1" showErrorMessage="1" prompt="¿Afectar el cumplimiento de misión de la Entidad?" sqref="S11" xr:uid="{013DE09D-512D-4D63-A7E4-3343718ACC4C}"/>
    <dataValidation type="list" allowBlank="1" showInputMessage="1" showErrorMessage="1" prompt="¿Afectar el cumplimiento de misión de la Entidad?" sqref="S12:S61" xr:uid="{3FEFC72B-0BEF-4FD1-ABA3-76C4484FB23E}">
      <formula1>"SI,NO,Escoger un dato de la lista desplegable"</formula1>
    </dataValidation>
    <dataValidation allowBlank="1" showInputMessage="1" showErrorMessage="1" prompt="¿Afectar el cumplimiento de la misión del sector al que pertenece la Entidad?" sqref="T11" xr:uid="{85929A89-009D-4039-ADEE-2A9CBF6A7A27}"/>
    <dataValidation type="list" allowBlank="1" showInputMessage="1" showErrorMessage="1" prompt="¿Afectar el cumplimiento de la misión del sector al que pertenece la Entidad?" sqref="T12:T61" xr:uid="{65845574-C424-47C8-B0F2-F2995B200057}">
      <formula1>"SI,NO,Escoger un dato de la lista desplegable"</formula1>
    </dataValidation>
    <dataValidation allowBlank="1" showInputMessage="1" showErrorMessage="1" prompt="¿Generar pérdida de confianza de la Entidad, afectando su reputación?" sqref="U11" xr:uid="{4ACB0C63-B6A8-4833-AFF1-63BA0791AA8A}"/>
    <dataValidation type="list" allowBlank="1" showInputMessage="1" showErrorMessage="1" prompt="¿Generar pérdida de confianza de la Entidad, afectando su reputación?" sqref="U12:U61" xr:uid="{0042B3EF-FF04-4D4A-A2F2-E0609E8B1871}">
      <formula1>"SI,NO,Escoger un dato de la lista desplegable"</formula1>
    </dataValidation>
    <dataValidation allowBlank="1" showInputMessage="1" showErrorMessage="1" prompt="¿Generar pérdida de recursos económicos?" sqref="V11" xr:uid="{86E89EEE-013F-47D7-97BD-1C354F215437}"/>
    <dataValidation type="list" allowBlank="1" showInputMessage="1" showErrorMessage="1" prompt="¿Generar pérdida de recursos económicos?" sqref="V12:V61" xr:uid="{17A15C69-FA48-49CB-A65D-2358EE251400}">
      <formula1>"SI,NO,Escoger un dato de la lista desplegable"</formula1>
    </dataValidation>
    <dataValidation allowBlank="1" showInputMessage="1" showErrorMessage="1" prompt="¿Afectar la generación de los productos o la prestación de servicios?" sqref="W11" xr:uid="{7D6D0D8D-FD3E-4082-8871-E2B6F6B1A29E}"/>
    <dataValidation type="list" allowBlank="1" showInputMessage="1" showErrorMessage="1" prompt="¿Afectar la generación de los productos o la prestación de servicios?" sqref="W12:W61" xr:uid="{5758DA38-0EE6-4524-BE78-88A5887E09E3}">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77DCCCBE-BF30-46F7-8F88-F11CD5B0041D}"/>
    <dataValidation type="list" allowBlank="1" showInputMessage="1" showErrorMessage="1" prompt="¿Dar lugar al detrimento de calidad de vida de la comunidad por la pérdida del bien o servicios o los recursos públicos?" sqref="X12:X61" xr:uid="{B45BA4C2-12A4-4893-A52E-4721357B3C30}">
      <formula1>"SI,NO,Escoger un dato de la lista desplegable"</formula1>
    </dataValidation>
    <dataValidation allowBlank="1" showInputMessage="1" showErrorMessage="1" prompt="¿Generar pérdida de información de la Entidad?" sqref="Y11" xr:uid="{5A2A39AA-1DF0-4541-8510-BDAA246E56EC}"/>
    <dataValidation type="list" allowBlank="1" showInputMessage="1" showErrorMessage="1" prompt="¿Generar pérdida de información de la Entidad?" sqref="Y12:Y61" xr:uid="{9CB716CC-31A2-4DD1-ADD0-FD6F42328025}">
      <formula1>"SI,NO,Escoger un dato de la lista desplegable"</formula1>
    </dataValidation>
    <dataValidation allowBlank="1" showInputMessage="1" showErrorMessage="1" prompt="¿Generar intervención de los órganos de control, de la Fiscalía, u otro ente?" sqref="Z11" xr:uid="{99001AAF-DF17-4194-9099-396EC0353C21}"/>
    <dataValidation type="list" allowBlank="1" showInputMessage="1" showErrorMessage="1" prompt="¿Generar intervención de los órganos de control, de la Fiscalía, u otro ente?" sqref="Z12:Z61" xr:uid="{4D6A49B1-62C3-4189-9EF6-A7A9C43B120D}">
      <formula1>"SI,NO,Escoger un dato de la lista desplegable"</formula1>
    </dataValidation>
    <dataValidation allowBlank="1" showInputMessage="1" showErrorMessage="1" prompt="¿Dar lugar a procesos sancionatorios?" sqref="AA11" xr:uid="{B0A86D6F-AB8E-41A1-9548-13459268F461}"/>
    <dataValidation type="list" allowBlank="1" showInputMessage="1" showErrorMessage="1" prompt="¿Dar lugar a procesos sancionatorios?" sqref="AA12:AA61" xr:uid="{CCE0D4E9-3BB0-437D-8EB4-351291731EA3}">
      <formula1>"SI,NO,Escoger un dato de la lista desplegable"</formula1>
    </dataValidation>
    <dataValidation allowBlank="1" showInputMessage="1" showErrorMessage="1" prompt="¿Dar lugar a procesos disciplinarios?" sqref="AB11" xr:uid="{97A220F0-0181-499E-A943-46C5EBDE85FA}"/>
    <dataValidation type="list" allowBlank="1" showInputMessage="1" showErrorMessage="1" prompt="¿Dar lugar a procesos disciplinarios?" sqref="AB12:AB61" xr:uid="{D9F39799-336F-4879-A7BE-1A0D080F0C05}">
      <formula1>"SI,NO,Escoger un dato de la lista desplegable"</formula1>
    </dataValidation>
    <dataValidation allowBlank="1" showInputMessage="1" showErrorMessage="1" prompt="¿Dar lugar a procesos fiscales?" sqref="AC11" xr:uid="{B51C5FD1-C8DA-439F-8B1A-B17EA143A522}"/>
    <dataValidation type="list" allowBlank="1" showInputMessage="1" showErrorMessage="1" prompt="¿Dar lugar a procesos fiscales?" sqref="AC12:AC61" xr:uid="{E409CD65-BF11-445D-A9B5-971376885D18}">
      <formula1>"SI,NO,Escoger un dato de la lista desplegable"</formula1>
    </dataValidation>
    <dataValidation allowBlank="1" showInputMessage="1" showErrorMessage="1" prompt="¿Dar lugar a procesos penales?" sqref="AD11" xr:uid="{CAB89445-1008-4306-8893-9931B07BAD6F}"/>
    <dataValidation type="list" allowBlank="1" showInputMessage="1" showErrorMessage="1" prompt="¿Dar lugar a procesos penales?" sqref="AD12:AD61" xr:uid="{D1B0150F-3D88-4625-A1F3-1E5E8A208B11}">
      <formula1>"SI,NO,Escoger un dato de la lista desplegable"</formula1>
    </dataValidation>
    <dataValidation allowBlank="1" showInputMessage="1" showErrorMessage="1" prompt="¿Generar pérdida de credibilidad del sector?" sqref="AE11" xr:uid="{126A52AB-6162-4B4B-B60E-CF4708E5A92E}"/>
    <dataValidation type="list" allowBlank="1" showInputMessage="1" showErrorMessage="1" prompt="¿Generar pérdida de credibilidad del sector?" sqref="AE12:AE61" xr:uid="{A6C54A5E-B9D2-49BD-8292-9EDEEC75C1AD}">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C09E4039-BF6E-4A57-BDA3-AB24C6974781}"/>
    <dataValidation type="list" allowBlank="1" showInputMessage="1" showErrorMessage="1" prompt="¿Ocasionar lesiones físicas o pérdida de vidas humanas?_x000a_NOTA: si esta respuesta es afirmativa, el impacto sera considerado como catastrófico." sqref="AF12:AF61" xr:uid="{166588EF-5A5E-4D43-A755-5D8EE6CEB212}">
      <formula1>"SI,NO,Escoger un dato de la lista desplegable"</formula1>
    </dataValidation>
    <dataValidation allowBlank="1" showInputMessage="1" showErrorMessage="1" prompt="¿Afectar la imagen regional?" sqref="AG11" xr:uid="{AC81F055-5AE7-43AE-97B8-E0B7A92834DD}"/>
    <dataValidation type="list" allowBlank="1" showInputMessage="1" showErrorMessage="1" prompt="¿Afectar la imagen regional?" sqref="AG12:AG61" xr:uid="{B6F67D1B-EE85-4C3C-89AF-D2295D9E61D1}">
      <formula1>"SI,NO,Escoger un dato de la lista desplegable"</formula1>
    </dataValidation>
    <dataValidation allowBlank="1" showInputMessage="1" showErrorMessage="1" prompt="¿Afectar la imagen nacional?" sqref="AH11" xr:uid="{613AD82D-1295-4954-A5EC-97254C0EDA02}"/>
    <dataValidation type="list" allowBlank="1" showInputMessage="1" showErrorMessage="1" prompt="¿Afectar la imagen nacional?" sqref="AH12:AH61" xr:uid="{4655F02D-6312-4939-96BF-81BCEE64B848}">
      <formula1>"SI,NO,Escoger un dato de la lista desplegable"</formula1>
    </dataValidation>
    <dataValidation allowBlank="1" showInputMessage="1" showErrorMessage="1" prompt="¿Genera Impacto ambiental?" sqref="AI11" xr:uid="{D85BEC02-CA78-447A-8D61-616A83220944}"/>
    <dataValidation type="list" allowBlank="1" showInputMessage="1" showErrorMessage="1" prompt="¿Genera Impacto ambiental?" sqref="AI12:AI61" xr:uid="{06E20E06-CFD9-4EA2-AD72-779D8BDCCBC3}">
      <formula1>"SI,NO,Escoger un dato de la lista desplegable"</formula1>
    </dataValidation>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2C18F86C-C507-44E3-A6FE-FA0958400954}"/>
    <dataValidation allowBlank="1" showInputMessage="1" showErrorMessage="1" prompt="¿Existen un responsable asignado a la ejecución del control?" sqref="AW11" xr:uid="{1B1C0630-DEDC-48FE-A2AF-76F996A48F00}"/>
    <dataValidation allowBlank="1" showInputMessage="1" showErrorMessage="1" prompt="El responsable tiene autoridad y adecuada segregación de funciones en la ejecución del control?" sqref="AX11" xr:uid="{55A4305F-3EA6-4C41-B7BB-F18CD0D286E0}"/>
    <dataValidation allowBlank="1" showInputMessage="1" showErrorMessage="1" prompt="¿La oportunidad en que se ejecuta el control ayuda a prevenir la mitigación del riesgo o a detectar la materialización del riesgo de manera oportuna?" sqref="AY11" xr:uid="{F159D59D-7797-40C0-9524-8574DCAB65A3}"/>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6B9CC0AB-8C88-45F8-8B83-06736EA42EDE}"/>
    <dataValidation allowBlank="1" showInputMessage="1" showErrorMessage="1" prompt="¿La fuente de información que se utiliza en el desarrollo del control es información confiable que permita mitigar el riesgo?." sqref="BA11" xr:uid="{A68C2257-FF50-4DBD-B437-C335C7E3E569}"/>
    <dataValidation allowBlank="1" showInputMessage="1" showErrorMessage="1" prompt="¿Las observaciones, desviaciones o diferencias identificadas como resultados de la ejecución del control son investigadas y resueltas de manera oportuna?" sqref="BB11" xr:uid="{4F240056-4BAC-463C-9DB0-F05BB206517B}"/>
    <dataValidation allowBlank="1" showInputMessage="1" showErrorMessage="1" prompt="¿Se deja evidencia o rastro de la ejecución del control, que permita a cualquier tercero con la evidencia, llegar a la misma conclusión?." sqref="BC11" xr:uid="{DB18C26B-66C1-4A50-9085-95F1C82D3556}"/>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AFC1F680-FB79-4496-BE66-B0D464F0E963}"/>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671F818-1BB0-4649-A6E8-B0875C86B18C}">
          <x14:formula1>
            <xm:f>DATOS!$J$15:$J$19</xm:f>
          </x14:formula1>
          <xm:sqref>AM12:AM61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7942F-8790-453C-A68D-04100465BBF3}">
  <sheetPr>
    <pageSetUpPr fitToPage="1"/>
  </sheetPr>
  <dimension ref="B2:BS63"/>
  <sheetViews>
    <sheetView zoomScale="60" zoomScaleNormal="60" workbookViewId="0">
      <selection activeCell="M12" sqref="M12:M21"/>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44956</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92" t="s">
        <v>117</v>
      </c>
      <c r="AX11" s="92" t="s">
        <v>118</v>
      </c>
      <c r="AY11" s="92">
        <v>2</v>
      </c>
      <c r="AZ11" s="92">
        <v>3</v>
      </c>
      <c r="BA11" s="92">
        <v>4</v>
      </c>
      <c r="BB11" s="92">
        <v>5</v>
      </c>
      <c r="BC11" s="92">
        <v>6</v>
      </c>
      <c r="BD11" s="185"/>
      <c r="BE11" s="186"/>
      <c r="BF11" s="188"/>
      <c r="BG11" s="185"/>
      <c r="BH11" s="186"/>
      <c r="BI11" s="188"/>
      <c r="BJ11" s="185"/>
      <c r="BK11" s="186"/>
      <c r="BL11" s="210"/>
      <c r="BM11" s="211"/>
      <c r="BN11" s="213"/>
      <c r="BO11" s="195" t="s">
        <v>112</v>
      </c>
      <c r="BP11" s="196"/>
      <c r="BQ11" s="91" t="s">
        <v>114</v>
      </c>
      <c r="BR11" s="91" t="s">
        <v>119</v>
      </c>
      <c r="BS11" s="159"/>
    </row>
    <row r="12" spans="2:71" s="57" customFormat="1" ht="165.75" x14ac:dyDescent="0.25">
      <c r="B12" s="197">
        <v>1</v>
      </c>
      <c r="C12" s="200" t="s">
        <v>34</v>
      </c>
      <c r="D12" s="203" t="s">
        <v>908</v>
      </c>
      <c r="E12" s="203" t="s">
        <v>914</v>
      </c>
      <c r="F12" s="203" t="s">
        <v>170</v>
      </c>
      <c r="G12" s="203" t="s">
        <v>170</v>
      </c>
      <c r="H12" s="203" t="s">
        <v>170</v>
      </c>
      <c r="I12" s="203" t="s">
        <v>170</v>
      </c>
      <c r="J12" s="203" t="str">
        <f>IF(AND((F12="SI"),(G12="SI"),(H12="SI"),(I12="SI")),"Si es Riesgo de Corrupción","No es Riesgo de Corrupción")</f>
        <v>Si es Riesgo de Corrupción</v>
      </c>
      <c r="K12" s="50">
        <v>1</v>
      </c>
      <c r="L12" s="51" t="s">
        <v>949</v>
      </c>
      <c r="M12" s="223" t="s">
        <v>957</v>
      </c>
      <c r="N12" s="225">
        <v>1</v>
      </c>
      <c r="O12" s="214" t="str">
        <f>IF(N12=1,"Rara vez",IF(N12=2,"Improbable",IF(N12=3,"Posible",IF(N12=4,"Probable",IF(N12=5,"Casi seguro","Definir el nivel de probabilidad")))))</f>
        <v>Rara vez</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20" t="s">
        <v>173</v>
      </c>
      <c r="R12" s="220" t="s">
        <v>173</v>
      </c>
      <c r="S12" s="220" t="s">
        <v>173</v>
      </c>
      <c r="T12" s="220" t="s">
        <v>173</v>
      </c>
      <c r="U12" s="220" t="s">
        <v>170</v>
      </c>
      <c r="V12" s="220" t="s">
        <v>170</v>
      </c>
      <c r="W12" s="220" t="s">
        <v>170</v>
      </c>
      <c r="X12" s="220" t="s">
        <v>173</v>
      </c>
      <c r="Y12" s="220" t="s">
        <v>170</v>
      </c>
      <c r="Z12" s="220" t="s">
        <v>170</v>
      </c>
      <c r="AA12" s="220" t="s">
        <v>170</v>
      </c>
      <c r="AB12" s="220" t="s">
        <v>170</v>
      </c>
      <c r="AC12" s="220" t="s">
        <v>170</v>
      </c>
      <c r="AD12" s="220" t="s">
        <v>170</v>
      </c>
      <c r="AE12" s="220" t="s">
        <v>170</v>
      </c>
      <c r="AF12" s="220" t="s">
        <v>173</v>
      </c>
      <c r="AG12" s="220" t="s">
        <v>170</v>
      </c>
      <c r="AH12" s="220" t="s">
        <v>170</v>
      </c>
      <c r="AI12" s="220" t="s">
        <v>173</v>
      </c>
      <c r="AJ12" s="220">
        <f t="shared" ref="AJ12:AJ22" si="0">IF(AF12="SI","Impacto Catastrófico por lesoines o perdida de vidas humanas",(COUNTIF(Q12:AE21,"SI")+COUNTIF(AG12:AI21,"SI")))</f>
        <v>12</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909</v>
      </c>
      <c r="AP12" s="53" t="s">
        <v>915</v>
      </c>
      <c r="AQ12" s="53" t="s">
        <v>302</v>
      </c>
      <c r="AR12" s="53" t="s">
        <v>910</v>
      </c>
      <c r="AS12" s="53" t="s">
        <v>911</v>
      </c>
      <c r="AT12" s="53" t="s">
        <v>954</v>
      </c>
      <c r="AU12" s="53" t="s">
        <v>912</v>
      </c>
      <c r="AV12" s="53" t="s">
        <v>178</v>
      </c>
      <c r="AW12" s="89" t="s">
        <v>179</v>
      </c>
      <c r="AX12" s="89" t="s">
        <v>180</v>
      </c>
      <c r="AY12" s="89" t="s">
        <v>181</v>
      </c>
      <c r="AZ12" s="89" t="s">
        <v>182</v>
      </c>
      <c r="BA12" s="89" t="s">
        <v>183</v>
      </c>
      <c r="BB12" s="89" t="s">
        <v>955</v>
      </c>
      <c r="BC12" s="89" t="s">
        <v>206</v>
      </c>
      <c r="BD12" s="89">
        <f t="shared" ref="BD12:BD61" si="1">IF(AW12="Asignado",15,0)+IF(AX12="Adecuado",15,0)+IF(AY12="Oportuna",15,0)+IF(AZ12="Prevenir",15,IF(AZ12="Detectar",10,0))+IF(BA12="Confiable",15,0)+IF(BB12="Se investigan y resuelven oportunamente",15,0)+IF(BC12="Completa",10,IF(BC12="Incompleta",5,0))</f>
        <v>85</v>
      </c>
      <c r="BE12" s="89" t="str">
        <f t="shared" ref="BE12:BE61" si="2">IF(BD12&lt;=85,"Débil",IF(AND(BD12&gt;=86,BD12&lt;=94),"Moderado","Fuerte"))</f>
        <v>Débil</v>
      </c>
      <c r="BF12" s="53"/>
      <c r="BG12" s="55" t="s">
        <v>186</v>
      </c>
      <c r="BH12" s="89" t="str">
        <f t="shared" ref="BH12:BH61" si="3">IF(BG12="Débil","No se ejecuta",IF(BG12="Moderado","Algunas veces se ejecuta",IF(BG12="FUERTE","Siempre se ejecuta","Casilla formulada")))</f>
        <v>Siempre se ejecuta</v>
      </c>
      <c r="BI12" s="53"/>
      <c r="BJ12" s="89"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DÉBIL</v>
      </c>
      <c r="BK12" s="89">
        <f t="shared" ref="BK12:BK61" si="5">IF(BJ12="DÉBIL",0,IF(BJ12="MODERADO",50,IF(BJ12="FUERTE",100,"")))</f>
        <v>0</v>
      </c>
      <c r="BL12" s="89" t="str">
        <f t="shared" ref="BL12:BL61" si="6">IF(AND(BG12="Fuerte",BE12="Fuerte"),"NO","SI")</f>
        <v>SI</v>
      </c>
      <c r="BM12" s="237" t="str">
        <f>IF(AVERAGE(BK12:BK21)=100,"FUERTE",IF(AND(AVERAGE(BK12:BK21)&lt;=99,AVERAGE(BK12:BK21)&gt;=50),"MODERADA",IF(AVERAGE(BK12:BK21)&lt;50,"DÉBIL",0)))</f>
        <v>DÉBIL</v>
      </c>
      <c r="BN12" s="240" t="str">
        <f>IFERROR(IF(BM12="DÉBIL","NO DISMINUYE",IF(AVERAGEIF(AV12:AV21,"Preventivo",BK12:BK21)&gt;=50,"DIRECTAMENTE","NO DISMINUYE")),"NO DISMINUYE")</f>
        <v>NO DISMINUYE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29" t="s">
        <v>913</v>
      </c>
    </row>
    <row r="13" spans="2:71" s="57" customFormat="1" ht="171" customHeight="1" x14ac:dyDescent="0.25">
      <c r="B13" s="198"/>
      <c r="C13" s="201"/>
      <c r="D13" s="203"/>
      <c r="E13" s="203"/>
      <c r="F13" s="203"/>
      <c r="G13" s="203"/>
      <c r="H13" s="203"/>
      <c r="I13" s="203"/>
      <c r="J13" s="203"/>
      <c r="K13" s="58">
        <v>2</v>
      </c>
      <c r="L13" s="59" t="s">
        <v>956</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950</v>
      </c>
      <c r="AP13" s="61" t="s">
        <v>915</v>
      </c>
      <c r="AQ13" s="61" t="s">
        <v>277</v>
      </c>
      <c r="AR13" s="61" t="s">
        <v>952</v>
      </c>
      <c r="AS13" s="61" t="s">
        <v>953</v>
      </c>
      <c r="AT13" s="61" t="s">
        <v>954</v>
      </c>
      <c r="AU13" s="61" t="s">
        <v>951</v>
      </c>
      <c r="AV13" s="61" t="s">
        <v>178</v>
      </c>
      <c r="AW13" s="62" t="s">
        <v>179</v>
      </c>
      <c r="AX13" s="62" t="s">
        <v>180</v>
      </c>
      <c r="AY13" s="62" t="s">
        <v>181</v>
      </c>
      <c r="AZ13" s="62" t="s">
        <v>182</v>
      </c>
      <c r="BA13" s="62" t="s">
        <v>183</v>
      </c>
      <c r="BB13" s="62" t="s">
        <v>955</v>
      </c>
      <c r="BC13" s="62" t="s">
        <v>206</v>
      </c>
      <c r="BD13" s="62">
        <f t="shared" si="1"/>
        <v>85</v>
      </c>
      <c r="BE13" s="62" t="str">
        <f t="shared" si="2"/>
        <v>Débil</v>
      </c>
      <c r="BF13" s="61"/>
      <c r="BG13" s="63" t="s">
        <v>186</v>
      </c>
      <c r="BH13" s="62" t="str">
        <f t="shared" si="3"/>
        <v>Siempre se ejecuta</v>
      </c>
      <c r="BI13" s="61"/>
      <c r="BJ13" s="62" t="str">
        <f t="shared" si="4"/>
        <v>DÉBIL</v>
      </c>
      <c r="BK13" s="62">
        <f t="shared" si="5"/>
        <v>0</v>
      </c>
      <c r="BL13" s="62" t="str">
        <f t="shared" si="6"/>
        <v>SI</v>
      </c>
      <c r="BM13" s="238"/>
      <c r="BN13" s="241"/>
      <c r="BO13" s="244"/>
      <c r="BP13" s="218"/>
      <c r="BQ13" s="221"/>
      <c r="BR13" s="221"/>
      <c r="BS13" s="230"/>
    </row>
    <row r="14" spans="2:71" s="57" customFormat="1" ht="7.5"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90" t="s">
        <v>122</v>
      </c>
      <c r="AX14" s="90" t="s">
        <v>122</v>
      </c>
      <c r="AY14" s="90" t="s">
        <v>122</v>
      </c>
      <c r="AZ14" s="90" t="s">
        <v>122</v>
      </c>
      <c r="BA14" s="90" t="s">
        <v>122</v>
      </c>
      <c r="BB14" s="90" t="s">
        <v>122</v>
      </c>
      <c r="BC14" s="90" t="s">
        <v>122</v>
      </c>
      <c r="BD14" s="90">
        <f t="shared" si="1"/>
        <v>0</v>
      </c>
      <c r="BE14" s="90" t="str">
        <f t="shared" si="2"/>
        <v>Débil</v>
      </c>
      <c r="BF14" s="67"/>
      <c r="BG14" s="69" t="s">
        <v>122</v>
      </c>
      <c r="BH14" s="90" t="str">
        <f t="shared" si="3"/>
        <v>Casilla formulada</v>
      </c>
      <c r="BI14" s="67"/>
      <c r="BJ14" s="90" t="str">
        <f t="shared" si="4"/>
        <v/>
      </c>
      <c r="BK14" s="90" t="str">
        <f t="shared" si="5"/>
        <v/>
      </c>
      <c r="BL14" s="90" t="str">
        <f t="shared" si="6"/>
        <v>SI</v>
      </c>
      <c r="BM14" s="238"/>
      <c r="BN14" s="241"/>
      <c r="BO14" s="244"/>
      <c r="BP14" s="218"/>
      <c r="BQ14" s="221"/>
      <c r="BR14" s="221"/>
      <c r="BS14" s="230"/>
    </row>
    <row r="15" spans="2:71" s="57" customFormat="1" ht="7.5"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238"/>
      <c r="BN15" s="241"/>
      <c r="BO15" s="244"/>
      <c r="BP15" s="218"/>
      <c r="BQ15" s="221"/>
      <c r="BR15" s="221"/>
      <c r="BS15" s="230"/>
    </row>
    <row r="16" spans="2:71" s="57" customFormat="1" ht="7.5"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90" t="s">
        <v>122</v>
      </c>
      <c r="AX16" s="90" t="s">
        <v>122</v>
      </c>
      <c r="AY16" s="90" t="s">
        <v>122</v>
      </c>
      <c r="AZ16" s="90" t="s">
        <v>122</v>
      </c>
      <c r="BA16" s="90" t="s">
        <v>122</v>
      </c>
      <c r="BB16" s="90" t="s">
        <v>122</v>
      </c>
      <c r="BC16" s="90" t="s">
        <v>122</v>
      </c>
      <c r="BD16" s="90">
        <f t="shared" si="1"/>
        <v>0</v>
      </c>
      <c r="BE16" s="90" t="str">
        <f t="shared" si="2"/>
        <v>Débil</v>
      </c>
      <c r="BF16" s="67"/>
      <c r="BG16" s="69" t="s">
        <v>122</v>
      </c>
      <c r="BH16" s="90" t="str">
        <f t="shared" si="3"/>
        <v>Casilla formulada</v>
      </c>
      <c r="BI16" s="67"/>
      <c r="BJ16" s="90" t="str">
        <f t="shared" si="4"/>
        <v/>
      </c>
      <c r="BK16" s="90" t="str">
        <f t="shared" si="5"/>
        <v/>
      </c>
      <c r="BL16" s="90" t="str">
        <f t="shared" si="6"/>
        <v>SI</v>
      </c>
      <c r="BM16" s="238"/>
      <c r="BN16" s="241"/>
      <c r="BO16" s="244"/>
      <c r="BP16" s="218"/>
      <c r="BQ16" s="221"/>
      <c r="BR16" s="221"/>
      <c r="BS16" s="230"/>
    </row>
    <row r="17" spans="2:71" s="57" customFormat="1" ht="7.5"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238"/>
      <c r="BN17" s="241"/>
      <c r="BO17" s="244"/>
      <c r="BP17" s="218"/>
      <c r="BQ17" s="221"/>
      <c r="BR17" s="221"/>
      <c r="BS17" s="230"/>
    </row>
    <row r="18" spans="2:71" s="57" customFormat="1" ht="7.5"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90" t="s">
        <v>122</v>
      </c>
      <c r="AX18" s="90" t="s">
        <v>122</v>
      </c>
      <c r="AY18" s="90" t="s">
        <v>122</v>
      </c>
      <c r="AZ18" s="90" t="s">
        <v>122</v>
      </c>
      <c r="BA18" s="90" t="s">
        <v>122</v>
      </c>
      <c r="BB18" s="90" t="s">
        <v>122</v>
      </c>
      <c r="BC18" s="90" t="s">
        <v>122</v>
      </c>
      <c r="BD18" s="90">
        <f t="shared" si="1"/>
        <v>0</v>
      </c>
      <c r="BE18" s="90" t="str">
        <f t="shared" si="2"/>
        <v>Débil</v>
      </c>
      <c r="BF18" s="67"/>
      <c r="BG18" s="69" t="s">
        <v>122</v>
      </c>
      <c r="BH18" s="90" t="str">
        <f t="shared" si="3"/>
        <v>Casilla formulada</v>
      </c>
      <c r="BI18" s="67"/>
      <c r="BJ18" s="90" t="str">
        <f t="shared" si="4"/>
        <v/>
      </c>
      <c r="BK18" s="90" t="str">
        <f t="shared" si="5"/>
        <v/>
      </c>
      <c r="BL18" s="90" t="str">
        <f t="shared" si="6"/>
        <v>SI</v>
      </c>
      <c r="BM18" s="238"/>
      <c r="BN18" s="241"/>
      <c r="BO18" s="244"/>
      <c r="BP18" s="218"/>
      <c r="BQ18" s="221"/>
      <c r="BR18" s="221"/>
      <c r="BS18" s="230"/>
    </row>
    <row r="19" spans="2:71" s="57" customFormat="1" ht="7.5"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30"/>
    </row>
    <row r="20" spans="2:71" s="57" customFormat="1" ht="7.5"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90" t="s">
        <v>122</v>
      </c>
      <c r="AX20" s="90" t="s">
        <v>122</v>
      </c>
      <c r="AY20" s="90" t="s">
        <v>122</v>
      </c>
      <c r="AZ20" s="90" t="s">
        <v>122</v>
      </c>
      <c r="BA20" s="90" t="s">
        <v>122</v>
      </c>
      <c r="BB20" s="90" t="s">
        <v>122</v>
      </c>
      <c r="BC20" s="90" t="s">
        <v>122</v>
      </c>
      <c r="BD20" s="90">
        <f t="shared" si="1"/>
        <v>0</v>
      </c>
      <c r="BE20" s="90" t="str">
        <f t="shared" si="2"/>
        <v>Débil</v>
      </c>
      <c r="BF20" s="67"/>
      <c r="BG20" s="69" t="s">
        <v>122</v>
      </c>
      <c r="BH20" s="90" t="str">
        <f t="shared" si="3"/>
        <v>Casilla formulada</v>
      </c>
      <c r="BI20" s="67"/>
      <c r="BJ20" s="90" t="str">
        <f t="shared" si="4"/>
        <v/>
      </c>
      <c r="BK20" s="90" t="str">
        <f t="shared" si="5"/>
        <v/>
      </c>
      <c r="BL20" s="90" t="str">
        <f t="shared" si="6"/>
        <v>SI</v>
      </c>
      <c r="BM20" s="238"/>
      <c r="BN20" s="241"/>
      <c r="BO20" s="244"/>
      <c r="BP20" s="218"/>
      <c r="BQ20" s="221"/>
      <c r="BR20" s="221"/>
      <c r="BS20" s="230"/>
    </row>
    <row r="21" spans="2:71" s="57" customFormat="1" ht="7.5"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31"/>
    </row>
    <row r="22" spans="2:71" s="57" customFormat="1" ht="96" hidden="1" customHeight="1" x14ac:dyDescent="0.25">
      <c r="B22" s="197">
        <v>2</v>
      </c>
      <c r="C22" s="200" t="s">
        <v>120</v>
      </c>
      <c r="D22" s="203" t="s">
        <v>121</v>
      </c>
      <c r="E22" s="203"/>
      <c r="F22" s="203" t="s">
        <v>122</v>
      </c>
      <c r="G22" s="203" t="s">
        <v>122</v>
      </c>
      <c r="H22" s="203" t="s">
        <v>122</v>
      </c>
      <c r="I22" s="203" t="s">
        <v>122</v>
      </c>
      <c r="J22" s="203" t="str">
        <f>IF(AND((F22="SI"),(G22="SI"),(H22="SI"),(I22="SI")),"Si es Riesgo de Corrupción","No es Riesgo de Corrupción")</f>
        <v>No es Riesgo de Corrupción</v>
      </c>
      <c r="K22" s="50">
        <v>1</v>
      </c>
      <c r="L22" s="51" t="s">
        <v>123</v>
      </c>
      <c r="M22" s="223" t="s">
        <v>191</v>
      </c>
      <c r="N22" s="225"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20" t="s">
        <v>122</v>
      </c>
      <c r="R22" s="220" t="s">
        <v>122</v>
      </c>
      <c r="S22" s="220" t="s">
        <v>122</v>
      </c>
      <c r="T22" s="220" t="s">
        <v>122</v>
      </c>
      <c r="U22" s="220" t="s">
        <v>122</v>
      </c>
      <c r="V22" s="220" t="s">
        <v>122</v>
      </c>
      <c r="W22" s="220" t="s">
        <v>122</v>
      </c>
      <c r="X22" s="220" t="s">
        <v>122</v>
      </c>
      <c r="Y22" s="220" t="s">
        <v>122</v>
      </c>
      <c r="Z22" s="220" t="s">
        <v>122</v>
      </c>
      <c r="AA22" s="220" t="s">
        <v>122</v>
      </c>
      <c r="AB22" s="220" t="s">
        <v>122</v>
      </c>
      <c r="AC22" s="220" t="s">
        <v>122</v>
      </c>
      <c r="AD22" s="220" t="s">
        <v>122</v>
      </c>
      <c r="AE22" s="220" t="s">
        <v>122</v>
      </c>
      <c r="AF22" s="220" t="s">
        <v>122</v>
      </c>
      <c r="AG22" s="220" t="s">
        <v>122</v>
      </c>
      <c r="AH22" s="220" t="s">
        <v>122</v>
      </c>
      <c r="AI22" s="220" t="s">
        <v>122</v>
      </c>
      <c r="AJ22" s="220">
        <f t="shared" si="0"/>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89" t="s">
        <v>122</v>
      </c>
      <c r="AX22" s="89" t="s">
        <v>122</v>
      </c>
      <c r="AY22" s="89" t="s">
        <v>122</v>
      </c>
      <c r="AZ22" s="89" t="s">
        <v>122</v>
      </c>
      <c r="BA22" s="89" t="s">
        <v>122</v>
      </c>
      <c r="BB22" s="89" t="s">
        <v>122</v>
      </c>
      <c r="BC22" s="89" t="s">
        <v>122</v>
      </c>
      <c r="BD22" s="89">
        <f t="shared" si="1"/>
        <v>0</v>
      </c>
      <c r="BE22" s="89" t="str">
        <f t="shared" si="2"/>
        <v>Débil</v>
      </c>
      <c r="BF22" s="53"/>
      <c r="BG22" s="55" t="s">
        <v>122</v>
      </c>
      <c r="BH22" s="89" t="str">
        <f t="shared" si="3"/>
        <v>Casilla formulada</v>
      </c>
      <c r="BI22" s="53"/>
      <c r="BJ22" s="89" t="str">
        <f t="shared" si="4"/>
        <v/>
      </c>
      <c r="BK22" s="89" t="str">
        <f t="shared" si="5"/>
        <v/>
      </c>
      <c r="BL22" s="89" t="str">
        <f t="shared" si="6"/>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4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03"/>
      <c r="G23" s="203"/>
      <c r="H23" s="203"/>
      <c r="I23" s="203"/>
      <c r="J23" s="203"/>
      <c r="K23" s="58">
        <v>2</v>
      </c>
      <c r="L23" s="59" t="s">
        <v>123</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1"/>
        <v>0</v>
      </c>
      <c r="BE23" s="62" t="str">
        <f t="shared" si="2"/>
        <v>Débil</v>
      </c>
      <c r="BF23" s="61"/>
      <c r="BG23" s="63" t="s">
        <v>122</v>
      </c>
      <c r="BH23" s="62" t="str">
        <f t="shared" si="3"/>
        <v>Casilla formulada</v>
      </c>
      <c r="BI23" s="61"/>
      <c r="BJ23" s="62" t="str">
        <f t="shared" si="4"/>
        <v/>
      </c>
      <c r="BK23" s="62" t="str">
        <f t="shared" si="5"/>
        <v/>
      </c>
      <c r="BL23" s="62" t="str">
        <f t="shared" si="6"/>
        <v>SI</v>
      </c>
      <c r="BM23" s="238"/>
      <c r="BN23" s="241"/>
      <c r="BO23" s="244"/>
      <c r="BP23" s="218"/>
      <c r="BQ23" s="221"/>
      <c r="BR23" s="221"/>
      <c r="BS23" s="230"/>
    </row>
    <row r="24" spans="2:71" s="57" customFormat="1" ht="96" hidden="1"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90" t="s">
        <v>122</v>
      </c>
      <c r="AX24" s="90" t="s">
        <v>122</v>
      </c>
      <c r="AY24" s="90" t="s">
        <v>122</v>
      </c>
      <c r="AZ24" s="90" t="s">
        <v>122</v>
      </c>
      <c r="BA24" s="90" t="s">
        <v>122</v>
      </c>
      <c r="BB24" s="90" t="s">
        <v>122</v>
      </c>
      <c r="BC24" s="90" t="s">
        <v>122</v>
      </c>
      <c r="BD24" s="90">
        <f t="shared" si="1"/>
        <v>0</v>
      </c>
      <c r="BE24" s="90" t="str">
        <f t="shared" si="2"/>
        <v>Débil</v>
      </c>
      <c r="BF24" s="67"/>
      <c r="BG24" s="69" t="s">
        <v>122</v>
      </c>
      <c r="BH24" s="90" t="str">
        <f t="shared" si="3"/>
        <v>Casilla formulada</v>
      </c>
      <c r="BI24" s="67"/>
      <c r="BJ24" s="90" t="str">
        <f t="shared" si="4"/>
        <v/>
      </c>
      <c r="BK24" s="90" t="str">
        <f t="shared" si="5"/>
        <v/>
      </c>
      <c r="BL24" s="90" t="str">
        <f t="shared" si="6"/>
        <v>SI</v>
      </c>
      <c r="BM24" s="238"/>
      <c r="BN24" s="241"/>
      <c r="BO24" s="244"/>
      <c r="BP24" s="218"/>
      <c r="BQ24" s="221"/>
      <c r="BR24" s="221"/>
      <c r="BS24" s="230"/>
    </row>
    <row r="25" spans="2:71" s="57" customFormat="1" ht="96" hidden="1"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238"/>
      <c r="BN25" s="241"/>
      <c r="BO25" s="244"/>
      <c r="BP25" s="218"/>
      <c r="BQ25" s="221"/>
      <c r="BR25" s="221"/>
      <c r="BS25" s="230"/>
    </row>
    <row r="26" spans="2:71" s="57" customFormat="1" ht="96" hidden="1"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90" t="s">
        <v>122</v>
      </c>
      <c r="AX26" s="90" t="s">
        <v>122</v>
      </c>
      <c r="AY26" s="90" t="s">
        <v>122</v>
      </c>
      <c r="AZ26" s="90" t="s">
        <v>122</v>
      </c>
      <c r="BA26" s="90" t="s">
        <v>122</v>
      </c>
      <c r="BB26" s="90" t="s">
        <v>122</v>
      </c>
      <c r="BC26" s="90" t="s">
        <v>122</v>
      </c>
      <c r="BD26" s="90">
        <f t="shared" si="1"/>
        <v>0</v>
      </c>
      <c r="BE26" s="90" t="str">
        <f t="shared" si="2"/>
        <v>Débil</v>
      </c>
      <c r="BF26" s="67"/>
      <c r="BG26" s="69" t="s">
        <v>122</v>
      </c>
      <c r="BH26" s="90" t="str">
        <f t="shared" si="3"/>
        <v>Casilla formulada</v>
      </c>
      <c r="BI26" s="67"/>
      <c r="BJ26" s="90" t="str">
        <f t="shared" si="4"/>
        <v/>
      </c>
      <c r="BK26" s="90" t="str">
        <f t="shared" si="5"/>
        <v/>
      </c>
      <c r="BL26" s="90" t="str">
        <f t="shared" si="6"/>
        <v>SI</v>
      </c>
      <c r="BM26" s="238"/>
      <c r="BN26" s="241"/>
      <c r="BO26" s="244"/>
      <c r="BP26" s="218"/>
      <c r="BQ26" s="221"/>
      <c r="BR26" s="221"/>
      <c r="BS26" s="230"/>
    </row>
    <row r="27" spans="2:71" s="57" customFormat="1" ht="96" hidden="1"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238"/>
      <c r="BN27" s="241"/>
      <c r="BO27" s="244"/>
      <c r="BP27" s="218"/>
      <c r="BQ27" s="221"/>
      <c r="BR27" s="221"/>
      <c r="BS27" s="230"/>
    </row>
    <row r="28" spans="2:71" s="57" customFormat="1" ht="96" hidden="1"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90" t="s">
        <v>122</v>
      </c>
      <c r="AX28" s="90" t="s">
        <v>122</v>
      </c>
      <c r="AY28" s="90" t="s">
        <v>122</v>
      </c>
      <c r="AZ28" s="90" t="s">
        <v>122</v>
      </c>
      <c r="BA28" s="90" t="s">
        <v>122</v>
      </c>
      <c r="BB28" s="90" t="s">
        <v>122</v>
      </c>
      <c r="BC28" s="90" t="s">
        <v>122</v>
      </c>
      <c r="BD28" s="90">
        <f t="shared" si="1"/>
        <v>0</v>
      </c>
      <c r="BE28" s="90" t="str">
        <f t="shared" si="2"/>
        <v>Débil</v>
      </c>
      <c r="BF28" s="67"/>
      <c r="BG28" s="69" t="s">
        <v>122</v>
      </c>
      <c r="BH28" s="90" t="str">
        <f t="shared" si="3"/>
        <v>Casilla formulada</v>
      </c>
      <c r="BI28" s="67"/>
      <c r="BJ28" s="90" t="str">
        <f t="shared" si="4"/>
        <v/>
      </c>
      <c r="BK28" s="90" t="str">
        <f t="shared" si="5"/>
        <v/>
      </c>
      <c r="BL28" s="90" t="str">
        <f t="shared" si="6"/>
        <v>SI</v>
      </c>
      <c r="BM28" s="238"/>
      <c r="BN28" s="241"/>
      <c r="BO28" s="244"/>
      <c r="BP28" s="218"/>
      <c r="BQ28" s="221"/>
      <c r="BR28" s="221"/>
      <c r="BS28" s="230"/>
    </row>
    <row r="29" spans="2:71" s="57" customFormat="1" ht="96" hidden="1"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238"/>
      <c r="BN29" s="241"/>
      <c r="BO29" s="244"/>
      <c r="BP29" s="218"/>
      <c r="BQ29" s="221"/>
      <c r="BR29" s="221"/>
      <c r="BS29" s="230"/>
    </row>
    <row r="30" spans="2:71" s="57" customFormat="1" ht="96" hidden="1"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90" t="s">
        <v>122</v>
      </c>
      <c r="AX30" s="90" t="s">
        <v>122</v>
      </c>
      <c r="AY30" s="90" t="s">
        <v>122</v>
      </c>
      <c r="AZ30" s="90" t="s">
        <v>122</v>
      </c>
      <c r="BA30" s="90" t="s">
        <v>122</v>
      </c>
      <c r="BB30" s="90" t="s">
        <v>122</v>
      </c>
      <c r="BC30" s="90" t="s">
        <v>122</v>
      </c>
      <c r="BD30" s="90">
        <f t="shared" si="1"/>
        <v>0</v>
      </c>
      <c r="BE30" s="90" t="str">
        <f t="shared" si="2"/>
        <v>Débil</v>
      </c>
      <c r="BF30" s="67"/>
      <c r="BG30" s="69" t="s">
        <v>122</v>
      </c>
      <c r="BH30" s="90" t="str">
        <f t="shared" si="3"/>
        <v>Casilla formulada</v>
      </c>
      <c r="BI30" s="67"/>
      <c r="BJ30" s="90" t="str">
        <f t="shared" si="4"/>
        <v/>
      </c>
      <c r="BK30" s="90" t="str">
        <f t="shared" si="5"/>
        <v/>
      </c>
      <c r="BL30" s="90" t="str">
        <f t="shared" si="6"/>
        <v>SI</v>
      </c>
      <c r="BM30" s="238"/>
      <c r="BN30" s="241"/>
      <c r="BO30" s="244"/>
      <c r="BP30" s="218"/>
      <c r="BQ30" s="221"/>
      <c r="BR30" s="221"/>
      <c r="BS30" s="230"/>
    </row>
    <row r="31" spans="2:71" s="57" customFormat="1" ht="96" hidden="1"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239"/>
      <c r="BN31" s="242"/>
      <c r="BO31" s="24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89" t="s">
        <v>122</v>
      </c>
      <c r="AX32" s="89" t="s">
        <v>122</v>
      </c>
      <c r="AY32" s="89" t="s">
        <v>122</v>
      </c>
      <c r="AZ32" s="89" t="s">
        <v>122</v>
      </c>
      <c r="BA32" s="89" t="s">
        <v>122</v>
      </c>
      <c r="BB32" s="89" t="s">
        <v>122</v>
      </c>
      <c r="BC32" s="89" t="s">
        <v>122</v>
      </c>
      <c r="BD32" s="89">
        <f t="shared" si="1"/>
        <v>0</v>
      </c>
      <c r="BE32" s="89" t="str">
        <f t="shared" si="2"/>
        <v>Débil</v>
      </c>
      <c r="BF32" s="53"/>
      <c r="BG32" s="55" t="s">
        <v>122</v>
      </c>
      <c r="BH32" s="89" t="str">
        <f t="shared" si="3"/>
        <v>Casilla formulada</v>
      </c>
      <c r="BI32" s="53"/>
      <c r="BJ32" s="89" t="str">
        <f t="shared" si="4"/>
        <v/>
      </c>
      <c r="BK32" s="89" t="str">
        <f t="shared" si="5"/>
        <v/>
      </c>
      <c r="BL32" s="89" t="str">
        <f t="shared" si="6"/>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90" t="s">
        <v>122</v>
      </c>
      <c r="AX34" s="90" t="s">
        <v>122</v>
      </c>
      <c r="AY34" s="90" t="s">
        <v>122</v>
      </c>
      <c r="AZ34" s="90" t="s">
        <v>122</v>
      </c>
      <c r="BA34" s="90" t="s">
        <v>122</v>
      </c>
      <c r="BB34" s="90" t="s">
        <v>122</v>
      </c>
      <c r="BC34" s="90" t="s">
        <v>122</v>
      </c>
      <c r="BD34" s="90">
        <f t="shared" si="1"/>
        <v>0</v>
      </c>
      <c r="BE34" s="90" t="str">
        <f t="shared" si="2"/>
        <v>Débil</v>
      </c>
      <c r="BF34" s="67"/>
      <c r="BG34" s="69" t="s">
        <v>122</v>
      </c>
      <c r="BH34" s="90" t="str">
        <f t="shared" si="3"/>
        <v>Casilla formulada</v>
      </c>
      <c r="BI34" s="67"/>
      <c r="BJ34" s="90" t="str">
        <f t="shared" si="4"/>
        <v/>
      </c>
      <c r="BK34" s="90" t="str">
        <f t="shared" si="5"/>
        <v/>
      </c>
      <c r="BL34" s="90" t="str">
        <f t="shared" si="6"/>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90" t="s">
        <v>122</v>
      </c>
      <c r="AX36" s="90" t="s">
        <v>122</v>
      </c>
      <c r="AY36" s="90" t="s">
        <v>122</v>
      </c>
      <c r="AZ36" s="90" t="s">
        <v>122</v>
      </c>
      <c r="BA36" s="90" t="s">
        <v>122</v>
      </c>
      <c r="BB36" s="90" t="s">
        <v>122</v>
      </c>
      <c r="BC36" s="90" t="s">
        <v>122</v>
      </c>
      <c r="BD36" s="90">
        <f t="shared" si="1"/>
        <v>0</v>
      </c>
      <c r="BE36" s="90" t="str">
        <f t="shared" si="2"/>
        <v>Débil</v>
      </c>
      <c r="BF36" s="67"/>
      <c r="BG36" s="69" t="s">
        <v>122</v>
      </c>
      <c r="BH36" s="90" t="str">
        <f t="shared" si="3"/>
        <v>Casilla formulada</v>
      </c>
      <c r="BI36" s="67"/>
      <c r="BJ36" s="90" t="str">
        <f t="shared" si="4"/>
        <v/>
      </c>
      <c r="BK36" s="90" t="str">
        <f t="shared" si="5"/>
        <v/>
      </c>
      <c r="BL36" s="90" t="str">
        <f t="shared" si="6"/>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90" t="s">
        <v>122</v>
      </c>
      <c r="AX38" s="90" t="s">
        <v>122</v>
      </c>
      <c r="AY38" s="90" t="s">
        <v>122</v>
      </c>
      <c r="AZ38" s="90" t="s">
        <v>122</v>
      </c>
      <c r="BA38" s="90" t="s">
        <v>122</v>
      </c>
      <c r="BB38" s="90" t="s">
        <v>122</v>
      </c>
      <c r="BC38" s="90" t="s">
        <v>122</v>
      </c>
      <c r="BD38" s="90">
        <f t="shared" si="1"/>
        <v>0</v>
      </c>
      <c r="BE38" s="90" t="str">
        <f t="shared" si="2"/>
        <v>Débil</v>
      </c>
      <c r="BF38" s="67"/>
      <c r="BG38" s="69" t="s">
        <v>122</v>
      </c>
      <c r="BH38" s="90" t="str">
        <f t="shared" si="3"/>
        <v>Casilla formulada</v>
      </c>
      <c r="BI38" s="67"/>
      <c r="BJ38" s="90" t="str">
        <f t="shared" si="4"/>
        <v/>
      </c>
      <c r="BK38" s="90" t="str">
        <f t="shared" si="5"/>
        <v/>
      </c>
      <c r="BL38" s="90" t="str">
        <f t="shared" si="6"/>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90" t="s">
        <v>122</v>
      </c>
      <c r="AX40" s="90" t="s">
        <v>122</v>
      </c>
      <c r="AY40" s="90" t="s">
        <v>122</v>
      </c>
      <c r="AZ40" s="90" t="s">
        <v>122</v>
      </c>
      <c r="BA40" s="90" t="s">
        <v>122</v>
      </c>
      <c r="BB40" s="90" t="s">
        <v>122</v>
      </c>
      <c r="BC40" s="90" t="s">
        <v>122</v>
      </c>
      <c r="BD40" s="90">
        <f t="shared" si="1"/>
        <v>0</v>
      </c>
      <c r="BE40" s="90" t="str">
        <f t="shared" si="2"/>
        <v>Débil</v>
      </c>
      <c r="BF40" s="67"/>
      <c r="BG40" s="69" t="s">
        <v>122</v>
      </c>
      <c r="BH40" s="90" t="str">
        <f t="shared" si="3"/>
        <v>Casilla formulada</v>
      </c>
      <c r="BI40" s="67"/>
      <c r="BJ40" s="90" t="str">
        <f t="shared" si="4"/>
        <v/>
      </c>
      <c r="BK40" s="90" t="str">
        <f t="shared" si="5"/>
        <v/>
      </c>
      <c r="BL40" s="90" t="str">
        <f t="shared" si="6"/>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89" t="s">
        <v>122</v>
      </c>
      <c r="AX42" s="89" t="s">
        <v>122</v>
      </c>
      <c r="AY42" s="89" t="s">
        <v>122</v>
      </c>
      <c r="AZ42" s="89" t="s">
        <v>122</v>
      </c>
      <c r="BA42" s="89" t="s">
        <v>122</v>
      </c>
      <c r="BB42" s="89" t="s">
        <v>122</v>
      </c>
      <c r="BC42" s="89" t="s">
        <v>122</v>
      </c>
      <c r="BD42" s="89">
        <f t="shared" si="1"/>
        <v>0</v>
      </c>
      <c r="BE42" s="89" t="str">
        <f t="shared" si="2"/>
        <v>Débil</v>
      </c>
      <c r="BF42" s="53"/>
      <c r="BG42" s="55" t="s">
        <v>122</v>
      </c>
      <c r="BH42" s="89" t="str">
        <f t="shared" si="3"/>
        <v>Casilla formulada</v>
      </c>
      <c r="BI42" s="53"/>
      <c r="BJ42" s="89" t="str">
        <f t="shared" si="4"/>
        <v/>
      </c>
      <c r="BK42" s="89" t="str">
        <f t="shared" si="5"/>
        <v/>
      </c>
      <c r="BL42" s="89" t="str">
        <f t="shared" si="6"/>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1"/>
        <v>0</v>
      </c>
      <c r="BE43" s="62" t="str">
        <f t="shared" si="2"/>
        <v>Débil</v>
      </c>
      <c r="BF43" s="61"/>
      <c r="BG43" s="63" t="s">
        <v>122</v>
      </c>
      <c r="BH43" s="62" t="str">
        <f t="shared" si="3"/>
        <v>Casilla formulada</v>
      </c>
      <c r="BI43" s="61"/>
      <c r="BJ43" s="62" t="str">
        <f t="shared" si="4"/>
        <v/>
      </c>
      <c r="BK43" s="62" t="str">
        <f t="shared" si="5"/>
        <v/>
      </c>
      <c r="BL43" s="62" t="str">
        <f t="shared" si="6"/>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90" t="s">
        <v>122</v>
      </c>
      <c r="AX44" s="90" t="s">
        <v>122</v>
      </c>
      <c r="AY44" s="90" t="s">
        <v>122</v>
      </c>
      <c r="AZ44" s="90" t="s">
        <v>122</v>
      </c>
      <c r="BA44" s="90" t="s">
        <v>122</v>
      </c>
      <c r="BB44" s="90" t="s">
        <v>122</v>
      </c>
      <c r="BC44" s="90" t="s">
        <v>122</v>
      </c>
      <c r="BD44" s="90">
        <f t="shared" si="1"/>
        <v>0</v>
      </c>
      <c r="BE44" s="90" t="str">
        <f t="shared" si="2"/>
        <v>Débil</v>
      </c>
      <c r="BF44" s="67"/>
      <c r="BG44" s="69" t="s">
        <v>122</v>
      </c>
      <c r="BH44" s="90" t="str">
        <f t="shared" si="3"/>
        <v>Casilla formulada</v>
      </c>
      <c r="BI44" s="67"/>
      <c r="BJ44" s="90" t="str">
        <f t="shared" si="4"/>
        <v/>
      </c>
      <c r="BK44" s="90" t="str">
        <f t="shared" si="5"/>
        <v/>
      </c>
      <c r="BL44" s="90" t="str">
        <f t="shared" si="6"/>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1"/>
        <v>0</v>
      </c>
      <c r="BE45" s="62" t="str">
        <f t="shared" si="2"/>
        <v>Débil</v>
      </c>
      <c r="BF45" s="61"/>
      <c r="BG45" s="63" t="s">
        <v>122</v>
      </c>
      <c r="BH45" s="62" t="str">
        <f t="shared" si="3"/>
        <v>Casilla formulada</v>
      </c>
      <c r="BI45" s="61"/>
      <c r="BJ45" s="62" t="str">
        <f t="shared" si="4"/>
        <v/>
      </c>
      <c r="BK45" s="62" t="str">
        <f t="shared" si="5"/>
        <v/>
      </c>
      <c r="BL45" s="62" t="str">
        <f t="shared" si="6"/>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90" t="s">
        <v>122</v>
      </c>
      <c r="AX46" s="90" t="s">
        <v>122</v>
      </c>
      <c r="AY46" s="90" t="s">
        <v>122</v>
      </c>
      <c r="AZ46" s="90" t="s">
        <v>122</v>
      </c>
      <c r="BA46" s="90" t="s">
        <v>122</v>
      </c>
      <c r="BB46" s="90" t="s">
        <v>122</v>
      </c>
      <c r="BC46" s="90" t="s">
        <v>122</v>
      </c>
      <c r="BD46" s="90">
        <f t="shared" si="1"/>
        <v>0</v>
      </c>
      <c r="BE46" s="90" t="str">
        <f t="shared" si="2"/>
        <v>Débil</v>
      </c>
      <c r="BF46" s="67"/>
      <c r="BG46" s="69" t="s">
        <v>122</v>
      </c>
      <c r="BH46" s="90" t="str">
        <f t="shared" si="3"/>
        <v>Casilla formulada</v>
      </c>
      <c r="BI46" s="67"/>
      <c r="BJ46" s="90" t="str">
        <f t="shared" si="4"/>
        <v/>
      </c>
      <c r="BK46" s="90" t="str">
        <f t="shared" si="5"/>
        <v/>
      </c>
      <c r="BL46" s="90" t="str">
        <f t="shared" si="6"/>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1"/>
        <v>0</v>
      </c>
      <c r="BE47" s="62" t="str">
        <f t="shared" si="2"/>
        <v>Débil</v>
      </c>
      <c r="BF47" s="61"/>
      <c r="BG47" s="63" t="s">
        <v>122</v>
      </c>
      <c r="BH47" s="62" t="str">
        <f t="shared" si="3"/>
        <v>Casilla formulada</v>
      </c>
      <c r="BI47" s="61"/>
      <c r="BJ47" s="62" t="str">
        <f t="shared" si="4"/>
        <v/>
      </c>
      <c r="BK47" s="62" t="str">
        <f t="shared" si="5"/>
        <v/>
      </c>
      <c r="BL47" s="62" t="str">
        <f t="shared" si="6"/>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90" t="s">
        <v>122</v>
      </c>
      <c r="AX48" s="90" t="s">
        <v>122</v>
      </c>
      <c r="AY48" s="90" t="s">
        <v>122</v>
      </c>
      <c r="AZ48" s="90" t="s">
        <v>122</v>
      </c>
      <c r="BA48" s="90" t="s">
        <v>122</v>
      </c>
      <c r="BB48" s="90" t="s">
        <v>122</v>
      </c>
      <c r="BC48" s="90" t="s">
        <v>122</v>
      </c>
      <c r="BD48" s="90">
        <f t="shared" si="1"/>
        <v>0</v>
      </c>
      <c r="BE48" s="90" t="str">
        <f t="shared" si="2"/>
        <v>Débil</v>
      </c>
      <c r="BF48" s="67"/>
      <c r="BG48" s="69" t="s">
        <v>122</v>
      </c>
      <c r="BH48" s="90" t="str">
        <f t="shared" si="3"/>
        <v>Casilla formulada</v>
      </c>
      <c r="BI48" s="67"/>
      <c r="BJ48" s="90" t="str">
        <f t="shared" si="4"/>
        <v/>
      </c>
      <c r="BK48" s="90" t="str">
        <f t="shared" si="5"/>
        <v/>
      </c>
      <c r="BL48" s="90" t="str">
        <f t="shared" si="6"/>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1"/>
        <v>0</v>
      </c>
      <c r="BE49" s="62" t="str">
        <f t="shared" si="2"/>
        <v>Débil</v>
      </c>
      <c r="BF49" s="61"/>
      <c r="BG49" s="63" t="s">
        <v>122</v>
      </c>
      <c r="BH49" s="62" t="str">
        <f t="shared" si="3"/>
        <v>Casilla formulada</v>
      </c>
      <c r="BI49" s="61"/>
      <c r="BJ49" s="62" t="str">
        <f t="shared" si="4"/>
        <v/>
      </c>
      <c r="BK49" s="62" t="str">
        <f t="shared" si="5"/>
        <v/>
      </c>
      <c r="BL49" s="62" t="str">
        <f t="shared" si="6"/>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90" t="s">
        <v>122</v>
      </c>
      <c r="AX50" s="90" t="s">
        <v>122</v>
      </c>
      <c r="AY50" s="90" t="s">
        <v>122</v>
      </c>
      <c r="AZ50" s="90" t="s">
        <v>122</v>
      </c>
      <c r="BA50" s="90" t="s">
        <v>122</v>
      </c>
      <c r="BB50" s="90" t="s">
        <v>122</v>
      </c>
      <c r="BC50" s="90" t="s">
        <v>122</v>
      </c>
      <c r="BD50" s="90">
        <f t="shared" si="1"/>
        <v>0</v>
      </c>
      <c r="BE50" s="90" t="str">
        <f t="shared" si="2"/>
        <v>Débil</v>
      </c>
      <c r="BF50" s="67"/>
      <c r="BG50" s="69" t="s">
        <v>122</v>
      </c>
      <c r="BH50" s="90" t="str">
        <f t="shared" si="3"/>
        <v>Casilla formulada</v>
      </c>
      <c r="BI50" s="67"/>
      <c r="BJ50" s="90" t="str">
        <f t="shared" si="4"/>
        <v/>
      </c>
      <c r="BK50" s="90" t="str">
        <f t="shared" si="5"/>
        <v/>
      </c>
      <c r="BL50" s="90" t="str">
        <f t="shared" si="6"/>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1"/>
        <v>0</v>
      </c>
      <c r="BE51" s="75" t="str">
        <f t="shared" si="2"/>
        <v>Débil</v>
      </c>
      <c r="BF51" s="74"/>
      <c r="BG51" s="76" t="s">
        <v>122</v>
      </c>
      <c r="BH51" s="75" t="str">
        <f t="shared" si="3"/>
        <v>Casilla formulada</v>
      </c>
      <c r="BI51" s="74"/>
      <c r="BJ51" s="75" t="str">
        <f t="shared" si="4"/>
        <v/>
      </c>
      <c r="BK51" s="75" t="str">
        <f t="shared" si="5"/>
        <v/>
      </c>
      <c r="BL51" s="75" t="str">
        <f t="shared" si="6"/>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89" t="s">
        <v>122</v>
      </c>
      <c r="AX52" s="89" t="s">
        <v>122</v>
      </c>
      <c r="AY52" s="89" t="s">
        <v>122</v>
      </c>
      <c r="AZ52" s="89" t="s">
        <v>122</v>
      </c>
      <c r="BA52" s="89" t="s">
        <v>122</v>
      </c>
      <c r="BB52" s="89" t="s">
        <v>122</v>
      </c>
      <c r="BC52" s="89" t="s">
        <v>122</v>
      </c>
      <c r="BD52" s="89">
        <f t="shared" si="1"/>
        <v>0</v>
      </c>
      <c r="BE52" s="89" t="str">
        <f t="shared" si="2"/>
        <v>Débil</v>
      </c>
      <c r="BF52" s="53"/>
      <c r="BG52" s="55" t="s">
        <v>122</v>
      </c>
      <c r="BH52" s="89" t="str">
        <f t="shared" si="3"/>
        <v>Casilla formulada</v>
      </c>
      <c r="BI52" s="53"/>
      <c r="BJ52" s="89" t="str">
        <f t="shared" si="4"/>
        <v/>
      </c>
      <c r="BK52" s="89" t="str">
        <f t="shared" si="5"/>
        <v/>
      </c>
      <c r="BL52" s="89" t="str">
        <f t="shared" si="6"/>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1"/>
        <v>0</v>
      </c>
      <c r="BE53" s="62" t="str">
        <f t="shared" si="2"/>
        <v>Débil</v>
      </c>
      <c r="BF53" s="61"/>
      <c r="BG53" s="63" t="s">
        <v>122</v>
      </c>
      <c r="BH53" s="62" t="str">
        <f t="shared" si="3"/>
        <v>Casilla formulada</v>
      </c>
      <c r="BI53" s="61"/>
      <c r="BJ53" s="62" t="str">
        <f t="shared" si="4"/>
        <v/>
      </c>
      <c r="BK53" s="62" t="str">
        <f t="shared" si="5"/>
        <v/>
      </c>
      <c r="BL53" s="62" t="str">
        <f t="shared" si="6"/>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90" t="s">
        <v>122</v>
      </c>
      <c r="AX54" s="90" t="s">
        <v>122</v>
      </c>
      <c r="AY54" s="90" t="s">
        <v>122</v>
      </c>
      <c r="AZ54" s="90" t="s">
        <v>122</v>
      </c>
      <c r="BA54" s="90" t="s">
        <v>122</v>
      </c>
      <c r="BB54" s="90" t="s">
        <v>122</v>
      </c>
      <c r="BC54" s="90" t="s">
        <v>122</v>
      </c>
      <c r="BD54" s="90">
        <f t="shared" si="1"/>
        <v>0</v>
      </c>
      <c r="BE54" s="90" t="str">
        <f t="shared" si="2"/>
        <v>Débil</v>
      </c>
      <c r="BF54" s="67"/>
      <c r="BG54" s="69" t="s">
        <v>122</v>
      </c>
      <c r="BH54" s="90" t="str">
        <f t="shared" si="3"/>
        <v>Casilla formulada</v>
      </c>
      <c r="BI54" s="67"/>
      <c r="BJ54" s="90" t="str">
        <f t="shared" si="4"/>
        <v/>
      </c>
      <c r="BK54" s="90" t="str">
        <f t="shared" si="5"/>
        <v/>
      </c>
      <c r="BL54" s="90" t="str">
        <f t="shared" si="6"/>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1"/>
        <v>0</v>
      </c>
      <c r="BE55" s="62" t="str">
        <f t="shared" si="2"/>
        <v>Débil</v>
      </c>
      <c r="BF55" s="61"/>
      <c r="BG55" s="63" t="s">
        <v>122</v>
      </c>
      <c r="BH55" s="62" t="str">
        <f t="shared" si="3"/>
        <v>Casilla formulada</v>
      </c>
      <c r="BI55" s="61"/>
      <c r="BJ55" s="62" t="str">
        <f t="shared" si="4"/>
        <v/>
      </c>
      <c r="BK55" s="62" t="str">
        <f t="shared" si="5"/>
        <v/>
      </c>
      <c r="BL55" s="62" t="str">
        <f t="shared" si="6"/>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90" t="s">
        <v>122</v>
      </c>
      <c r="AX56" s="90" t="s">
        <v>122</v>
      </c>
      <c r="AY56" s="90" t="s">
        <v>122</v>
      </c>
      <c r="AZ56" s="90" t="s">
        <v>122</v>
      </c>
      <c r="BA56" s="90" t="s">
        <v>122</v>
      </c>
      <c r="BB56" s="90" t="s">
        <v>122</v>
      </c>
      <c r="BC56" s="90" t="s">
        <v>122</v>
      </c>
      <c r="BD56" s="90">
        <f t="shared" si="1"/>
        <v>0</v>
      </c>
      <c r="BE56" s="90" t="str">
        <f t="shared" si="2"/>
        <v>Débil</v>
      </c>
      <c r="BF56" s="67"/>
      <c r="BG56" s="69" t="s">
        <v>122</v>
      </c>
      <c r="BH56" s="90" t="str">
        <f t="shared" si="3"/>
        <v>Casilla formulada</v>
      </c>
      <c r="BI56" s="67"/>
      <c r="BJ56" s="90" t="str">
        <f t="shared" si="4"/>
        <v/>
      </c>
      <c r="BK56" s="90" t="str">
        <f t="shared" si="5"/>
        <v/>
      </c>
      <c r="BL56" s="90" t="str">
        <f t="shared" si="6"/>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1"/>
        <v>0</v>
      </c>
      <c r="BE57" s="62" t="str">
        <f t="shared" si="2"/>
        <v>Débil</v>
      </c>
      <c r="BF57" s="61"/>
      <c r="BG57" s="63" t="s">
        <v>122</v>
      </c>
      <c r="BH57" s="62" t="str">
        <f t="shared" si="3"/>
        <v>Casilla formulada</v>
      </c>
      <c r="BI57" s="61"/>
      <c r="BJ57" s="62" t="str">
        <f t="shared" si="4"/>
        <v/>
      </c>
      <c r="BK57" s="62" t="str">
        <f t="shared" si="5"/>
        <v/>
      </c>
      <c r="BL57" s="62" t="str">
        <f t="shared" si="6"/>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90" t="s">
        <v>122</v>
      </c>
      <c r="AX58" s="90" t="s">
        <v>122</v>
      </c>
      <c r="AY58" s="90" t="s">
        <v>122</v>
      </c>
      <c r="AZ58" s="90" t="s">
        <v>122</v>
      </c>
      <c r="BA58" s="90" t="s">
        <v>122</v>
      </c>
      <c r="BB58" s="90" t="s">
        <v>122</v>
      </c>
      <c r="BC58" s="90" t="s">
        <v>122</v>
      </c>
      <c r="BD58" s="90">
        <f t="shared" si="1"/>
        <v>0</v>
      </c>
      <c r="BE58" s="90" t="str">
        <f t="shared" si="2"/>
        <v>Débil</v>
      </c>
      <c r="BF58" s="67"/>
      <c r="BG58" s="69" t="s">
        <v>122</v>
      </c>
      <c r="BH58" s="90" t="str">
        <f t="shared" si="3"/>
        <v>Casilla formulada</v>
      </c>
      <c r="BI58" s="67"/>
      <c r="BJ58" s="90" t="str">
        <f t="shared" si="4"/>
        <v/>
      </c>
      <c r="BK58" s="90" t="str">
        <f t="shared" si="5"/>
        <v/>
      </c>
      <c r="BL58" s="90" t="str">
        <f t="shared" si="6"/>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1"/>
        <v>0</v>
      </c>
      <c r="BE59" s="62" t="str">
        <f t="shared" si="2"/>
        <v>Débil</v>
      </c>
      <c r="BF59" s="61"/>
      <c r="BG59" s="63" t="s">
        <v>122</v>
      </c>
      <c r="BH59" s="62" t="str">
        <f t="shared" si="3"/>
        <v>Casilla formulada</v>
      </c>
      <c r="BI59" s="61"/>
      <c r="BJ59" s="62" t="str">
        <f t="shared" si="4"/>
        <v/>
      </c>
      <c r="BK59" s="62" t="str">
        <f t="shared" si="5"/>
        <v/>
      </c>
      <c r="BL59" s="62" t="str">
        <f t="shared" si="6"/>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90" t="s">
        <v>122</v>
      </c>
      <c r="AX60" s="90" t="s">
        <v>122</v>
      </c>
      <c r="AY60" s="90" t="s">
        <v>122</v>
      </c>
      <c r="AZ60" s="90" t="s">
        <v>122</v>
      </c>
      <c r="BA60" s="90" t="s">
        <v>122</v>
      </c>
      <c r="BB60" s="90" t="s">
        <v>122</v>
      </c>
      <c r="BC60" s="90" t="s">
        <v>122</v>
      </c>
      <c r="BD60" s="90">
        <f t="shared" si="1"/>
        <v>0</v>
      </c>
      <c r="BE60" s="90" t="str">
        <f t="shared" si="2"/>
        <v>Débil</v>
      </c>
      <c r="BF60" s="67"/>
      <c r="BG60" s="69" t="s">
        <v>122</v>
      </c>
      <c r="BH60" s="90" t="str">
        <f t="shared" si="3"/>
        <v>Casilla formulada</v>
      </c>
      <c r="BI60" s="67"/>
      <c r="BJ60" s="90" t="str">
        <f t="shared" si="4"/>
        <v/>
      </c>
      <c r="BK60" s="90" t="str">
        <f t="shared" si="5"/>
        <v/>
      </c>
      <c r="BL60" s="90" t="str">
        <f t="shared" si="6"/>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1"/>
        <v>0</v>
      </c>
      <c r="BE61" s="75" t="str">
        <f t="shared" si="2"/>
        <v>Débil</v>
      </c>
      <c r="BF61" s="74"/>
      <c r="BG61" s="76" t="s">
        <v>122</v>
      </c>
      <c r="BH61" s="75" t="str">
        <f t="shared" si="3"/>
        <v>Casilla formulada</v>
      </c>
      <c r="BI61" s="74"/>
      <c r="BJ61" s="75" t="str">
        <f t="shared" si="4"/>
        <v/>
      </c>
      <c r="BK61" s="75" t="str">
        <f t="shared" si="5"/>
        <v/>
      </c>
      <c r="BL61" s="75" t="str">
        <f t="shared" si="6"/>
        <v>SI</v>
      </c>
      <c r="BM61" s="239"/>
      <c r="BN61" s="242"/>
      <c r="BO61" s="255"/>
      <c r="BP61" s="219"/>
      <c r="BQ61" s="222"/>
      <c r="BR61" s="222"/>
      <c r="BS61" s="231"/>
    </row>
    <row r="62" spans="2:71" hidden="1" x14ac:dyDescent="0.2"/>
    <row r="63" spans="2:71" hidden="1" x14ac:dyDescent="0.2"/>
  </sheetData>
  <sheetProtection algorithmName="SHA-512" hashValue="vi84g7WkRrDGDMioJGBVmY+fCcG7ZrY3YHErBVi9lywpzaiBoM8Obkimf1kbN7soj4M63IGibUl2q0y77njWxA==" saltValue="SaiI0EB1076IHdnLpdHN1g==" spinCount="100000" sheet="1" objects="1" scenarios="1"/>
  <mergeCells count="266">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 ref="AA52:AA61"/>
    <mergeCell ref="AB52:AB61"/>
    <mergeCell ref="AC52:AC61"/>
    <mergeCell ref="AD52:AD61"/>
    <mergeCell ref="AE52:AE61"/>
    <mergeCell ref="AF52:AF61"/>
    <mergeCell ref="U52:U61"/>
    <mergeCell ref="V52:V61"/>
    <mergeCell ref="W52:W61"/>
    <mergeCell ref="X52:X61"/>
    <mergeCell ref="Y52:Y61"/>
    <mergeCell ref="Z52:Z61"/>
    <mergeCell ref="O52:O61"/>
    <mergeCell ref="P52:P61"/>
    <mergeCell ref="Q52:Q61"/>
    <mergeCell ref="R52:R61"/>
    <mergeCell ref="S52:S61"/>
    <mergeCell ref="T52:T61"/>
    <mergeCell ref="G52:G61"/>
    <mergeCell ref="H52:H61"/>
    <mergeCell ref="I52:I61"/>
    <mergeCell ref="J52:J61"/>
    <mergeCell ref="M52:M61"/>
    <mergeCell ref="N52:N6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Z42:Z51"/>
    <mergeCell ref="AA42:AA51"/>
    <mergeCell ref="AB42:AB51"/>
    <mergeCell ref="AC42:AC51"/>
    <mergeCell ref="R42:R51"/>
    <mergeCell ref="S42:S51"/>
    <mergeCell ref="T42:T51"/>
    <mergeCell ref="U42:U51"/>
    <mergeCell ref="V42:V51"/>
    <mergeCell ref="W42:W5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AI32:AI41"/>
    <mergeCell ref="AJ32:AJ41"/>
    <mergeCell ref="AK32:AK41"/>
    <mergeCell ref="AL32:AL41"/>
    <mergeCell ref="AA32:AA41"/>
    <mergeCell ref="AB32:AB41"/>
    <mergeCell ref="AC32:AC41"/>
    <mergeCell ref="AD32:AD41"/>
    <mergeCell ref="AE32:AE41"/>
    <mergeCell ref="AF32:AF41"/>
    <mergeCell ref="W32:W41"/>
    <mergeCell ref="X32:X41"/>
    <mergeCell ref="Y32:Y41"/>
    <mergeCell ref="Z32:Z41"/>
    <mergeCell ref="O32:O41"/>
    <mergeCell ref="P32:P41"/>
    <mergeCell ref="Q32:Q41"/>
    <mergeCell ref="R32:R41"/>
    <mergeCell ref="S32:S41"/>
    <mergeCell ref="T32:T4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D12:AD21"/>
    <mergeCell ref="AE12:AE21"/>
    <mergeCell ref="AF12:AF21"/>
    <mergeCell ref="U12:U21"/>
    <mergeCell ref="V12:V21"/>
    <mergeCell ref="W12:W21"/>
    <mergeCell ref="X12:X21"/>
    <mergeCell ref="Y12:Y21"/>
    <mergeCell ref="Z12:Z21"/>
    <mergeCell ref="S12:S21"/>
    <mergeCell ref="T12:T21"/>
    <mergeCell ref="G12:G21"/>
    <mergeCell ref="H12:H21"/>
    <mergeCell ref="I12:I21"/>
    <mergeCell ref="J12:J21"/>
    <mergeCell ref="M12:M21"/>
    <mergeCell ref="N12:N21"/>
    <mergeCell ref="AC12:AC2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BD9:BE11"/>
    <mergeCell ref="BF9:BF11"/>
    <mergeCell ref="AN9:AN11"/>
    <mergeCell ref="AO9:AO11"/>
    <mergeCell ref="AP9:AP11"/>
    <mergeCell ref="AQ9:AQ11"/>
    <mergeCell ref="AR9:AR11"/>
    <mergeCell ref="AS9:AS11"/>
    <mergeCell ref="Q10:AI10"/>
    <mergeCell ref="AJ10:AK11"/>
    <mergeCell ref="AL10:AL11"/>
    <mergeCell ref="AM10:AM11"/>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s>
  <conditionalFormatting sqref="J12:J61">
    <cfRule type="containsText" dxfId="587" priority="23" operator="containsText" text="Si es Riesgo de Corrupción">
      <formula>NOT(ISERROR(SEARCH("Si es Riesgo de Corrupción",J12)))</formula>
    </cfRule>
    <cfRule type="containsText" dxfId="586" priority="24" operator="containsText" text="No es Riesgo de Corrupción">
      <formula>NOT(ISERROR(SEARCH("No es Riesgo de Corrupción",J12)))</formula>
    </cfRule>
  </conditionalFormatting>
  <conditionalFormatting sqref="L12:M21">
    <cfRule type="containsText" dxfId="585" priority="22" operator="containsText" text="Espacio para describir ">
      <formula>NOT(ISERROR(SEARCH("Espacio para describir ",L12)))</formula>
    </cfRule>
  </conditionalFormatting>
  <conditionalFormatting sqref="Q12:AI61 AQ12:AQ61 AV12:BC61 BG12:BG61 BO12:BO61 N12:N61">
    <cfRule type="containsText" dxfId="584" priority="21" operator="containsText" text="Escoger un dato de la lista desplegable">
      <formula>NOT(ISERROR(SEARCH("Escoger un dato de la lista desplegable",N12)))</formula>
    </cfRule>
  </conditionalFormatting>
  <conditionalFormatting sqref="AO12:AO61">
    <cfRule type="containsText" dxfId="583" priority="20" operator="containsText" text="REDACTAR CONTROL">
      <formula>NOT(ISERROR(SEARCH("REDACTAR CONTROL",AO12)))</formula>
    </cfRule>
  </conditionalFormatting>
  <conditionalFormatting sqref="AL12 BR12">
    <cfRule type="containsText" dxfId="582" priority="17" operator="containsText" text="Extremo">
      <formula>NOT(ISERROR(SEARCH("Extremo",AL12)))</formula>
    </cfRule>
    <cfRule type="containsText" dxfId="581" priority="18" operator="containsText" text="Alto">
      <formula>NOT(ISERROR(SEARCH("Alto",AL12)))</formula>
    </cfRule>
    <cfRule type="containsText" dxfId="580" priority="19" operator="containsText" text="Moderado">
      <formula>NOT(ISERROR(SEARCH("Moderado",AL12)))</formula>
    </cfRule>
  </conditionalFormatting>
  <conditionalFormatting sqref="L22:M31">
    <cfRule type="containsText" dxfId="579" priority="16" operator="containsText" text="Espacio para describir ">
      <formula>NOT(ISERROR(SEARCH("Espacio para describir ",L22)))</formula>
    </cfRule>
  </conditionalFormatting>
  <conditionalFormatting sqref="AL22 BR22">
    <cfRule type="containsText" dxfId="578" priority="13" operator="containsText" text="Extremo">
      <formula>NOT(ISERROR(SEARCH("Extremo",AL22)))</formula>
    </cfRule>
    <cfRule type="containsText" dxfId="577" priority="14" operator="containsText" text="Alto">
      <formula>NOT(ISERROR(SEARCH("Alto",AL22)))</formula>
    </cfRule>
    <cfRule type="containsText" dxfId="576" priority="15" operator="containsText" text="Moderado">
      <formula>NOT(ISERROR(SEARCH("Moderado",AL22)))</formula>
    </cfRule>
  </conditionalFormatting>
  <conditionalFormatting sqref="L32:M41">
    <cfRule type="containsText" dxfId="575" priority="12" operator="containsText" text="Espacio para describir ">
      <formula>NOT(ISERROR(SEARCH("Espacio para describir ",L32)))</formula>
    </cfRule>
  </conditionalFormatting>
  <conditionalFormatting sqref="AL32 BR32">
    <cfRule type="containsText" dxfId="574" priority="9" operator="containsText" text="Extremo">
      <formula>NOT(ISERROR(SEARCH("Extremo",AL32)))</formula>
    </cfRule>
    <cfRule type="containsText" dxfId="573" priority="10" operator="containsText" text="Alto">
      <formula>NOT(ISERROR(SEARCH("Alto",AL32)))</formula>
    </cfRule>
    <cfRule type="containsText" dxfId="572" priority="11" operator="containsText" text="Moderado">
      <formula>NOT(ISERROR(SEARCH("Moderado",AL32)))</formula>
    </cfRule>
  </conditionalFormatting>
  <conditionalFormatting sqref="L42:M51">
    <cfRule type="containsText" dxfId="571" priority="8" operator="containsText" text="Espacio para describir ">
      <formula>NOT(ISERROR(SEARCH("Espacio para describir ",L42)))</formula>
    </cfRule>
  </conditionalFormatting>
  <conditionalFormatting sqref="AL42 BR42">
    <cfRule type="containsText" dxfId="570" priority="5" operator="containsText" text="Extremo">
      <formula>NOT(ISERROR(SEARCH("Extremo",AL42)))</formula>
    </cfRule>
    <cfRule type="containsText" dxfId="569" priority="6" operator="containsText" text="Alto">
      <formula>NOT(ISERROR(SEARCH("Alto",AL42)))</formula>
    </cfRule>
    <cfRule type="containsText" dxfId="568" priority="7" operator="containsText" text="Moderado">
      <formula>NOT(ISERROR(SEARCH("Moderado",AL42)))</formula>
    </cfRule>
  </conditionalFormatting>
  <conditionalFormatting sqref="L52:M61">
    <cfRule type="containsText" dxfId="567" priority="4" operator="containsText" text="Espacio para describir ">
      <formula>NOT(ISERROR(SEARCH("Espacio para describir ",L52)))</formula>
    </cfRule>
  </conditionalFormatting>
  <conditionalFormatting sqref="AL52 BR52">
    <cfRule type="containsText" dxfId="566" priority="1" operator="containsText" text="Extremo">
      <formula>NOT(ISERROR(SEARCH("Extremo",AL52)))</formula>
    </cfRule>
    <cfRule type="containsText" dxfId="565" priority="2" operator="containsText" text="Alto">
      <formula>NOT(ISERROR(SEARCH("Alto",AL52)))</formula>
    </cfRule>
    <cfRule type="containsText" dxfId="564" priority="3" operator="containsText" text="Moderado">
      <formula>NOT(ISERROR(SEARCH("Moderado",AL52)))</formula>
    </cfRule>
  </conditionalFormatting>
  <dataValidations disablePrompts="1"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D8DF0F02-DBF3-4B4E-8F82-87463F482E0D}"/>
    <dataValidation allowBlank="1" showInputMessage="1" showErrorMessage="1" prompt="¿Se deja evidencia o rastro de la ejecución del control, que permita a cualquier tercero con la evidencia, llegar a la misma conclusión?." sqref="BC11" xr:uid="{B63D3F67-84C7-49AE-BAB0-D5B8A807AA80}"/>
    <dataValidation allowBlank="1" showInputMessage="1" showErrorMessage="1" prompt="¿Las observaciones, desviaciones o diferencias identificadas como resultados de la ejecución del control son investigadas y resueltas de manera oportuna?" sqref="BB11" xr:uid="{20DF5212-9466-4E51-AC72-4A4296DB0847}"/>
    <dataValidation allowBlank="1" showInputMessage="1" showErrorMessage="1" prompt="¿La fuente de información que se utiliza en el desarrollo del control es información confiable que permita mitigar el riesgo?." sqref="BA11" xr:uid="{D0E40276-C299-425C-9622-1095BE8323D1}"/>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72D76F2B-603E-425F-A804-5054C93308EF}"/>
    <dataValidation allowBlank="1" showInputMessage="1" showErrorMessage="1" prompt="¿La oportunidad en que se ejecuta el control ayuda a prevenir la mitigación del riesgo o a detectar la materialización del riesgo de manera oportuna?" sqref="AY11" xr:uid="{893951DD-A772-4267-B153-23B71C94E02E}"/>
    <dataValidation allowBlank="1" showInputMessage="1" showErrorMessage="1" prompt="El responsable tiene autoridad y adecuada segregación de funciones en la ejecución del control?" sqref="AX11" xr:uid="{59671012-A042-470F-83FC-02BF2B56C5D1}"/>
    <dataValidation allowBlank="1" showInputMessage="1" showErrorMessage="1" prompt="¿Existen un responsable asignado a la ejecución del control?" sqref="AW11" xr:uid="{ED402FFD-EF78-4694-BE74-BA9F86E32A1A}"/>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312DEF32-A7AB-4DE5-8A35-FDB8E52DF061}"/>
    <dataValidation type="list" allowBlank="1" showInputMessage="1" showErrorMessage="1" prompt="¿Genera Impacto ambiental?" sqref="AI12:AI61" xr:uid="{82D5D338-DB25-446C-8D04-5C7617274573}">
      <formula1>"SI,NO,Escoger un dato de la lista desplegable"</formula1>
    </dataValidation>
    <dataValidation allowBlank="1" showInputMessage="1" showErrorMessage="1" prompt="¿Genera Impacto ambiental?" sqref="AI11" xr:uid="{E99E88C7-B05A-416C-AC8B-D0C65D992B1D}"/>
    <dataValidation type="list" allowBlank="1" showInputMessage="1" showErrorMessage="1" prompt="¿Afectar la imagen nacional?" sqref="AH12:AH61" xr:uid="{179E5A40-0BB7-4934-8037-3883B225EEFB}">
      <formula1>"SI,NO,Escoger un dato de la lista desplegable"</formula1>
    </dataValidation>
    <dataValidation allowBlank="1" showInputMessage="1" showErrorMessage="1" prompt="¿Afectar la imagen nacional?" sqref="AH11" xr:uid="{FAAA1EAC-7B84-474C-9953-000D51FFF5FA}"/>
    <dataValidation type="list" allowBlank="1" showInputMessage="1" showErrorMessage="1" prompt="¿Afectar la imagen regional?" sqref="AG12:AG61" xr:uid="{B53B0AB7-922C-4546-B0DF-B1D5479493FD}">
      <formula1>"SI,NO,Escoger un dato de la lista desplegable"</formula1>
    </dataValidation>
    <dataValidation allowBlank="1" showInputMessage="1" showErrorMessage="1" prompt="¿Afectar la imagen regional?" sqref="AG11" xr:uid="{9CD2B0EA-6784-4038-B186-9F22CEA1F117}"/>
    <dataValidation type="list" allowBlank="1" showInputMessage="1" showErrorMessage="1" prompt="¿Ocasionar lesiones físicas o pérdida de vidas humanas?_x000a_NOTA: si esta respuesta es afirmativa, el impacto sera considerado como catastrófico." sqref="AF12:AF61" xr:uid="{F9478259-9C49-4A28-A762-3D2B40C53336}">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FD6B1011-87DF-48DA-9360-6667701396C3}"/>
    <dataValidation type="list" allowBlank="1" showInputMessage="1" showErrorMessage="1" prompt="¿Generar pérdida de credibilidad del sector?" sqref="AE12:AE61" xr:uid="{C0A19CCE-3ABC-4AC6-BE3D-6D2DD9A629F1}">
      <formula1>"SI,NO,Escoger un dato de la lista desplegable"</formula1>
    </dataValidation>
    <dataValidation allowBlank="1" showInputMessage="1" showErrorMessage="1" prompt="¿Generar pérdida de credibilidad del sector?" sqref="AE11" xr:uid="{21EC51A6-6AE1-44A4-9413-EF09A6DB05F5}"/>
    <dataValidation type="list" allowBlank="1" showInputMessage="1" showErrorMessage="1" prompt="¿Dar lugar a procesos penales?" sqref="AD12:AD61" xr:uid="{9D26C555-4274-49E5-BA9C-88183FC3480F}">
      <formula1>"SI,NO,Escoger un dato de la lista desplegable"</formula1>
    </dataValidation>
    <dataValidation allowBlank="1" showInputMessage="1" showErrorMessage="1" prompt="¿Dar lugar a procesos penales?" sqref="AD11" xr:uid="{6D8541B5-6413-4C1A-827C-C280220334E9}"/>
    <dataValidation type="list" allowBlank="1" showInputMessage="1" showErrorMessage="1" prompt="¿Dar lugar a procesos fiscales?" sqref="AC12:AC61" xr:uid="{86D893E3-36DE-48E2-A681-517E312CC473}">
      <formula1>"SI,NO,Escoger un dato de la lista desplegable"</formula1>
    </dataValidation>
    <dataValidation allowBlank="1" showInputMessage="1" showErrorMessage="1" prompt="¿Dar lugar a procesos fiscales?" sqref="AC11" xr:uid="{BECC596B-2941-4691-9B5A-B57E5C494EDB}"/>
    <dataValidation type="list" allowBlank="1" showInputMessage="1" showErrorMessage="1" prompt="¿Dar lugar a procesos disciplinarios?" sqref="AB12:AB61" xr:uid="{83E1D91A-8C30-406A-8104-F181A7B71F94}">
      <formula1>"SI,NO,Escoger un dato de la lista desplegable"</formula1>
    </dataValidation>
    <dataValidation allowBlank="1" showInputMessage="1" showErrorMessage="1" prompt="¿Dar lugar a procesos disciplinarios?" sqref="AB11" xr:uid="{EA4EAF9B-C204-49E1-9D26-AF03C2D77068}"/>
    <dataValidation type="list" allowBlank="1" showInputMessage="1" showErrorMessage="1" prompt="¿Dar lugar a procesos sancionatorios?" sqref="AA12:AA61" xr:uid="{19FDBAD7-FC38-403F-A58D-B95142968DE1}">
      <formula1>"SI,NO,Escoger un dato de la lista desplegable"</formula1>
    </dataValidation>
    <dataValidation allowBlank="1" showInputMessage="1" showErrorMessage="1" prompt="¿Dar lugar a procesos sancionatorios?" sqref="AA11" xr:uid="{B1BD6217-13B2-49A7-8F0C-5662F9210787}"/>
    <dataValidation type="list" allowBlank="1" showInputMessage="1" showErrorMessage="1" prompt="¿Generar intervención de los órganos de control, de la Fiscalía, u otro ente?" sqref="Z12:Z61" xr:uid="{517D7D29-A025-4DCF-887B-BBB92CEEFB93}">
      <formula1>"SI,NO,Escoger un dato de la lista desplegable"</formula1>
    </dataValidation>
    <dataValidation allowBlank="1" showInputMessage="1" showErrorMessage="1" prompt="¿Generar intervención de los órganos de control, de la Fiscalía, u otro ente?" sqref="Z11" xr:uid="{D3B9AFC6-0DA0-4E95-BBDC-D0025BA40A83}"/>
    <dataValidation type="list" allowBlank="1" showInputMessage="1" showErrorMessage="1" prompt="¿Generar pérdida de información de la Entidad?" sqref="Y12:Y61" xr:uid="{AB89D14D-6C65-45C2-9760-DC5F745C0F7A}">
      <formula1>"SI,NO,Escoger un dato de la lista desplegable"</formula1>
    </dataValidation>
    <dataValidation allowBlank="1" showInputMessage="1" showErrorMessage="1" prompt="¿Generar pérdida de información de la Entidad?" sqref="Y11" xr:uid="{7089DDAC-78C6-4EAA-A4F5-AA4F3501D375}"/>
    <dataValidation type="list" allowBlank="1" showInputMessage="1" showErrorMessage="1" prompt="¿Dar lugar al detrimento de calidad de vida de la comunidad por la pérdida del bien o servicios o los recursos públicos?" sqref="X12:X61" xr:uid="{49363AD3-CC1C-43CD-9CEC-87942804A7C1}">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6BF324BF-4423-409F-B839-FB194FADB8F0}"/>
    <dataValidation type="list" allowBlank="1" showInputMessage="1" showErrorMessage="1" prompt="¿Afectar la generación de los productos o la prestación de servicios?" sqref="W12:W61" xr:uid="{B389968C-4245-4002-8235-AC281C020127}">
      <formula1>"SI,NO,Escoger un dato de la lista desplegable"</formula1>
    </dataValidation>
    <dataValidation allowBlank="1" showInputMessage="1" showErrorMessage="1" prompt="¿Afectar la generación de los productos o la prestación de servicios?" sqref="W11" xr:uid="{A166FD87-76ED-442D-B7BF-52A008D888CB}"/>
    <dataValidation type="list" allowBlank="1" showInputMessage="1" showErrorMessage="1" prompt="¿Generar pérdida de recursos económicos?" sqref="V12:V61" xr:uid="{FDBAC1FE-6D06-466B-8A96-BA0435EC731D}">
      <formula1>"SI,NO,Escoger un dato de la lista desplegable"</formula1>
    </dataValidation>
    <dataValidation allowBlank="1" showInputMessage="1" showErrorMessage="1" prompt="¿Generar pérdida de recursos económicos?" sqref="V11" xr:uid="{7894BF8A-38C8-4754-A378-0C5B2AC17A06}"/>
    <dataValidation type="list" allowBlank="1" showInputMessage="1" showErrorMessage="1" prompt="¿Generar pérdida de confianza de la Entidad, afectando su reputación?" sqref="U12:U61" xr:uid="{8D4A8F34-4D32-442C-8BBA-B3105CCD08BD}">
      <formula1>"SI,NO,Escoger un dato de la lista desplegable"</formula1>
    </dataValidation>
    <dataValidation allowBlank="1" showInputMessage="1" showErrorMessage="1" prompt="¿Generar pérdida de confianza de la Entidad, afectando su reputación?" sqref="U11" xr:uid="{385EF078-E1E7-44B0-9E71-1152FB2ADD4C}"/>
    <dataValidation type="list" allowBlank="1" showInputMessage="1" showErrorMessage="1" prompt="¿Afectar el cumplimiento de la misión del sector al que pertenece la Entidad?" sqref="T12:T61" xr:uid="{C4335933-EC9D-4F0F-AFCE-1567207CFB47}">
      <formula1>"SI,NO,Escoger un dato de la lista desplegable"</formula1>
    </dataValidation>
    <dataValidation allowBlank="1" showInputMessage="1" showErrorMessage="1" prompt="¿Afectar el cumplimiento de la misión del sector al que pertenece la Entidad?" sqref="T11" xr:uid="{001E8462-A70F-4AA7-AD9E-959230143EE7}"/>
    <dataValidation type="list" allowBlank="1" showInputMessage="1" showErrorMessage="1" prompt="¿Afectar el cumplimiento de misión de la Entidad?" sqref="S12:S61" xr:uid="{52A5A4A3-43B7-48BA-B7C1-C4BAA05024E6}">
      <formula1>"SI,NO,Escoger un dato de la lista desplegable"</formula1>
    </dataValidation>
    <dataValidation allowBlank="1" showInputMessage="1" showErrorMessage="1" prompt="¿Afectar el cumplimiento de misión de la Entidad?" sqref="S11" xr:uid="{0CDB961C-2C52-4588-821B-0B1102502318}"/>
    <dataValidation type="list" allowBlank="1" showInputMessage="1" showErrorMessage="1" prompt="¿Afectar el cumplimiento de metas y objetivos de la dependencia?" sqref="R12:R61" xr:uid="{01F3BD08-98D0-408A-9DB7-ABBE63C35BE6}">
      <formula1>"SI,NO,Escoger un dato de la lista desplegable"</formula1>
    </dataValidation>
    <dataValidation allowBlank="1" showInputMessage="1" showErrorMessage="1" prompt="¿Afectar el cumplimiento de metas y objetivos de la dependencia?" sqref="R11" xr:uid="{A3C7194E-F49B-44F8-A1C8-00752A1912CD}"/>
    <dataValidation type="list" allowBlank="1" showInputMessage="1" showErrorMessage="1" prompt="¿Afectar al grupo de funcionarios del proceso?" sqref="Q12:Q61" xr:uid="{576B72B5-D37D-4C88-86D5-5B7E8DA435D2}">
      <formula1>"SI,NO,Escoger un dato de la lista desplegable"</formula1>
    </dataValidation>
    <dataValidation allowBlank="1" showInputMessage="1" showErrorMessage="1" prompt="¿Afectar al grupo de funcionarios del proceso?" sqref="Q11" xr:uid="{E4B0B711-AE4A-486B-8484-A970742ACBE4}"/>
    <dataValidation allowBlank="1" showInputMessage="1" showErrorMessage="1" prompt="Son los efectos ocasionados por la ocurrencia de un riesgo que afecta los objetivos o procesos de la entidad. Pueden ser una pérdida, un daño, un perjuicio, un detrimento." sqref="M9:M11" xr:uid="{D557572E-EDD1-4FAB-B6EC-D5D25500EC2E}"/>
    <dataValidation type="list" allowBlank="1" showInputMessage="1" showErrorMessage="1" sqref="BG12:BG61" xr:uid="{79E0AAFB-F9FE-4218-9469-A7D5AE5751BD}">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B53C7B66-1101-49F7-93E7-430AC163C871}">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B88BB722-0597-4531-B128-CC219EB56EE5}">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35C90D7B-0358-417A-967E-EEEF1552EC4E}">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D702C8B3-38E4-4849-BB33-0E32371A22F9}">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35EB457A-78F5-4E8A-B80F-0DAD202962AA}">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74DB371B-CCA3-4B52-B508-2A82E3A7568F}">
      <formula1>"Adecuado,Inadecuado,Escoger un dato de la lista desplegable"</formula1>
    </dataValidation>
    <dataValidation type="list" allowBlank="1" showInputMessage="1" showErrorMessage="1" prompt="¿Existen un responsable asignado a la ejecución del control?" sqref="AW12:AW61" xr:uid="{19B4A185-220A-4DD6-970C-9AB95B9E0267}">
      <formula1>"Asignado,No Asignado,Escoger un dato de la lista desplegable"</formula1>
    </dataValidation>
    <dataValidation type="list" allowBlank="1" showInputMessage="1" showErrorMessage="1" sqref="AV12:AV61" xr:uid="{872D55D3-15DD-40AF-AE17-0C495A083F85}">
      <formula1>"Escoger un dato de la lista desplegable,Preventivo,Detectivo"</formula1>
    </dataValidation>
    <dataValidation type="list" allowBlank="1" showInputMessage="1" showErrorMessage="1" sqref="AQ12:AQ61" xr:uid="{D384CADF-44F2-477A-BAB8-59F2054ECC33}">
      <formula1>"Escoger un dato de la lista desplegable,Por Tramite, Diario, Semanal, Quincenal, Mensual, Bimestral, Trimestral, Semestral,Anual"</formula1>
    </dataValidation>
    <dataValidation type="list" allowBlank="1" showInputMessage="1" showErrorMessage="1" sqref="F12:I61" xr:uid="{94094959-EBDA-4455-B2B0-49626C5A6CA4}">
      <formula1>"SI,NO,Escoger un dato de la lista desplegable"</formula1>
    </dataValidation>
    <dataValidation type="list" allowBlank="1" showInputMessage="1" showErrorMessage="1" sqref="N12:N61" xr:uid="{E78C47FA-D46C-4179-8020-5249B2534B62}">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4F9A34D-07AF-41DA-B6EF-214006D16FE3}">
          <x14:formula1>
            <xm:f>DATOS!$J$15:$J$19</xm:f>
          </x14:formula1>
          <xm:sqref>AM12:AM61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50C14-99FC-4628-9534-2FA7E0567195}">
  <sheetPr>
    <pageSetUpPr fitToPage="1"/>
  </sheetPr>
  <dimension ref="B2:BS64"/>
  <sheetViews>
    <sheetView zoomScale="60" zoomScaleNormal="60" workbookViewId="0"/>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84" t="s">
        <v>117</v>
      </c>
      <c r="AX11" s="84" t="s">
        <v>118</v>
      </c>
      <c r="AY11" s="84">
        <v>2</v>
      </c>
      <c r="AZ11" s="84">
        <v>3</v>
      </c>
      <c r="BA11" s="84">
        <v>4</v>
      </c>
      <c r="BB11" s="84">
        <v>5</v>
      </c>
      <c r="BC11" s="84">
        <v>6</v>
      </c>
      <c r="BD11" s="185"/>
      <c r="BE11" s="186"/>
      <c r="BF11" s="188"/>
      <c r="BG11" s="185"/>
      <c r="BH11" s="186"/>
      <c r="BI11" s="188"/>
      <c r="BJ11" s="185"/>
      <c r="BK11" s="186"/>
      <c r="BL11" s="210"/>
      <c r="BM11" s="211"/>
      <c r="BN11" s="213"/>
      <c r="BO11" s="195" t="s">
        <v>112</v>
      </c>
      <c r="BP11" s="196"/>
      <c r="BQ11" s="85" t="s">
        <v>114</v>
      </c>
      <c r="BR11" s="85" t="s">
        <v>119</v>
      </c>
      <c r="BS11" s="159"/>
    </row>
    <row r="12" spans="2:71" s="57" customFormat="1" ht="229.5" x14ac:dyDescent="0.25">
      <c r="B12" s="197">
        <v>1</v>
      </c>
      <c r="C12" s="200" t="s">
        <v>44</v>
      </c>
      <c r="D12" s="203" t="s">
        <v>646</v>
      </c>
      <c r="E12" s="203" t="s">
        <v>647</v>
      </c>
      <c r="F12" s="203" t="s">
        <v>170</v>
      </c>
      <c r="G12" s="203" t="s">
        <v>170</v>
      </c>
      <c r="H12" s="203" t="s">
        <v>170</v>
      </c>
      <c r="I12" s="203" t="s">
        <v>170</v>
      </c>
      <c r="J12" s="203" t="str">
        <f>IF(AND((F12="SI"),(G12="SI"),(H12="SI"),(I12="SI")),"Si es Riesgo de Corrupción","No es Riesgo de Corrupción")</f>
        <v>Si es Riesgo de Corrupción</v>
      </c>
      <c r="K12" s="50">
        <v>1</v>
      </c>
      <c r="L12" s="51" t="s">
        <v>648</v>
      </c>
      <c r="M12" s="256" t="s">
        <v>651</v>
      </c>
      <c r="N12" s="225">
        <v>3</v>
      </c>
      <c r="O12" s="214" t="str">
        <f>IF(N12=1,"Rara vez",IF(N12=2,"Improbable",IF(N12=3,"Posible",IF(N12=4,"Probable",IF(N12=5,"Casi seguro","Definir el nivel de probabilidad")))))</f>
        <v>Posible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Q12" s="220" t="s">
        <v>170</v>
      </c>
      <c r="R12" s="220" t="s">
        <v>170</v>
      </c>
      <c r="S12" s="220" t="s">
        <v>173</v>
      </c>
      <c r="T12" s="220" t="s">
        <v>173</v>
      </c>
      <c r="U12" s="220" t="s">
        <v>170</v>
      </c>
      <c r="V12" s="220" t="s">
        <v>173</v>
      </c>
      <c r="W12" s="220" t="s">
        <v>173</v>
      </c>
      <c r="X12" s="220" t="s">
        <v>173</v>
      </c>
      <c r="Y12" s="220" t="s">
        <v>173</v>
      </c>
      <c r="Z12" s="220" t="s">
        <v>170</v>
      </c>
      <c r="AA12" s="220" t="s">
        <v>170</v>
      </c>
      <c r="AB12" s="220" t="s">
        <v>170</v>
      </c>
      <c r="AC12" s="220" t="s">
        <v>170</v>
      </c>
      <c r="AD12" s="220" t="s">
        <v>170</v>
      </c>
      <c r="AE12" s="220" t="s">
        <v>170</v>
      </c>
      <c r="AF12" s="220" t="s">
        <v>173</v>
      </c>
      <c r="AG12" s="220" t="s">
        <v>173</v>
      </c>
      <c r="AH12" s="220" t="s">
        <v>170</v>
      </c>
      <c r="AI12" s="220" t="s">
        <v>173</v>
      </c>
      <c r="AJ12" s="220">
        <f t="shared" ref="AJ12:AJ22" si="0">IF(AF12="SI","Impacto Catastrófico por lesoines o perdida de vidas humanas",(COUNTIF(Q12:AE21,"SI")+COUNTIF(AG12:AI21,"SI")))</f>
        <v>10</v>
      </c>
      <c r="AK12" s="220" t="str">
        <f>IF(AJ12=0,"",IF(AND(AJ12&gt;0,AJ12&lt;=5),"Moderado",IF(AND(AJ12&gt;5,AJ12&lt;=11),"Mayor","Catastrófico")))</f>
        <v>Mayor</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652</v>
      </c>
      <c r="AP12" s="53" t="s">
        <v>653</v>
      </c>
      <c r="AQ12" s="53" t="s">
        <v>201</v>
      </c>
      <c r="AR12" s="53" t="s">
        <v>654</v>
      </c>
      <c r="AS12" s="53" t="s">
        <v>655</v>
      </c>
      <c r="AT12" s="53" t="s">
        <v>656</v>
      </c>
      <c r="AU12" s="53" t="s">
        <v>657</v>
      </c>
      <c r="AV12" s="53" t="s">
        <v>178</v>
      </c>
      <c r="AW12" s="86" t="s">
        <v>179</v>
      </c>
      <c r="AX12" s="86" t="s">
        <v>180</v>
      </c>
      <c r="AY12" s="86" t="s">
        <v>181</v>
      </c>
      <c r="AZ12" s="86" t="s">
        <v>182</v>
      </c>
      <c r="BA12" s="86" t="s">
        <v>183</v>
      </c>
      <c r="BB12" s="86" t="s">
        <v>184</v>
      </c>
      <c r="BC12" s="86" t="s">
        <v>206</v>
      </c>
      <c r="BD12" s="86">
        <f t="shared" ref="BD12:BD61" si="1">IF(AW12="Asignado",15,0)+IF(AX12="Adecuado",15,0)+IF(AY12="Oportuna",15,0)+IF(AZ12="Prevenir",15,IF(AZ12="Detectar",10,0))+IF(BA12="Confiable",15,0)+IF(BB12="Se investigan y resuelven oportunamente",15,0)+IF(BC12="Completa",10,IF(BC12="Incompleta",5,0))</f>
        <v>100</v>
      </c>
      <c r="BE12" s="86" t="str">
        <f t="shared" ref="BE12:BE61" si="2">IF(BD12&lt;=85,"Débil",IF(AND(BD12&gt;=86,BD12&lt;=94),"Moderado","Fuerte"))</f>
        <v>Fuerte</v>
      </c>
      <c r="BF12" s="53"/>
      <c r="BG12" s="55" t="s">
        <v>186</v>
      </c>
      <c r="BH12" s="86" t="str">
        <f t="shared" ref="BH12:BH61" si="3">IF(BG12="Débil","No se ejecuta",IF(BG12="Moderado","Algunas veces se ejecuta",IF(BG12="FUERTE","Siempre se ejecuta","Casilla formulada")))</f>
        <v>Siempre se ejecuta</v>
      </c>
      <c r="BI12" s="53"/>
      <c r="BJ12" s="86" t="str">
        <f t="shared" ref="BJ12:BJ6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6">
        <f t="shared" ref="BK12:BK61" si="5">IF(BJ12="DÉBIL",0,IF(BJ12="MODERADO",50,IF(BJ12="FUERTE",100,"")))</f>
        <v>100</v>
      </c>
      <c r="BL12" s="86" t="str">
        <f t="shared" ref="BL12:BL61" si="6">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Mayor</v>
      </c>
      <c r="BR12" s="228" t="str">
        <f>IF(AND(BP12="Rara Vez",BQ12="Moderado"),"Moderado",IF(AND(BP12="Rara Vez",BQ12="Mayor"),"Alto",IF(AND(BP12="Improbable",BQ12="Moderado"),"Moderado",IF(AND(BP12="Improbable",BQ12="Mayor"),"Alto",IF(AND(BP12="Posible",BQ12="Moderado"),"Alto",IF(AND(BP12="Probable",BQ12="Moderado"),"Alto","Extremo"))))))</f>
        <v>Alto</v>
      </c>
      <c r="BS12" s="229" t="s">
        <v>645</v>
      </c>
    </row>
    <row r="13" spans="2:71" s="57" customFormat="1" ht="89.25" x14ac:dyDescent="0.25">
      <c r="B13" s="198"/>
      <c r="C13" s="201"/>
      <c r="D13" s="203"/>
      <c r="E13" s="203"/>
      <c r="F13" s="203"/>
      <c r="G13" s="203"/>
      <c r="H13" s="203"/>
      <c r="I13" s="203"/>
      <c r="J13" s="203"/>
      <c r="K13" s="58">
        <v>2</v>
      </c>
      <c r="L13" s="59" t="s">
        <v>649</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658</v>
      </c>
      <c r="AP13" s="61" t="s">
        <v>659</v>
      </c>
      <c r="AQ13" s="61" t="s">
        <v>382</v>
      </c>
      <c r="AR13" s="61" t="s">
        <v>660</v>
      </c>
      <c r="AS13" s="61" t="s">
        <v>661</v>
      </c>
      <c r="AT13" s="61" t="s">
        <v>662</v>
      </c>
      <c r="AU13" s="61" t="s">
        <v>663</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238"/>
      <c r="BN13" s="241"/>
      <c r="BO13" s="244"/>
      <c r="BP13" s="218"/>
      <c r="BQ13" s="221"/>
      <c r="BR13" s="221"/>
      <c r="BS13" s="230"/>
    </row>
    <row r="14" spans="2:71" s="57" customFormat="1" ht="127.5" x14ac:dyDescent="0.25">
      <c r="B14" s="198"/>
      <c r="C14" s="201"/>
      <c r="D14" s="203"/>
      <c r="E14" s="203"/>
      <c r="F14" s="203"/>
      <c r="G14" s="203"/>
      <c r="H14" s="203"/>
      <c r="I14" s="203"/>
      <c r="J14" s="203"/>
      <c r="K14" s="64">
        <v>3</v>
      </c>
      <c r="L14" s="65" t="s">
        <v>650</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664</v>
      </c>
      <c r="AP14" s="67" t="s">
        <v>659</v>
      </c>
      <c r="AQ14" s="67" t="s">
        <v>201</v>
      </c>
      <c r="AR14" s="67" t="s">
        <v>660</v>
      </c>
      <c r="AS14" s="67" t="s">
        <v>665</v>
      </c>
      <c r="AT14" s="67" t="s">
        <v>916</v>
      </c>
      <c r="AU14" s="67" t="s">
        <v>666</v>
      </c>
      <c r="AV14" s="67" t="s">
        <v>178</v>
      </c>
      <c r="AW14" s="87" t="s">
        <v>179</v>
      </c>
      <c r="AX14" s="87" t="s">
        <v>180</v>
      </c>
      <c r="AY14" s="87" t="s">
        <v>181</v>
      </c>
      <c r="AZ14" s="87" t="s">
        <v>182</v>
      </c>
      <c r="BA14" s="87" t="s">
        <v>183</v>
      </c>
      <c r="BB14" s="87" t="s">
        <v>184</v>
      </c>
      <c r="BC14" s="87" t="s">
        <v>206</v>
      </c>
      <c r="BD14" s="87">
        <f t="shared" si="1"/>
        <v>100</v>
      </c>
      <c r="BE14" s="87" t="str">
        <f t="shared" si="2"/>
        <v>Fuerte</v>
      </c>
      <c r="BF14" s="67"/>
      <c r="BG14" s="69" t="s">
        <v>186</v>
      </c>
      <c r="BH14" s="87" t="str">
        <f t="shared" si="3"/>
        <v>Siempre se ejecuta</v>
      </c>
      <c r="BI14" s="67"/>
      <c r="BJ14" s="87" t="str">
        <f t="shared" si="4"/>
        <v>FUERTE</v>
      </c>
      <c r="BK14" s="87">
        <f t="shared" si="5"/>
        <v>100</v>
      </c>
      <c r="BL14" s="87" t="str">
        <f t="shared" si="6"/>
        <v>NO</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87" t="s">
        <v>122</v>
      </c>
      <c r="AX16" s="87" t="s">
        <v>122</v>
      </c>
      <c r="AY16" s="87" t="s">
        <v>122</v>
      </c>
      <c r="AZ16" s="87" t="s">
        <v>122</v>
      </c>
      <c r="BA16" s="87" t="s">
        <v>122</v>
      </c>
      <c r="BB16" s="87" t="s">
        <v>122</v>
      </c>
      <c r="BC16" s="87" t="s">
        <v>122</v>
      </c>
      <c r="BD16" s="87">
        <f t="shared" si="1"/>
        <v>0</v>
      </c>
      <c r="BE16" s="87" t="str">
        <f t="shared" si="2"/>
        <v>Débil</v>
      </c>
      <c r="BF16" s="67"/>
      <c r="BG16" s="69" t="s">
        <v>122</v>
      </c>
      <c r="BH16" s="87" t="str">
        <f t="shared" si="3"/>
        <v>Casilla formulada</v>
      </c>
      <c r="BI16" s="67"/>
      <c r="BJ16" s="87" t="str">
        <f t="shared" si="4"/>
        <v/>
      </c>
      <c r="BK16" s="87" t="str">
        <f t="shared" si="5"/>
        <v/>
      </c>
      <c r="BL16" s="87" t="str">
        <f t="shared" si="6"/>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87" t="s">
        <v>122</v>
      </c>
      <c r="AX18" s="87" t="s">
        <v>122</v>
      </c>
      <c r="AY18" s="87" t="s">
        <v>122</v>
      </c>
      <c r="AZ18" s="87" t="s">
        <v>122</v>
      </c>
      <c r="BA18" s="87" t="s">
        <v>122</v>
      </c>
      <c r="BB18" s="87" t="s">
        <v>122</v>
      </c>
      <c r="BC18" s="87" t="s">
        <v>122</v>
      </c>
      <c r="BD18" s="87">
        <f t="shared" si="1"/>
        <v>0</v>
      </c>
      <c r="BE18" s="87" t="str">
        <f t="shared" si="2"/>
        <v>Débil</v>
      </c>
      <c r="BF18" s="67"/>
      <c r="BG18" s="69" t="s">
        <v>122</v>
      </c>
      <c r="BH18" s="87" t="str">
        <f t="shared" si="3"/>
        <v>Casilla formulada</v>
      </c>
      <c r="BI18" s="67"/>
      <c r="BJ18" s="87" t="str">
        <f t="shared" si="4"/>
        <v/>
      </c>
      <c r="BK18" s="87" t="str">
        <f t="shared" si="5"/>
        <v/>
      </c>
      <c r="BL18" s="87" t="str">
        <f t="shared" si="6"/>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87" t="s">
        <v>122</v>
      </c>
      <c r="AX20" s="87" t="s">
        <v>122</v>
      </c>
      <c r="AY20" s="87" t="s">
        <v>122</v>
      </c>
      <c r="AZ20" s="87" t="s">
        <v>122</v>
      </c>
      <c r="BA20" s="87" t="s">
        <v>122</v>
      </c>
      <c r="BB20" s="87" t="s">
        <v>122</v>
      </c>
      <c r="BC20" s="87" t="s">
        <v>122</v>
      </c>
      <c r="BD20" s="87">
        <f t="shared" si="1"/>
        <v>0</v>
      </c>
      <c r="BE20" s="87" t="str">
        <f t="shared" si="2"/>
        <v>Débil</v>
      </c>
      <c r="BF20" s="67"/>
      <c r="BG20" s="69" t="s">
        <v>122</v>
      </c>
      <c r="BH20" s="87" t="str">
        <f t="shared" si="3"/>
        <v>Casilla formulada</v>
      </c>
      <c r="BI20" s="67"/>
      <c r="BJ20" s="87" t="str">
        <f t="shared" si="4"/>
        <v/>
      </c>
      <c r="BK20" s="87" t="str">
        <f t="shared" si="5"/>
        <v/>
      </c>
      <c r="BL20" s="87" t="str">
        <f t="shared" si="6"/>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31"/>
    </row>
    <row r="22" spans="2:71" s="57" customFormat="1" ht="96" hidden="1" customHeight="1" x14ac:dyDescent="0.25">
      <c r="B22" s="197">
        <v>2</v>
      </c>
      <c r="C22" s="200" t="s">
        <v>120</v>
      </c>
      <c r="D22" s="203" t="s">
        <v>121</v>
      </c>
      <c r="E22" s="203"/>
      <c r="F22" s="203" t="s">
        <v>122</v>
      </c>
      <c r="G22" s="203" t="s">
        <v>122</v>
      </c>
      <c r="H22" s="203" t="s">
        <v>122</v>
      </c>
      <c r="I22" s="203" t="s">
        <v>122</v>
      </c>
      <c r="J22" s="203" t="str">
        <f>IF(AND((F22="SI"),(G22="SI"),(H22="SI"),(I22="SI")),"Si es Riesgo de Corrupción","No es Riesgo de Corrupción")</f>
        <v>No es Riesgo de Corrupción</v>
      </c>
      <c r="K22" s="50">
        <v>1</v>
      </c>
      <c r="L22" s="51" t="s">
        <v>123</v>
      </c>
      <c r="M22" s="223" t="s">
        <v>191</v>
      </c>
      <c r="N22" s="225"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20" t="s">
        <v>122</v>
      </c>
      <c r="R22" s="220" t="s">
        <v>122</v>
      </c>
      <c r="S22" s="220" t="s">
        <v>122</v>
      </c>
      <c r="T22" s="220" t="s">
        <v>122</v>
      </c>
      <c r="U22" s="220" t="s">
        <v>122</v>
      </c>
      <c r="V22" s="220" t="s">
        <v>122</v>
      </c>
      <c r="W22" s="220" t="s">
        <v>122</v>
      </c>
      <c r="X22" s="220" t="s">
        <v>122</v>
      </c>
      <c r="Y22" s="220" t="s">
        <v>122</v>
      </c>
      <c r="Z22" s="220" t="s">
        <v>122</v>
      </c>
      <c r="AA22" s="220" t="s">
        <v>122</v>
      </c>
      <c r="AB22" s="220" t="s">
        <v>122</v>
      </c>
      <c r="AC22" s="220" t="s">
        <v>122</v>
      </c>
      <c r="AD22" s="220" t="s">
        <v>122</v>
      </c>
      <c r="AE22" s="220" t="s">
        <v>122</v>
      </c>
      <c r="AF22" s="220" t="s">
        <v>122</v>
      </c>
      <c r="AG22" s="220" t="s">
        <v>122</v>
      </c>
      <c r="AH22" s="220" t="s">
        <v>122</v>
      </c>
      <c r="AI22" s="220" t="s">
        <v>122</v>
      </c>
      <c r="AJ22" s="220">
        <f t="shared" si="0"/>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86" t="s">
        <v>122</v>
      </c>
      <c r="AX22" s="86" t="s">
        <v>122</v>
      </c>
      <c r="AY22" s="86" t="s">
        <v>122</v>
      </c>
      <c r="AZ22" s="86" t="s">
        <v>122</v>
      </c>
      <c r="BA22" s="86" t="s">
        <v>122</v>
      </c>
      <c r="BB22" s="86" t="s">
        <v>122</v>
      </c>
      <c r="BC22" s="86" t="s">
        <v>122</v>
      </c>
      <c r="BD22" s="86">
        <f t="shared" si="1"/>
        <v>0</v>
      </c>
      <c r="BE22" s="86" t="str">
        <f t="shared" si="2"/>
        <v>Débil</v>
      </c>
      <c r="BF22" s="53"/>
      <c r="BG22" s="55" t="s">
        <v>122</v>
      </c>
      <c r="BH22" s="86" t="str">
        <f t="shared" si="3"/>
        <v>Casilla formulada</v>
      </c>
      <c r="BI22" s="53"/>
      <c r="BJ22" s="86" t="str">
        <f t="shared" si="4"/>
        <v/>
      </c>
      <c r="BK22" s="86" t="str">
        <f t="shared" si="5"/>
        <v/>
      </c>
      <c r="BL22" s="86" t="str">
        <f t="shared" si="6"/>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4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03"/>
      <c r="G23" s="203"/>
      <c r="H23" s="203"/>
      <c r="I23" s="203"/>
      <c r="J23" s="203"/>
      <c r="K23" s="58">
        <v>2</v>
      </c>
      <c r="L23" s="59" t="s">
        <v>123</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1"/>
        <v>0</v>
      </c>
      <c r="BE23" s="62" t="str">
        <f t="shared" si="2"/>
        <v>Débil</v>
      </c>
      <c r="BF23" s="61"/>
      <c r="BG23" s="63" t="s">
        <v>122</v>
      </c>
      <c r="BH23" s="62" t="str">
        <f t="shared" si="3"/>
        <v>Casilla formulada</v>
      </c>
      <c r="BI23" s="61"/>
      <c r="BJ23" s="62" t="str">
        <f t="shared" si="4"/>
        <v/>
      </c>
      <c r="BK23" s="62" t="str">
        <f t="shared" si="5"/>
        <v/>
      </c>
      <c r="BL23" s="62" t="str">
        <f t="shared" si="6"/>
        <v>SI</v>
      </c>
      <c r="BM23" s="238"/>
      <c r="BN23" s="241"/>
      <c r="BO23" s="244"/>
      <c r="BP23" s="218"/>
      <c r="BQ23" s="221"/>
      <c r="BR23" s="221"/>
      <c r="BS23" s="230"/>
    </row>
    <row r="24" spans="2:71" s="57" customFormat="1" ht="96" hidden="1"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87" t="s">
        <v>122</v>
      </c>
      <c r="AX24" s="87" t="s">
        <v>122</v>
      </c>
      <c r="AY24" s="87" t="s">
        <v>122</v>
      </c>
      <c r="AZ24" s="87" t="s">
        <v>122</v>
      </c>
      <c r="BA24" s="87" t="s">
        <v>122</v>
      </c>
      <c r="BB24" s="87" t="s">
        <v>122</v>
      </c>
      <c r="BC24" s="87" t="s">
        <v>122</v>
      </c>
      <c r="BD24" s="87">
        <f t="shared" si="1"/>
        <v>0</v>
      </c>
      <c r="BE24" s="87" t="str">
        <f t="shared" si="2"/>
        <v>Débil</v>
      </c>
      <c r="BF24" s="67"/>
      <c r="BG24" s="69" t="s">
        <v>122</v>
      </c>
      <c r="BH24" s="87" t="str">
        <f t="shared" si="3"/>
        <v>Casilla formulada</v>
      </c>
      <c r="BI24" s="67"/>
      <c r="BJ24" s="87" t="str">
        <f t="shared" si="4"/>
        <v/>
      </c>
      <c r="BK24" s="87" t="str">
        <f t="shared" si="5"/>
        <v/>
      </c>
      <c r="BL24" s="87" t="str">
        <f t="shared" si="6"/>
        <v>SI</v>
      </c>
      <c r="BM24" s="238"/>
      <c r="BN24" s="241"/>
      <c r="BO24" s="244"/>
      <c r="BP24" s="218"/>
      <c r="BQ24" s="221"/>
      <c r="BR24" s="221"/>
      <c r="BS24" s="230"/>
    </row>
    <row r="25" spans="2:71" s="57" customFormat="1" ht="96" hidden="1"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1"/>
        <v>0</v>
      </c>
      <c r="BE25" s="62" t="str">
        <f t="shared" si="2"/>
        <v>Débil</v>
      </c>
      <c r="BF25" s="61"/>
      <c r="BG25" s="63" t="s">
        <v>122</v>
      </c>
      <c r="BH25" s="62" t="str">
        <f t="shared" si="3"/>
        <v>Casilla formulada</v>
      </c>
      <c r="BI25" s="61"/>
      <c r="BJ25" s="62" t="str">
        <f t="shared" si="4"/>
        <v/>
      </c>
      <c r="BK25" s="62" t="str">
        <f t="shared" si="5"/>
        <v/>
      </c>
      <c r="BL25" s="62" t="str">
        <f t="shared" si="6"/>
        <v>SI</v>
      </c>
      <c r="BM25" s="238"/>
      <c r="BN25" s="241"/>
      <c r="BO25" s="244"/>
      <c r="BP25" s="218"/>
      <c r="BQ25" s="221"/>
      <c r="BR25" s="221"/>
      <c r="BS25" s="230"/>
    </row>
    <row r="26" spans="2:71" s="57" customFormat="1" ht="96" hidden="1"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87" t="s">
        <v>122</v>
      </c>
      <c r="AX26" s="87" t="s">
        <v>122</v>
      </c>
      <c r="AY26" s="87" t="s">
        <v>122</v>
      </c>
      <c r="AZ26" s="87" t="s">
        <v>122</v>
      </c>
      <c r="BA26" s="87" t="s">
        <v>122</v>
      </c>
      <c r="BB26" s="87" t="s">
        <v>122</v>
      </c>
      <c r="BC26" s="87" t="s">
        <v>122</v>
      </c>
      <c r="BD26" s="87">
        <f t="shared" si="1"/>
        <v>0</v>
      </c>
      <c r="BE26" s="87" t="str">
        <f t="shared" si="2"/>
        <v>Débil</v>
      </c>
      <c r="BF26" s="67"/>
      <c r="BG26" s="69" t="s">
        <v>122</v>
      </c>
      <c r="BH26" s="87" t="str">
        <f t="shared" si="3"/>
        <v>Casilla formulada</v>
      </c>
      <c r="BI26" s="67"/>
      <c r="BJ26" s="87" t="str">
        <f t="shared" si="4"/>
        <v/>
      </c>
      <c r="BK26" s="87" t="str">
        <f t="shared" si="5"/>
        <v/>
      </c>
      <c r="BL26" s="87" t="str">
        <f t="shared" si="6"/>
        <v>SI</v>
      </c>
      <c r="BM26" s="238"/>
      <c r="BN26" s="241"/>
      <c r="BO26" s="244"/>
      <c r="BP26" s="218"/>
      <c r="BQ26" s="221"/>
      <c r="BR26" s="221"/>
      <c r="BS26" s="230"/>
    </row>
    <row r="27" spans="2:71" s="57" customFormat="1" ht="96" hidden="1"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1"/>
        <v>0</v>
      </c>
      <c r="BE27" s="62" t="str">
        <f t="shared" si="2"/>
        <v>Débil</v>
      </c>
      <c r="BF27" s="61"/>
      <c r="BG27" s="63" t="s">
        <v>122</v>
      </c>
      <c r="BH27" s="62" t="str">
        <f t="shared" si="3"/>
        <v>Casilla formulada</v>
      </c>
      <c r="BI27" s="61"/>
      <c r="BJ27" s="62" t="str">
        <f t="shared" si="4"/>
        <v/>
      </c>
      <c r="BK27" s="62" t="str">
        <f t="shared" si="5"/>
        <v/>
      </c>
      <c r="BL27" s="62" t="str">
        <f t="shared" si="6"/>
        <v>SI</v>
      </c>
      <c r="BM27" s="238"/>
      <c r="BN27" s="241"/>
      <c r="BO27" s="244"/>
      <c r="BP27" s="218"/>
      <c r="BQ27" s="221"/>
      <c r="BR27" s="221"/>
      <c r="BS27" s="230"/>
    </row>
    <row r="28" spans="2:71" s="57" customFormat="1" ht="96" hidden="1"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87" t="s">
        <v>122</v>
      </c>
      <c r="AX28" s="87" t="s">
        <v>122</v>
      </c>
      <c r="AY28" s="87" t="s">
        <v>122</v>
      </c>
      <c r="AZ28" s="87" t="s">
        <v>122</v>
      </c>
      <c r="BA28" s="87" t="s">
        <v>122</v>
      </c>
      <c r="BB28" s="87" t="s">
        <v>122</v>
      </c>
      <c r="BC28" s="87" t="s">
        <v>122</v>
      </c>
      <c r="BD28" s="87">
        <f t="shared" si="1"/>
        <v>0</v>
      </c>
      <c r="BE28" s="87" t="str">
        <f t="shared" si="2"/>
        <v>Débil</v>
      </c>
      <c r="BF28" s="67"/>
      <c r="BG28" s="69" t="s">
        <v>122</v>
      </c>
      <c r="BH28" s="87" t="str">
        <f t="shared" si="3"/>
        <v>Casilla formulada</v>
      </c>
      <c r="BI28" s="67"/>
      <c r="BJ28" s="87" t="str">
        <f t="shared" si="4"/>
        <v/>
      </c>
      <c r="BK28" s="87" t="str">
        <f t="shared" si="5"/>
        <v/>
      </c>
      <c r="BL28" s="87" t="str">
        <f t="shared" si="6"/>
        <v>SI</v>
      </c>
      <c r="BM28" s="238"/>
      <c r="BN28" s="241"/>
      <c r="BO28" s="244"/>
      <c r="BP28" s="218"/>
      <c r="BQ28" s="221"/>
      <c r="BR28" s="221"/>
      <c r="BS28" s="230"/>
    </row>
    <row r="29" spans="2:71" s="57" customFormat="1" ht="96" hidden="1"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1"/>
        <v>0</v>
      </c>
      <c r="BE29" s="62" t="str">
        <f t="shared" si="2"/>
        <v>Débil</v>
      </c>
      <c r="BF29" s="61"/>
      <c r="BG29" s="63" t="s">
        <v>122</v>
      </c>
      <c r="BH29" s="62" t="str">
        <f t="shared" si="3"/>
        <v>Casilla formulada</v>
      </c>
      <c r="BI29" s="61"/>
      <c r="BJ29" s="62" t="str">
        <f t="shared" si="4"/>
        <v/>
      </c>
      <c r="BK29" s="62" t="str">
        <f t="shared" si="5"/>
        <v/>
      </c>
      <c r="BL29" s="62" t="str">
        <f t="shared" si="6"/>
        <v>SI</v>
      </c>
      <c r="BM29" s="238"/>
      <c r="BN29" s="241"/>
      <c r="BO29" s="244"/>
      <c r="BP29" s="218"/>
      <c r="BQ29" s="221"/>
      <c r="BR29" s="221"/>
      <c r="BS29" s="230"/>
    </row>
    <row r="30" spans="2:71" s="57" customFormat="1" ht="96" hidden="1"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87" t="s">
        <v>122</v>
      </c>
      <c r="AX30" s="87" t="s">
        <v>122</v>
      </c>
      <c r="AY30" s="87" t="s">
        <v>122</v>
      </c>
      <c r="AZ30" s="87" t="s">
        <v>122</v>
      </c>
      <c r="BA30" s="87" t="s">
        <v>122</v>
      </c>
      <c r="BB30" s="87" t="s">
        <v>122</v>
      </c>
      <c r="BC30" s="87" t="s">
        <v>122</v>
      </c>
      <c r="BD30" s="87">
        <f t="shared" si="1"/>
        <v>0</v>
      </c>
      <c r="BE30" s="87" t="str">
        <f t="shared" si="2"/>
        <v>Débil</v>
      </c>
      <c r="BF30" s="67"/>
      <c r="BG30" s="69" t="s">
        <v>122</v>
      </c>
      <c r="BH30" s="87" t="str">
        <f t="shared" si="3"/>
        <v>Casilla formulada</v>
      </c>
      <c r="BI30" s="67"/>
      <c r="BJ30" s="87" t="str">
        <f t="shared" si="4"/>
        <v/>
      </c>
      <c r="BK30" s="87" t="str">
        <f t="shared" si="5"/>
        <v/>
      </c>
      <c r="BL30" s="87" t="str">
        <f t="shared" si="6"/>
        <v>SI</v>
      </c>
      <c r="BM30" s="238"/>
      <c r="BN30" s="241"/>
      <c r="BO30" s="244"/>
      <c r="BP30" s="218"/>
      <c r="BQ30" s="221"/>
      <c r="BR30" s="221"/>
      <c r="BS30" s="230"/>
    </row>
    <row r="31" spans="2:71" s="57" customFormat="1" ht="96" hidden="1"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1"/>
        <v>0</v>
      </c>
      <c r="BE31" s="75" t="str">
        <f t="shared" si="2"/>
        <v>Débil</v>
      </c>
      <c r="BF31" s="74"/>
      <c r="BG31" s="76" t="s">
        <v>122</v>
      </c>
      <c r="BH31" s="75" t="str">
        <f t="shared" si="3"/>
        <v>Casilla formulada</v>
      </c>
      <c r="BI31" s="74"/>
      <c r="BJ31" s="75" t="str">
        <f t="shared" si="4"/>
        <v/>
      </c>
      <c r="BK31" s="75" t="str">
        <f t="shared" si="5"/>
        <v/>
      </c>
      <c r="BL31" s="75" t="str">
        <f t="shared" si="6"/>
        <v>SI</v>
      </c>
      <c r="BM31" s="239"/>
      <c r="BN31" s="242"/>
      <c r="BO31" s="24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86" t="s">
        <v>122</v>
      </c>
      <c r="AX32" s="86" t="s">
        <v>122</v>
      </c>
      <c r="AY32" s="86" t="s">
        <v>122</v>
      </c>
      <c r="AZ32" s="86" t="s">
        <v>122</v>
      </c>
      <c r="BA32" s="86" t="s">
        <v>122</v>
      </c>
      <c r="BB32" s="86" t="s">
        <v>122</v>
      </c>
      <c r="BC32" s="86" t="s">
        <v>122</v>
      </c>
      <c r="BD32" s="86">
        <f t="shared" si="1"/>
        <v>0</v>
      </c>
      <c r="BE32" s="86" t="str">
        <f t="shared" si="2"/>
        <v>Débil</v>
      </c>
      <c r="BF32" s="53"/>
      <c r="BG32" s="55" t="s">
        <v>122</v>
      </c>
      <c r="BH32" s="86" t="str">
        <f t="shared" si="3"/>
        <v>Casilla formulada</v>
      </c>
      <c r="BI32" s="53"/>
      <c r="BJ32" s="86" t="str">
        <f t="shared" si="4"/>
        <v/>
      </c>
      <c r="BK32" s="86" t="str">
        <f t="shared" si="5"/>
        <v/>
      </c>
      <c r="BL32" s="86" t="str">
        <f t="shared" si="6"/>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1"/>
        <v>0</v>
      </c>
      <c r="BE33" s="62" t="str">
        <f t="shared" si="2"/>
        <v>Débil</v>
      </c>
      <c r="BF33" s="61"/>
      <c r="BG33" s="63" t="s">
        <v>122</v>
      </c>
      <c r="BH33" s="62" t="str">
        <f t="shared" si="3"/>
        <v>Casilla formulada</v>
      </c>
      <c r="BI33" s="61"/>
      <c r="BJ33" s="62" t="str">
        <f t="shared" si="4"/>
        <v/>
      </c>
      <c r="BK33" s="62" t="str">
        <f t="shared" si="5"/>
        <v/>
      </c>
      <c r="BL33" s="62" t="str">
        <f t="shared" si="6"/>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87" t="s">
        <v>122</v>
      </c>
      <c r="AX34" s="87" t="s">
        <v>122</v>
      </c>
      <c r="AY34" s="87" t="s">
        <v>122</v>
      </c>
      <c r="AZ34" s="87" t="s">
        <v>122</v>
      </c>
      <c r="BA34" s="87" t="s">
        <v>122</v>
      </c>
      <c r="BB34" s="87" t="s">
        <v>122</v>
      </c>
      <c r="BC34" s="87" t="s">
        <v>122</v>
      </c>
      <c r="BD34" s="87">
        <f t="shared" si="1"/>
        <v>0</v>
      </c>
      <c r="BE34" s="87" t="str">
        <f t="shared" si="2"/>
        <v>Débil</v>
      </c>
      <c r="BF34" s="67"/>
      <c r="BG34" s="69" t="s">
        <v>122</v>
      </c>
      <c r="BH34" s="87" t="str">
        <f t="shared" si="3"/>
        <v>Casilla formulada</v>
      </c>
      <c r="BI34" s="67"/>
      <c r="BJ34" s="87" t="str">
        <f t="shared" si="4"/>
        <v/>
      </c>
      <c r="BK34" s="87" t="str">
        <f t="shared" si="5"/>
        <v/>
      </c>
      <c r="BL34" s="87" t="str">
        <f t="shared" si="6"/>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1"/>
        <v>0</v>
      </c>
      <c r="BE35" s="62" t="str">
        <f t="shared" si="2"/>
        <v>Débil</v>
      </c>
      <c r="BF35" s="61"/>
      <c r="BG35" s="63" t="s">
        <v>122</v>
      </c>
      <c r="BH35" s="62" t="str">
        <f t="shared" si="3"/>
        <v>Casilla formulada</v>
      </c>
      <c r="BI35" s="61"/>
      <c r="BJ35" s="62" t="str">
        <f t="shared" si="4"/>
        <v/>
      </c>
      <c r="BK35" s="62" t="str">
        <f t="shared" si="5"/>
        <v/>
      </c>
      <c r="BL35" s="62" t="str">
        <f t="shared" si="6"/>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87" t="s">
        <v>122</v>
      </c>
      <c r="AX36" s="87" t="s">
        <v>122</v>
      </c>
      <c r="AY36" s="87" t="s">
        <v>122</v>
      </c>
      <c r="AZ36" s="87" t="s">
        <v>122</v>
      </c>
      <c r="BA36" s="87" t="s">
        <v>122</v>
      </c>
      <c r="BB36" s="87" t="s">
        <v>122</v>
      </c>
      <c r="BC36" s="87" t="s">
        <v>122</v>
      </c>
      <c r="BD36" s="87">
        <f t="shared" si="1"/>
        <v>0</v>
      </c>
      <c r="BE36" s="87" t="str">
        <f t="shared" si="2"/>
        <v>Débil</v>
      </c>
      <c r="BF36" s="67"/>
      <c r="BG36" s="69" t="s">
        <v>122</v>
      </c>
      <c r="BH36" s="87" t="str">
        <f t="shared" si="3"/>
        <v>Casilla formulada</v>
      </c>
      <c r="BI36" s="67"/>
      <c r="BJ36" s="87" t="str">
        <f t="shared" si="4"/>
        <v/>
      </c>
      <c r="BK36" s="87" t="str">
        <f t="shared" si="5"/>
        <v/>
      </c>
      <c r="BL36" s="87" t="str">
        <f t="shared" si="6"/>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1"/>
        <v>0</v>
      </c>
      <c r="BE37" s="62" t="str">
        <f t="shared" si="2"/>
        <v>Débil</v>
      </c>
      <c r="BF37" s="61"/>
      <c r="BG37" s="63" t="s">
        <v>122</v>
      </c>
      <c r="BH37" s="62" t="str">
        <f t="shared" si="3"/>
        <v>Casilla formulada</v>
      </c>
      <c r="BI37" s="61"/>
      <c r="BJ37" s="62" t="str">
        <f t="shared" si="4"/>
        <v/>
      </c>
      <c r="BK37" s="62" t="str">
        <f t="shared" si="5"/>
        <v/>
      </c>
      <c r="BL37" s="62" t="str">
        <f t="shared" si="6"/>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87" t="s">
        <v>122</v>
      </c>
      <c r="AX38" s="87" t="s">
        <v>122</v>
      </c>
      <c r="AY38" s="87" t="s">
        <v>122</v>
      </c>
      <c r="AZ38" s="87" t="s">
        <v>122</v>
      </c>
      <c r="BA38" s="87" t="s">
        <v>122</v>
      </c>
      <c r="BB38" s="87" t="s">
        <v>122</v>
      </c>
      <c r="BC38" s="87" t="s">
        <v>122</v>
      </c>
      <c r="BD38" s="87">
        <f t="shared" si="1"/>
        <v>0</v>
      </c>
      <c r="BE38" s="87" t="str">
        <f t="shared" si="2"/>
        <v>Débil</v>
      </c>
      <c r="BF38" s="67"/>
      <c r="BG38" s="69" t="s">
        <v>122</v>
      </c>
      <c r="BH38" s="87" t="str">
        <f t="shared" si="3"/>
        <v>Casilla formulada</v>
      </c>
      <c r="BI38" s="67"/>
      <c r="BJ38" s="87" t="str">
        <f t="shared" si="4"/>
        <v/>
      </c>
      <c r="BK38" s="87" t="str">
        <f t="shared" si="5"/>
        <v/>
      </c>
      <c r="BL38" s="87" t="str">
        <f t="shared" si="6"/>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1"/>
        <v>0</v>
      </c>
      <c r="BE39" s="62" t="str">
        <f t="shared" si="2"/>
        <v>Débil</v>
      </c>
      <c r="BF39" s="61"/>
      <c r="BG39" s="63" t="s">
        <v>122</v>
      </c>
      <c r="BH39" s="62" t="str">
        <f t="shared" si="3"/>
        <v>Casilla formulada</v>
      </c>
      <c r="BI39" s="61"/>
      <c r="BJ39" s="62" t="str">
        <f t="shared" si="4"/>
        <v/>
      </c>
      <c r="BK39" s="62" t="str">
        <f t="shared" si="5"/>
        <v/>
      </c>
      <c r="BL39" s="62" t="str">
        <f t="shared" si="6"/>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87" t="s">
        <v>122</v>
      </c>
      <c r="AX40" s="87" t="s">
        <v>122</v>
      </c>
      <c r="AY40" s="87" t="s">
        <v>122</v>
      </c>
      <c r="AZ40" s="87" t="s">
        <v>122</v>
      </c>
      <c r="BA40" s="87" t="s">
        <v>122</v>
      </c>
      <c r="BB40" s="87" t="s">
        <v>122</v>
      </c>
      <c r="BC40" s="87" t="s">
        <v>122</v>
      </c>
      <c r="BD40" s="87">
        <f t="shared" si="1"/>
        <v>0</v>
      </c>
      <c r="BE40" s="87" t="str">
        <f t="shared" si="2"/>
        <v>Débil</v>
      </c>
      <c r="BF40" s="67"/>
      <c r="BG40" s="69" t="s">
        <v>122</v>
      </c>
      <c r="BH40" s="87" t="str">
        <f t="shared" si="3"/>
        <v>Casilla formulada</v>
      </c>
      <c r="BI40" s="67"/>
      <c r="BJ40" s="87" t="str">
        <f t="shared" si="4"/>
        <v/>
      </c>
      <c r="BK40" s="87" t="str">
        <f t="shared" si="5"/>
        <v/>
      </c>
      <c r="BL40" s="87" t="str">
        <f t="shared" si="6"/>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1"/>
        <v>0</v>
      </c>
      <c r="BE41" s="75" t="str">
        <f t="shared" si="2"/>
        <v>Débil</v>
      </c>
      <c r="BF41" s="74"/>
      <c r="BG41" s="76" t="s">
        <v>122</v>
      </c>
      <c r="BH41" s="75" t="str">
        <f t="shared" si="3"/>
        <v>Casilla formulada</v>
      </c>
      <c r="BI41" s="74"/>
      <c r="BJ41" s="75" t="str">
        <f t="shared" si="4"/>
        <v/>
      </c>
      <c r="BK41" s="75" t="str">
        <f t="shared" si="5"/>
        <v/>
      </c>
      <c r="BL41" s="75" t="str">
        <f t="shared" si="6"/>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86" t="s">
        <v>122</v>
      </c>
      <c r="AX42" s="86" t="s">
        <v>122</v>
      </c>
      <c r="AY42" s="86" t="s">
        <v>122</v>
      </c>
      <c r="AZ42" s="86" t="s">
        <v>122</v>
      </c>
      <c r="BA42" s="86" t="s">
        <v>122</v>
      </c>
      <c r="BB42" s="86" t="s">
        <v>122</v>
      </c>
      <c r="BC42" s="86" t="s">
        <v>122</v>
      </c>
      <c r="BD42" s="86">
        <f t="shared" si="1"/>
        <v>0</v>
      </c>
      <c r="BE42" s="86" t="str">
        <f t="shared" si="2"/>
        <v>Débil</v>
      </c>
      <c r="BF42" s="53"/>
      <c r="BG42" s="55" t="s">
        <v>122</v>
      </c>
      <c r="BH42" s="86" t="str">
        <f t="shared" si="3"/>
        <v>Casilla formulada</v>
      </c>
      <c r="BI42" s="53"/>
      <c r="BJ42" s="86" t="str">
        <f t="shared" si="4"/>
        <v/>
      </c>
      <c r="BK42" s="86" t="str">
        <f t="shared" si="5"/>
        <v/>
      </c>
      <c r="BL42" s="86" t="str">
        <f t="shared" si="6"/>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1"/>
        <v>0</v>
      </c>
      <c r="BE43" s="62" t="str">
        <f t="shared" si="2"/>
        <v>Débil</v>
      </c>
      <c r="BF43" s="61"/>
      <c r="BG43" s="63" t="s">
        <v>122</v>
      </c>
      <c r="BH43" s="62" t="str">
        <f t="shared" si="3"/>
        <v>Casilla formulada</v>
      </c>
      <c r="BI43" s="61"/>
      <c r="BJ43" s="62" t="str">
        <f t="shared" si="4"/>
        <v/>
      </c>
      <c r="BK43" s="62" t="str">
        <f t="shared" si="5"/>
        <v/>
      </c>
      <c r="BL43" s="62" t="str">
        <f t="shared" si="6"/>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87" t="s">
        <v>122</v>
      </c>
      <c r="AX44" s="87" t="s">
        <v>122</v>
      </c>
      <c r="AY44" s="87" t="s">
        <v>122</v>
      </c>
      <c r="AZ44" s="87" t="s">
        <v>122</v>
      </c>
      <c r="BA44" s="87" t="s">
        <v>122</v>
      </c>
      <c r="BB44" s="87" t="s">
        <v>122</v>
      </c>
      <c r="BC44" s="87" t="s">
        <v>122</v>
      </c>
      <c r="BD44" s="87">
        <f t="shared" si="1"/>
        <v>0</v>
      </c>
      <c r="BE44" s="87" t="str">
        <f t="shared" si="2"/>
        <v>Débil</v>
      </c>
      <c r="BF44" s="67"/>
      <c r="BG44" s="69" t="s">
        <v>122</v>
      </c>
      <c r="BH44" s="87" t="str">
        <f t="shared" si="3"/>
        <v>Casilla formulada</v>
      </c>
      <c r="BI44" s="67"/>
      <c r="BJ44" s="87" t="str">
        <f t="shared" si="4"/>
        <v/>
      </c>
      <c r="BK44" s="87" t="str">
        <f t="shared" si="5"/>
        <v/>
      </c>
      <c r="BL44" s="87" t="str">
        <f t="shared" si="6"/>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1"/>
        <v>0</v>
      </c>
      <c r="BE45" s="62" t="str">
        <f t="shared" si="2"/>
        <v>Débil</v>
      </c>
      <c r="BF45" s="61"/>
      <c r="BG45" s="63" t="s">
        <v>122</v>
      </c>
      <c r="BH45" s="62" t="str">
        <f t="shared" si="3"/>
        <v>Casilla formulada</v>
      </c>
      <c r="BI45" s="61"/>
      <c r="BJ45" s="62" t="str">
        <f t="shared" si="4"/>
        <v/>
      </c>
      <c r="BK45" s="62" t="str">
        <f t="shared" si="5"/>
        <v/>
      </c>
      <c r="BL45" s="62" t="str">
        <f t="shared" si="6"/>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87" t="s">
        <v>122</v>
      </c>
      <c r="AX46" s="87" t="s">
        <v>122</v>
      </c>
      <c r="AY46" s="87" t="s">
        <v>122</v>
      </c>
      <c r="AZ46" s="87" t="s">
        <v>122</v>
      </c>
      <c r="BA46" s="87" t="s">
        <v>122</v>
      </c>
      <c r="BB46" s="87" t="s">
        <v>122</v>
      </c>
      <c r="BC46" s="87" t="s">
        <v>122</v>
      </c>
      <c r="BD46" s="87">
        <f t="shared" si="1"/>
        <v>0</v>
      </c>
      <c r="BE46" s="87" t="str">
        <f t="shared" si="2"/>
        <v>Débil</v>
      </c>
      <c r="BF46" s="67"/>
      <c r="BG46" s="69" t="s">
        <v>122</v>
      </c>
      <c r="BH46" s="87" t="str">
        <f t="shared" si="3"/>
        <v>Casilla formulada</v>
      </c>
      <c r="BI46" s="67"/>
      <c r="BJ46" s="87" t="str">
        <f t="shared" si="4"/>
        <v/>
      </c>
      <c r="BK46" s="87" t="str">
        <f t="shared" si="5"/>
        <v/>
      </c>
      <c r="BL46" s="87" t="str">
        <f t="shared" si="6"/>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1"/>
        <v>0</v>
      </c>
      <c r="BE47" s="62" t="str">
        <f t="shared" si="2"/>
        <v>Débil</v>
      </c>
      <c r="BF47" s="61"/>
      <c r="BG47" s="63" t="s">
        <v>122</v>
      </c>
      <c r="BH47" s="62" t="str">
        <f t="shared" si="3"/>
        <v>Casilla formulada</v>
      </c>
      <c r="BI47" s="61"/>
      <c r="BJ47" s="62" t="str">
        <f t="shared" si="4"/>
        <v/>
      </c>
      <c r="BK47" s="62" t="str">
        <f t="shared" si="5"/>
        <v/>
      </c>
      <c r="BL47" s="62" t="str">
        <f t="shared" si="6"/>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87" t="s">
        <v>122</v>
      </c>
      <c r="AX48" s="87" t="s">
        <v>122</v>
      </c>
      <c r="AY48" s="87" t="s">
        <v>122</v>
      </c>
      <c r="AZ48" s="87" t="s">
        <v>122</v>
      </c>
      <c r="BA48" s="87" t="s">
        <v>122</v>
      </c>
      <c r="BB48" s="87" t="s">
        <v>122</v>
      </c>
      <c r="BC48" s="87" t="s">
        <v>122</v>
      </c>
      <c r="BD48" s="87">
        <f t="shared" si="1"/>
        <v>0</v>
      </c>
      <c r="BE48" s="87" t="str">
        <f t="shared" si="2"/>
        <v>Débil</v>
      </c>
      <c r="BF48" s="67"/>
      <c r="BG48" s="69" t="s">
        <v>122</v>
      </c>
      <c r="BH48" s="87" t="str">
        <f t="shared" si="3"/>
        <v>Casilla formulada</v>
      </c>
      <c r="BI48" s="67"/>
      <c r="BJ48" s="87" t="str">
        <f t="shared" si="4"/>
        <v/>
      </c>
      <c r="BK48" s="87" t="str">
        <f t="shared" si="5"/>
        <v/>
      </c>
      <c r="BL48" s="87" t="str">
        <f t="shared" si="6"/>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1"/>
        <v>0</v>
      </c>
      <c r="BE49" s="62" t="str">
        <f t="shared" si="2"/>
        <v>Débil</v>
      </c>
      <c r="BF49" s="61"/>
      <c r="BG49" s="63" t="s">
        <v>122</v>
      </c>
      <c r="BH49" s="62" t="str">
        <f t="shared" si="3"/>
        <v>Casilla formulada</v>
      </c>
      <c r="BI49" s="61"/>
      <c r="BJ49" s="62" t="str">
        <f t="shared" si="4"/>
        <v/>
      </c>
      <c r="BK49" s="62" t="str">
        <f t="shared" si="5"/>
        <v/>
      </c>
      <c r="BL49" s="62" t="str">
        <f t="shared" si="6"/>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87" t="s">
        <v>122</v>
      </c>
      <c r="AX50" s="87" t="s">
        <v>122</v>
      </c>
      <c r="AY50" s="87" t="s">
        <v>122</v>
      </c>
      <c r="AZ50" s="87" t="s">
        <v>122</v>
      </c>
      <c r="BA50" s="87" t="s">
        <v>122</v>
      </c>
      <c r="BB50" s="87" t="s">
        <v>122</v>
      </c>
      <c r="BC50" s="87" t="s">
        <v>122</v>
      </c>
      <c r="BD50" s="87">
        <f t="shared" si="1"/>
        <v>0</v>
      </c>
      <c r="BE50" s="87" t="str">
        <f t="shared" si="2"/>
        <v>Débil</v>
      </c>
      <c r="BF50" s="67"/>
      <c r="BG50" s="69" t="s">
        <v>122</v>
      </c>
      <c r="BH50" s="87" t="str">
        <f t="shared" si="3"/>
        <v>Casilla formulada</v>
      </c>
      <c r="BI50" s="67"/>
      <c r="BJ50" s="87" t="str">
        <f t="shared" si="4"/>
        <v/>
      </c>
      <c r="BK50" s="87" t="str">
        <f t="shared" si="5"/>
        <v/>
      </c>
      <c r="BL50" s="87" t="str">
        <f t="shared" si="6"/>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1"/>
        <v>0</v>
      </c>
      <c r="BE51" s="75" t="str">
        <f t="shared" si="2"/>
        <v>Débil</v>
      </c>
      <c r="BF51" s="74"/>
      <c r="BG51" s="76" t="s">
        <v>122</v>
      </c>
      <c r="BH51" s="75" t="str">
        <f t="shared" si="3"/>
        <v>Casilla formulada</v>
      </c>
      <c r="BI51" s="74"/>
      <c r="BJ51" s="75" t="str">
        <f t="shared" si="4"/>
        <v/>
      </c>
      <c r="BK51" s="75" t="str">
        <f t="shared" si="5"/>
        <v/>
      </c>
      <c r="BL51" s="75" t="str">
        <f t="shared" si="6"/>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86" t="s">
        <v>122</v>
      </c>
      <c r="AX52" s="86" t="s">
        <v>122</v>
      </c>
      <c r="AY52" s="86" t="s">
        <v>122</v>
      </c>
      <c r="AZ52" s="86" t="s">
        <v>122</v>
      </c>
      <c r="BA52" s="86" t="s">
        <v>122</v>
      </c>
      <c r="BB52" s="86" t="s">
        <v>122</v>
      </c>
      <c r="BC52" s="86" t="s">
        <v>122</v>
      </c>
      <c r="BD52" s="86">
        <f t="shared" si="1"/>
        <v>0</v>
      </c>
      <c r="BE52" s="86" t="str">
        <f t="shared" si="2"/>
        <v>Débil</v>
      </c>
      <c r="BF52" s="53"/>
      <c r="BG52" s="55" t="s">
        <v>122</v>
      </c>
      <c r="BH52" s="86" t="str">
        <f t="shared" si="3"/>
        <v>Casilla formulada</v>
      </c>
      <c r="BI52" s="53"/>
      <c r="BJ52" s="86" t="str">
        <f t="shared" si="4"/>
        <v/>
      </c>
      <c r="BK52" s="86" t="str">
        <f t="shared" si="5"/>
        <v/>
      </c>
      <c r="BL52" s="86" t="str">
        <f t="shared" si="6"/>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1"/>
        <v>0</v>
      </c>
      <c r="BE53" s="62" t="str">
        <f t="shared" si="2"/>
        <v>Débil</v>
      </c>
      <c r="BF53" s="61"/>
      <c r="BG53" s="63" t="s">
        <v>122</v>
      </c>
      <c r="BH53" s="62" t="str">
        <f t="shared" si="3"/>
        <v>Casilla formulada</v>
      </c>
      <c r="BI53" s="61"/>
      <c r="BJ53" s="62" t="str">
        <f t="shared" si="4"/>
        <v/>
      </c>
      <c r="BK53" s="62" t="str">
        <f t="shared" si="5"/>
        <v/>
      </c>
      <c r="BL53" s="62" t="str">
        <f t="shared" si="6"/>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87" t="s">
        <v>122</v>
      </c>
      <c r="AX54" s="87" t="s">
        <v>122</v>
      </c>
      <c r="AY54" s="87" t="s">
        <v>122</v>
      </c>
      <c r="AZ54" s="87" t="s">
        <v>122</v>
      </c>
      <c r="BA54" s="87" t="s">
        <v>122</v>
      </c>
      <c r="BB54" s="87" t="s">
        <v>122</v>
      </c>
      <c r="BC54" s="87" t="s">
        <v>122</v>
      </c>
      <c r="BD54" s="87">
        <f t="shared" si="1"/>
        <v>0</v>
      </c>
      <c r="BE54" s="87" t="str">
        <f t="shared" si="2"/>
        <v>Débil</v>
      </c>
      <c r="BF54" s="67"/>
      <c r="BG54" s="69" t="s">
        <v>122</v>
      </c>
      <c r="BH54" s="87" t="str">
        <f t="shared" si="3"/>
        <v>Casilla formulada</v>
      </c>
      <c r="BI54" s="67"/>
      <c r="BJ54" s="87" t="str">
        <f t="shared" si="4"/>
        <v/>
      </c>
      <c r="BK54" s="87" t="str">
        <f t="shared" si="5"/>
        <v/>
      </c>
      <c r="BL54" s="87" t="str">
        <f t="shared" si="6"/>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1"/>
        <v>0</v>
      </c>
      <c r="BE55" s="62" t="str">
        <f t="shared" si="2"/>
        <v>Débil</v>
      </c>
      <c r="BF55" s="61"/>
      <c r="BG55" s="63" t="s">
        <v>122</v>
      </c>
      <c r="BH55" s="62" t="str">
        <f t="shared" si="3"/>
        <v>Casilla formulada</v>
      </c>
      <c r="BI55" s="61"/>
      <c r="BJ55" s="62" t="str">
        <f t="shared" si="4"/>
        <v/>
      </c>
      <c r="BK55" s="62" t="str">
        <f t="shared" si="5"/>
        <v/>
      </c>
      <c r="BL55" s="62" t="str">
        <f t="shared" si="6"/>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87" t="s">
        <v>122</v>
      </c>
      <c r="AX56" s="87" t="s">
        <v>122</v>
      </c>
      <c r="AY56" s="87" t="s">
        <v>122</v>
      </c>
      <c r="AZ56" s="87" t="s">
        <v>122</v>
      </c>
      <c r="BA56" s="87" t="s">
        <v>122</v>
      </c>
      <c r="BB56" s="87" t="s">
        <v>122</v>
      </c>
      <c r="BC56" s="87" t="s">
        <v>122</v>
      </c>
      <c r="BD56" s="87">
        <f t="shared" si="1"/>
        <v>0</v>
      </c>
      <c r="BE56" s="87" t="str">
        <f t="shared" si="2"/>
        <v>Débil</v>
      </c>
      <c r="BF56" s="67"/>
      <c r="BG56" s="69" t="s">
        <v>122</v>
      </c>
      <c r="BH56" s="87" t="str">
        <f t="shared" si="3"/>
        <v>Casilla formulada</v>
      </c>
      <c r="BI56" s="67"/>
      <c r="BJ56" s="87" t="str">
        <f t="shared" si="4"/>
        <v/>
      </c>
      <c r="BK56" s="87" t="str">
        <f t="shared" si="5"/>
        <v/>
      </c>
      <c r="BL56" s="87" t="str">
        <f t="shared" si="6"/>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1"/>
        <v>0</v>
      </c>
      <c r="BE57" s="62" t="str">
        <f t="shared" si="2"/>
        <v>Débil</v>
      </c>
      <c r="BF57" s="61"/>
      <c r="BG57" s="63" t="s">
        <v>122</v>
      </c>
      <c r="BH57" s="62" t="str">
        <f t="shared" si="3"/>
        <v>Casilla formulada</v>
      </c>
      <c r="BI57" s="61"/>
      <c r="BJ57" s="62" t="str">
        <f t="shared" si="4"/>
        <v/>
      </c>
      <c r="BK57" s="62" t="str">
        <f t="shared" si="5"/>
        <v/>
      </c>
      <c r="BL57" s="62" t="str">
        <f t="shared" si="6"/>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87" t="s">
        <v>122</v>
      </c>
      <c r="AX58" s="87" t="s">
        <v>122</v>
      </c>
      <c r="AY58" s="87" t="s">
        <v>122</v>
      </c>
      <c r="AZ58" s="87" t="s">
        <v>122</v>
      </c>
      <c r="BA58" s="87" t="s">
        <v>122</v>
      </c>
      <c r="BB58" s="87" t="s">
        <v>122</v>
      </c>
      <c r="BC58" s="87" t="s">
        <v>122</v>
      </c>
      <c r="BD58" s="87">
        <f t="shared" si="1"/>
        <v>0</v>
      </c>
      <c r="BE58" s="87" t="str">
        <f t="shared" si="2"/>
        <v>Débil</v>
      </c>
      <c r="BF58" s="67"/>
      <c r="BG58" s="69" t="s">
        <v>122</v>
      </c>
      <c r="BH58" s="87" t="str">
        <f t="shared" si="3"/>
        <v>Casilla formulada</v>
      </c>
      <c r="BI58" s="67"/>
      <c r="BJ58" s="87" t="str">
        <f t="shared" si="4"/>
        <v/>
      </c>
      <c r="BK58" s="87" t="str">
        <f t="shared" si="5"/>
        <v/>
      </c>
      <c r="BL58" s="87" t="str">
        <f t="shared" si="6"/>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1"/>
        <v>0</v>
      </c>
      <c r="BE59" s="62" t="str">
        <f t="shared" si="2"/>
        <v>Débil</v>
      </c>
      <c r="BF59" s="61"/>
      <c r="BG59" s="63" t="s">
        <v>122</v>
      </c>
      <c r="BH59" s="62" t="str">
        <f t="shared" si="3"/>
        <v>Casilla formulada</v>
      </c>
      <c r="BI59" s="61"/>
      <c r="BJ59" s="62" t="str">
        <f t="shared" si="4"/>
        <v/>
      </c>
      <c r="BK59" s="62" t="str">
        <f t="shared" si="5"/>
        <v/>
      </c>
      <c r="BL59" s="62" t="str">
        <f t="shared" si="6"/>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87" t="s">
        <v>122</v>
      </c>
      <c r="AX60" s="87" t="s">
        <v>122</v>
      </c>
      <c r="AY60" s="87" t="s">
        <v>122</v>
      </c>
      <c r="AZ60" s="87" t="s">
        <v>122</v>
      </c>
      <c r="BA60" s="87" t="s">
        <v>122</v>
      </c>
      <c r="BB60" s="87" t="s">
        <v>122</v>
      </c>
      <c r="BC60" s="87" t="s">
        <v>122</v>
      </c>
      <c r="BD60" s="87">
        <f t="shared" si="1"/>
        <v>0</v>
      </c>
      <c r="BE60" s="87" t="str">
        <f t="shared" si="2"/>
        <v>Débil</v>
      </c>
      <c r="BF60" s="67"/>
      <c r="BG60" s="69" t="s">
        <v>122</v>
      </c>
      <c r="BH60" s="87" t="str">
        <f t="shared" si="3"/>
        <v>Casilla formulada</v>
      </c>
      <c r="BI60" s="67"/>
      <c r="BJ60" s="87" t="str">
        <f t="shared" si="4"/>
        <v/>
      </c>
      <c r="BK60" s="87" t="str">
        <f t="shared" si="5"/>
        <v/>
      </c>
      <c r="BL60" s="87" t="str">
        <f t="shared" si="6"/>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1"/>
        <v>0</v>
      </c>
      <c r="BE61" s="75" t="str">
        <f t="shared" si="2"/>
        <v>Débil</v>
      </c>
      <c r="BF61" s="74"/>
      <c r="BG61" s="76" t="s">
        <v>122</v>
      </c>
      <c r="BH61" s="75" t="str">
        <f t="shared" si="3"/>
        <v>Casilla formulada</v>
      </c>
      <c r="BI61" s="74"/>
      <c r="BJ61" s="75" t="str">
        <f t="shared" si="4"/>
        <v/>
      </c>
      <c r="BK61" s="75" t="str">
        <f t="shared" si="5"/>
        <v/>
      </c>
      <c r="BL61" s="75" t="str">
        <f t="shared" si="6"/>
        <v>SI</v>
      </c>
      <c r="BM61" s="239"/>
      <c r="BN61" s="242"/>
      <c r="BO61" s="255"/>
      <c r="BP61" s="219"/>
      <c r="BQ61" s="222"/>
      <c r="BR61" s="222"/>
      <c r="BS61" s="231"/>
    </row>
    <row r="62" spans="2:71" hidden="1" x14ac:dyDescent="0.2"/>
    <row r="63" spans="2:71" hidden="1" x14ac:dyDescent="0.2"/>
    <row r="64" spans="2:71" hidden="1" x14ac:dyDescent="0.2"/>
  </sheetData>
  <sheetProtection algorithmName="SHA-512" hashValue="QpA7b0fxMRsxBZlTXQnE7Wd3VHg7K++o746gJBZIEn7E8efcn45zfCOX2GZ44zfTkB341r/cMBh+qTEGEqQ2qQ==" saltValue="ltvJ8lpS88nTwPbewuAdkQ=="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563" priority="23" operator="containsText" text="Si es Riesgo de Corrupción">
      <formula>NOT(ISERROR(SEARCH("Si es Riesgo de Corrupción",J12)))</formula>
    </cfRule>
    <cfRule type="containsText" dxfId="562" priority="24" operator="containsText" text="No es Riesgo de Corrupción">
      <formula>NOT(ISERROR(SEARCH("No es Riesgo de Corrupción",J12)))</formula>
    </cfRule>
  </conditionalFormatting>
  <conditionalFormatting sqref="L12:M21">
    <cfRule type="containsText" dxfId="561" priority="22" operator="containsText" text="Espacio para describir ">
      <formula>NOT(ISERROR(SEARCH("Espacio para describir ",L12)))</formula>
    </cfRule>
  </conditionalFormatting>
  <conditionalFormatting sqref="Q12:AI61 AQ12:AQ61 AV12:BC61 BG12:BG61 BO12:BO61 N12:N61">
    <cfRule type="containsText" dxfId="560" priority="21" operator="containsText" text="Escoger un dato de la lista desplegable">
      <formula>NOT(ISERROR(SEARCH("Escoger un dato de la lista desplegable",N12)))</formula>
    </cfRule>
  </conditionalFormatting>
  <conditionalFormatting sqref="AO12:AO61">
    <cfRule type="containsText" dxfId="559" priority="20" operator="containsText" text="REDACTAR CONTROL">
      <formula>NOT(ISERROR(SEARCH("REDACTAR CONTROL",AO12)))</formula>
    </cfRule>
  </conditionalFormatting>
  <conditionalFormatting sqref="AL12 BR12">
    <cfRule type="containsText" dxfId="558" priority="17" operator="containsText" text="Extremo">
      <formula>NOT(ISERROR(SEARCH("Extremo",AL12)))</formula>
    </cfRule>
    <cfRule type="containsText" dxfId="557" priority="18" operator="containsText" text="Alto">
      <formula>NOT(ISERROR(SEARCH("Alto",AL12)))</formula>
    </cfRule>
    <cfRule type="containsText" dxfId="556" priority="19" operator="containsText" text="Moderado">
      <formula>NOT(ISERROR(SEARCH("Moderado",AL12)))</formula>
    </cfRule>
  </conditionalFormatting>
  <conditionalFormatting sqref="L22:M31">
    <cfRule type="containsText" dxfId="555" priority="16" operator="containsText" text="Espacio para describir ">
      <formula>NOT(ISERROR(SEARCH("Espacio para describir ",L22)))</formula>
    </cfRule>
  </conditionalFormatting>
  <conditionalFormatting sqref="AL22 BR22">
    <cfRule type="containsText" dxfId="554" priority="13" operator="containsText" text="Extremo">
      <formula>NOT(ISERROR(SEARCH("Extremo",AL22)))</formula>
    </cfRule>
    <cfRule type="containsText" dxfId="553" priority="14" operator="containsText" text="Alto">
      <formula>NOT(ISERROR(SEARCH("Alto",AL22)))</formula>
    </cfRule>
    <cfRule type="containsText" dxfId="552" priority="15" operator="containsText" text="Moderado">
      <formula>NOT(ISERROR(SEARCH("Moderado",AL22)))</formula>
    </cfRule>
  </conditionalFormatting>
  <conditionalFormatting sqref="L32:M41">
    <cfRule type="containsText" dxfId="551" priority="12" operator="containsText" text="Espacio para describir ">
      <formula>NOT(ISERROR(SEARCH("Espacio para describir ",L32)))</formula>
    </cfRule>
  </conditionalFormatting>
  <conditionalFormatting sqref="AL32 BR32">
    <cfRule type="containsText" dxfId="550" priority="9" operator="containsText" text="Extremo">
      <formula>NOT(ISERROR(SEARCH("Extremo",AL32)))</formula>
    </cfRule>
    <cfRule type="containsText" dxfId="549" priority="10" operator="containsText" text="Alto">
      <formula>NOT(ISERROR(SEARCH("Alto",AL32)))</formula>
    </cfRule>
    <cfRule type="containsText" dxfId="548" priority="11" operator="containsText" text="Moderado">
      <formula>NOT(ISERROR(SEARCH("Moderado",AL32)))</formula>
    </cfRule>
  </conditionalFormatting>
  <conditionalFormatting sqref="L42:M51">
    <cfRule type="containsText" dxfId="547" priority="8" operator="containsText" text="Espacio para describir ">
      <formula>NOT(ISERROR(SEARCH("Espacio para describir ",L42)))</formula>
    </cfRule>
  </conditionalFormatting>
  <conditionalFormatting sqref="AL42 BR42">
    <cfRule type="containsText" dxfId="546" priority="5" operator="containsText" text="Extremo">
      <formula>NOT(ISERROR(SEARCH("Extremo",AL42)))</formula>
    </cfRule>
    <cfRule type="containsText" dxfId="545" priority="6" operator="containsText" text="Alto">
      <formula>NOT(ISERROR(SEARCH("Alto",AL42)))</formula>
    </cfRule>
    <cfRule type="containsText" dxfId="544" priority="7" operator="containsText" text="Moderado">
      <formula>NOT(ISERROR(SEARCH("Moderado",AL42)))</formula>
    </cfRule>
  </conditionalFormatting>
  <conditionalFormatting sqref="L52:M61">
    <cfRule type="containsText" dxfId="543" priority="4" operator="containsText" text="Espacio para describir ">
      <formula>NOT(ISERROR(SEARCH("Espacio para describir ",L52)))</formula>
    </cfRule>
  </conditionalFormatting>
  <conditionalFormatting sqref="AL52 BR52">
    <cfRule type="containsText" dxfId="542" priority="1" operator="containsText" text="Extremo">
      <formula>NOT(ISERROR(SEARCH("Extremo",AL52)))</formula>
    </cfRule>
    <cfRule type="containsText" dxfId="541" priority="2" operator="containsText" text="Alto">
      <formula>NOT(ISERROR(SEARCH("Alto",AL52)))</formula>
    </cfRule>
    <cfRule type="containsText" dxfId="540"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4503232B-C824-46F6-A809-C9DB26C03CEB}"/>
    <dataValidation allowBlank="1" showInputMessage="1" showErrorMessage="1" prompt="¿Se deja evidencia o rastro de la ejecución del control, que permita a cualquier tercero con la evidencia, llegar a la misma conclusión?." sqref="BC11" xr:uid="{7B5A9D47-014E-425D-B010-81C33E1B068F}"/>
    <dataValidation allowBlank="1" showInputMessage="1" showErrorMessage="1" prompt="¿Las observaciones, desviaciones o diferencias identificadas como resultados de la ejecución del control son investigadas y resueltas de manera oportuna?" sqref="BB11" xr:uid="{050DEA56-D2DC-4BA5-809C-212D8E8DE290}"/>
    <dataValidation allowBlank="1" showInputMessage="1" showErrorMessage="1" prompt="¿La fuente de información que se utiliza en el desarrollo del control es información confiable que permita mitigar el riesgo?." sqref="BA11" xr:uid="{D4F742BE-296C-4B54-B756-FCF37FF71FFC}"/>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DD85E474-6DC8-4D96-B946-E5AB6C1C484B}"/>
    <dataValidation allowBlank="1" showInputMessage="1" showErrorMessage="1" prompt="¿La oportunidad en que se ejecuta el control ayuda a prevenir la mitigación del riesgo o a detectar la materialización del riesgo de manera oportuna?" sqref="AY11" xr:uid="{F11DDDB8-8A54-4984-9A1E-C77F9081ADEC}"/>
    <dataValidation allowBlank="1" showInputMessage="1" showErrorMessage="1" prompt="El responsable tiene autoridad y adecuada segregación de funciones en la ejecución del control?" sqref="AX11" xr:uid="{887279DD-2490-4544-819F-B264C54E9128}"/>
    <dataValidation allowBlank="1" showInputMessage="1" showErrorMessage="1" prompt="¿Existen un responsable asignado a la ejecución del control?" sqref="AW11" xr:uid="{4A24C081-5913-499D-BBAB-18DD3E6ED0B5}"/>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E181A13C-07AD-42E5-BE49-DC17F49EBAC9}"/>
    <dataValidation type="list" allowBlank="1" showInputMessage="1" showErrorMessage="1" prompt="¿Genera Impacto ambiental?" sqref="AI12:AI61" xr:uid="{70A65C9A-2B93-45EF-AE4E-9363C0595E9E}">
      <formula1>"SI,NO,Escoger un dato de la lista desplegable"</formula1>
    </dataValidation>
    <dataValidation allowBlank="1" showInputMessage="1" showErrorMessage="1" prompt="¿Genera Impacto ambiental?" sqref="AI11" xr:uid="{09A20105-38AA-4BCD-B00F-6388C3580B23}"/>
    <dataValidation type="list" allowBlank="1" showInputMessage="1" showErrorMessage="1" prompt="¿Afectar la imagen nacional?" sqref="AH12:AH61" xr:uid="{F2C799FE-EE89-4554-9E0A-F63C88F87EE4}">
      <formula1>"SI,NO,Escoger un dato de la lista desplegable"</formula1>
    </dataValidation>
    <dataValidation allowBlank="1" showInputMessage="1" showErrorMessage="1" prompt="¿Afectar la imagen nacional?" sqref="AH11" xr:uid="{F8C17EB2-E082-4A13-B55A-B696C90177D8}"/>
    <dataValidation type="list" allowBlank="1" showInputMessage="1" showErrorMessage="1" prompt="¿Afectar la imagen regional?" sqref="AG12:AG61" xr:uid="{D6721BDB-AF65-4022-BD9D-17BCE255C6DB}">
      <formula1>"SI,NO,Escoger un dato de la lista desplegable"</formula1>
    </dataValidation>
    <dataValidation allowBlank="1" showInputMessage="1" showErrorMessage="1" prompt="¿Afectar la imagen regional?" sqref="AG11" xr:uid="{0FFCEFC1-41B8-494C-9B99-E027F2C80F70}"/>
    <dataValidation type="list" allowBlank="1" showInputMessage="1" showErrorMessage="1" prompt="¿Ocasionar lesiones físicas o pérdida de vidas humanas?_x000a_NOTA: si esta respuesta es afirmativa, el impacto sera considerado como catastrófico." sqref="AF12:AF61" xr:uid="{C5A8BCD1-2FBD-4DF3-AD7C-E55546E3DF78}">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8B7093B5-E193-42DD-B689-305CEBB06FB4}"/>
    <dataValidation type="list" allowBlank="1" showInputMessage="1" showErrorMessage="1" prompt="¿Generar pérdida de credibilidad del sector?" sqref="AE12:AE61" xr:uid="{7AAD567E-D032-45F9-A4AF-C3B2ECFEDD86}">
      <formula1>"SI,NO,Escoger un dato de la lista desplegable"</formula1>
    </dataValidation>
    <dataValidation allowBlank="1" showInputMessage="1" showErrorMessage="1" prompt="¿Generar pérdida de credibilidad del sector?" sqref="AE11" xr:uid="{212F04B5-487B-4689-9994-343E8F651D06}"/>
    <dataValidation type="list" allowBlank="1" showInputMessage="1" showErrorMessage="1" prompt="¿Dar lugar a procesos penales?" sqref="AD12:AD61" xr:uid="{57C4C9E2-711B-42C6-BC25-4411CD5A3ACB}">
      <formula1>"SI,NO,Escoger un dato de la lista desplegable"</formula1>
    </dataValidation>
    <dataValidation allowBlank="1" showInputMessage="1" showErrorMessage="1" prompt="¿Dar lugar a procesos penales?" sqref="AD11" xr:uid="{C593EC0B-032D-4BD4-B51F-B9FF1126D92D}"/>
    <dataValidation type="list" allowBlank="1" showInputMessage="1" showErrorMessage="1" prompt="¿Dar lugar a procesos fiscales?" sqref="AC12:AC61" xr:uid="{315AF7F6-5ED5-4520-869F-761E2562ABC8}">
      <formula1>"SI,NO,Escoger un dato de la lista desplegable"</formula1>
    </dataValidation>
    <dataValidation allowBlank="1" showInputMessage="1" showErrorMessage="1" prompt="¿Dar lugar a procesos fiscales?" sqref="AC11" xr:uid="{3990DDE8-3C7F-4A0E-B482-3D781D825F33}"/>
    <dataValidation type="list" allowBlank="1" showInputMessage="1" showErrorMessage="1" prompt="¿Dar lugar a procesos disciplinarios?" sqref="AB12:AB61" xr:uid="{E69DA9E2-9511-49AC-BA7C-A3BC726E13CE}">
      <formula1>"SI,NO,Escoger un dato de la lista desplegable"</formula1>
    </dataValidation>
    <dataValidation allowBlank="1" showInputMessage="1" showErrorMessage="1" prompt="¿Dar lugar a procesos disciplinarios?" sqref="AB11" xr:uid="{0C44B2FC-FAD5-4C09-B7C7-A0A7713ADC2A}"/>
    <dataValidation type="list" allowBlank="1" showInputMessage="1" showErrorMessage="1" prompt="¿Dar lugar a procesos sancionatorios?" sqref="AA12:AA61" xr:uid="{3B595621-5128-4BAA-92DC-FD578FEF7DDE}">
      <formula1>"SI,NO,Escoger un dato de la lista desplegable"</formula1>
    </dataValidation>
    <dataValidation allowBlank="1" showInputMessage="1" showErrorMessage="1" prompt="¿Dar lugar a procesos sancionatorios?" sqref="AA11" xr:uid="{333F3E5D-8607-498B-89FE-7348150D560D}"/>
    <dataValidation type="list" allowBlank="1" showInputMessage="1" showErrorMessage="1" prompt="¿Generar intervención de los órganos de control, de la Fiscalía, u otro ente?" sqref="Z12:Z61" xr:uid="{D9A9CB2C-7F54-417B-8959-3337454827A0}">
      <formula1>"SI,NO,Escoger un dato de la lista desplegable"</formula1>
    </dataValidation>
    <dataValidation allowBlank="1" showInputMessage="1" showErrorMessage="1" prompt="¿Generar intervención de los órganos de control, de la Fiscalía, u otro ente?" sqref="Z11" xr:uid="{5E5CEB61-B1C8-45BF-81E0-CD47B3E0C6A6}"/>
    <dataValidation type="list" allowBlank="1" showInputMessage="1" showErrorMessage="1" prompt="¿Generar pérdida de información de la Entidad?" sqref="Y12:Y61" xr:uid="{0D949CB6-5B83-443F-A2E9-A4A7030DAEFE}">
      <formula1>"SI,NO,Escoger un dato de la lista desplegable"</formula1>
    </dataValidation>
    <dataValidation allowBlank="1" showInputMessage="1" showErrorMessage="1" prompt="¿Generar pérdida de información de la Entidad?" sqref="Y11" xr:uid="{A59EB62D-E3B7-4A17-8410-C0F375F811E8}"/>
    <dataValidation type="list" allowBlank="1" showInputMessage="1" showErrorMessage="1" prompt="¿Dar lugar al detrimento de calidad de vida de la comunidad por la pérdida del bien o servicios o los recursos públicos?" sqref="X12:X61" xr:uid="{C3841A71-8AF0-4FC5-B270-F019D7A40FE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0260014A-2B52-4816-9D49-058460C18472}"/>
    <dataValidation type="list" allowBlank="1" showInputMessage="1" showErrorMessage="1" prompt="¿Afectar la generación de los productos o la prestación de servicios?" sqref="W12:W61" xr:uid="{95833944-54DD-444E-BA47-A7DC00723698}">
      <formula1>"SI,NO,Escoger un dato de la lista desplegable"</formula1>
    </dataValidation>
    <dataValidation allowBlank="1" showInputMessage="1" showErrorMessage="1" prompt="¿Afectar la generación de los productos o la prestación de servicios?" sqref="W11" xr:uid="{5DFC9165-C419-47F4-BCF0-E56099BE5B49}"/>
    <dataValidation type="list" allowBlank="1" showInputMessage="1" showErrorMessage="1" prompt="¿Generar pérdida de recursos económicos?" sqref="V12:V61" xr:uid="{26F0E3AE-F319-4789-A235-95CAA89BAB14}">
      <formula1>"SI,NO,Escoger un dato de la lista desplegable"</formula1>
    </dataValidation>
    <dataValidation allowBlank="1" showInputMessage="1" showErrorMessage="1" prompt="¿Generar pérdida de recursos económicos?" sqref="V11" xr:uid="{587A5BAE-DCFC-4173-9525-B79DE319CD15}"/>
    <dataValidation type="list" allowBlank="1" showInputMessage="1" showErrorMessage="1" prompt="¿Generar pérdida de confianza de la Entidad, afectando su reputación?" sqref="U12:U61" xr:uid="{56E31E7D-A35F-4194-826D-C8909A4EC6A8}">
      <formula1>"SI,NO,Escoger un dato de la lista desplegable"</formula1>
    </dataValidation>
    <dataValidation allowBlank="1" showInputMessage="1" showErrorMessage="1" prompt="¿Generar pérdida de confianza de la Entidad, afectando su reputación?" sqref="U11" xr:uid="{163B7571-15FE-450B-9C8C-D8A4DFC07210}"/>
    <dataValidation type="list" allowBlank="1" showInputMessage="1" showErrorMessage="1" prompt="¿Afectar el cumplimiento de la misión del sector al que pertenece la Entidad?" sqref="T12:T61" xr:uid="{0B4BFC40-99BC-4856-93B5-54C44D400985}">
      <formula1>"SI,NO,Escoger un dato de la lista desplegable"</formula1>
    </dataValidation>
    <dataValidation allowBlank="1" showInputMessage="1" showErrorMessage="1" prompt="¿Afectar el cumplimiento de la misión del sector al que pertenece la Entidad?" sqref="T11" xr:uid="{C0C4E5E3-3D1C-4216-A225-FC48D9D2E12B}"/>
    <dataValidation type="list" allowBlank="1" showInputMessage="1" showErrorMessage="1" prompt="¿Afectar el cumplimiento de misión de la Entidad?" sqref="S12:S61" xr:uid="{AC958C30-93A8-4110-A74D-A5894B9EFA49}">
      <formula1>"SI,NO,Escoger un dato de la lista desplegable"</formula1>
    </dataValidation>
    <dataValidation allowBlank="1" showInputMessage="1" showErrorMessage="1" prompt="¿Afectar el cumplimiento de misión de la Entidad?" sqref="S11" xr:uid="{DDD7A650-FB95-4122-8059-B00974EA273C}"/>
    <dataValidation type="list" allowBlank="1" showInputMessage="1" showErrorMessage="1" prompt="¿Afectar el cumplimiento de metas y objetivos de la dependencia?" sqref="R12:R61" xr:uid="{F2FE2AD6-2BE2-4C86-9E05-8FCECD9EED8F}">
      <formula1>"SI,NO,Escoger un dato de la lista desplegable"</formula1>
    </dataValidation>
    <dataValidation allowBlank="1" showInputMessage="1" showErrorMessage="1" prompt="¿Afectar el cumplimiento de metas y objetivos de la dependencia?" sqref="R11" xr:uid="{FBBEDF54-FBF9-41DF-969B-8FB556563BB2}"/>
    <dataValidation type="list" allowBlank="1" showInputMessage="1" showErrorMessage="1" prompt="¿Afectar al grupo de funcionarios del proceso?" sqref="Q12:Q61" xr:uid="{CD3064D0-53BB-4E0D-A47C-3BD37A2598E4}">
      <formula1>"SI,NO,Escoger un dato de la lista desplegable"</formula1>
    </dataValidation>
    <dataValidation allowBlank="1" showInputMessage="1" showErrorMessage="1" prompt="¿Afectar al grupo de funcionarios del proceso?" sqref="Q11" xr:uid="{2D24626B-0901-4B25-94D5-A1085485DC32}"/>
    <dataValidation allowBlank="1" showInputMessage="1" showErrorMessage="1" prompt="Son los efectos ocasionados por la ocurrencia de un riesgo que afecta los objetivos o procesos de la entidad. Pueden ser una pérdida, un daño, un perjuicio, un detrimento." sqref="M9:M11" xr:uid="{B8718DD0-8F9A-4177-B44A-081593572068}"/>
    <dataValidation type="list" allowBlank="1" showInputMessage="1" showErrorMessage="1" sqref="BG12:BG61" xr:uid="{BF891345-77C3-40C8-A24A-8591BF533EED}">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640E39D2-1C93-48FE-880A-9E947045BBFB}">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FE44CA49-0FA3-45F9-BBDC-11010C4C6AE1}">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A6122941-871C-43E1-901D-97281B35CC63}">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982CECF9-E85F-4E8E-A08F-6ED80ECF8F96}">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4AD5A834-59F8-4D9E-B0B3-479040714DBF}">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BFA0BD96-89AD-43C8-A7E7-FBA5B7F62FE4}">
      <formula1>"Adecuado,Inadecuado,Escoger un dato de la lista desplegable"</formula1>
    </dataValidation>
    <dataValidation type="list" allowBlank="1" showInputMessage="1" showErrorMessage="1" prompt="¿Existen un responsable asignado a la ejecución del control?" sqref="AW12:AW61" xr:uid="{A53AED60-C215-4DFA-8DB5-37AFC2E56989}">
      <formula1>"Asignado,No Asignado,Escoger un dato de la lista desplegable"</formula1>
    </dataValidation>
    <dataValidation type="list" allowBlank="1" showInputMessage="1" showErrorMessage="1" sqref="AV12:AV61" xr:uid="{4BFACEB9-8DCE-496E-AF15-488A186A6C1D}">
      <formula1>"Escoger un dato de la lista desplegable,Preventivo,Detectivo"</formula1>
    </dataValidation>
    <dataValidation type="list" allowBlank="1" showInputMessage="1" showErrorMessage="1" sqref="AQ12:AQ61" xr:uid="{FA96FFEC-23D9-4945-8330-41754D49E821}">
      <formula1>"Escoger un dato de la lista desplegable,Por Tramite, Diario, Semanal, Quincenal, Mensual, Bimestral, Trimestral, Semestral,Anual"</formula1>
    </dataValidation>
    <dataValidation type="list" allowBlank="1" showInputMessage="1" showErrorMessage="1" sqref="F12:I61" xr:uid="{C11B7052-DBE0-4A40-A72B-67D2EA86821F}">
      <formula1>"SI,NO,Escoger un dato de la lista desplegable"</formula1>
    </dataValidation>
    <dataValidation type="list" allowBlank="1" showInputMessage="1" showErrorMessage="1" sqref="N12:N61" xr:uid="{4FC39C0F-1E1C-462D-A6A9-D2625ADCEDC9}">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D4DB4BB-E737-4F86-B108-EFDF5918F433}">
          <x14:formula1>
            <xm:f>DATOS!$J$15:$J$19</xm:f>
          </x14:formula1>
          <xm:sqref>AM12:AM61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BA163-3326-4F70-AFB6-598C4E3756B0}">
  <sheetPr>
    <pageSetUpPr fitToPage="1"/>
  </sheetPr>
  <dimension ref="B2:BS21"/>
  <sheetViews>
    <sheetView zoomScale="60" zoomScaleNormal="60" workbookViewId="0"/>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84" t="s">
        <v>117</v>
      </c>
      <c r="AX11" s="84" t="s">
        <v>118</v>
      </c>
      <c r="AY11" s="84">
        <v>2</v>
      </c>
      <c r="AZ11" s="84">
        <v>3</v>
      </c>
      <c r="BA11" s="84">
        <v>4</v>
      </c>
      <c r="BB11" s="84">
        <v>5</v>
      </c>
      <c r="BC11" s="84">
        <v>6</v>
      </c>
      <c r="BD11" s="185"/>
      <c r="BE11" s="186"/>
      <c r="BF11" s="188"/>
      <c r="BG11" s="185"/>
      <c r="BH11" s="186"/>
      <c r="BI11" s="188"/>
      <c r="BJ11" s="185"/>
      <c r="BK11" s="186"/>
      <c r="BL11" s="210"/>
      <c r="BM11" s="211"/>
      <c r="BN11" s="213"/>
      <c r="BO11" s="195" t="s">
        <v>112</v>
      </c>
      <c r="BP11" s="196"/>
      <c r="BQ11" s="85" t="s">
        <v>114</v>
      </c>
      <c r="BR11" s="85" t="s">
        <v>119</v>
      </c>
      <c r="BS11" s="159"/>
    </row>
    <row r="12" spans="2:71" s="57" customFormat="1" ht="369.75" x14ac:dyDescent="0.25">
      <c r="B12" s="197">
        <v>1</v>
      </c>
      <c r="C12" s="200" t="s">
        <v>9</v>
      </c>
      <c r="D12" s="203" t="s">
        <v>783</v>
      </c>
      <c r="E12" s="203" t="s">
        <v>784</v>
      </c>
      <c r="F12" s="203" t="s">
        <v>170</v>
      </c>
      <c r="G12" s="203" t="s">
        <v>170</v>
      </c>
      <c r="H12" s="203" t="s">
        <v>170</v>
      </c>
      <c r="I12" s="203" t="s">
        <v>170</v>
      </c>
      <c r="J12" s="203" t="str">
        <f>IF(AND((F12="SI"),(G12="SI"),(H12="SI"),(I12="SI")),"Si es Riesgo de Corrupción","No es Riesgo de Corrupción")</f>
        <v>Si es Riesgo de Corrupción</v>
      </c>
      <c r="K12" s="50">
        <v>1</v>
      </c>
      <c r="L12" s="51" t="s">
        <v>774</v>
      </c>
      <c r="M12" s="223" t="s">
        <v>775</v>
      </c>
      <c r="N12" s="225">
        <v>1</v>
      </c>
      <c r="O12" s="214" t="str">
        <f>IF(N12=1,"Rara vez",IF(N12=2,"Improbable",IF(N12=3,"Posible",IF(N12=4,"Probable",IF(N12=5,"Casi seguro","Definir el nivel de probabilidad")))))</f>
        <v>Rara vez</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20" t="s">
        <v>170</v>
      </c>
      <c r="R12" s="220" t="s">
        <v>173</v>
      </c>
      <c r="S12" s="220" t="s">
        <v>173</v>
      </c>
      <c r="T12" s="220" t="s">
        <v>173</v>
      </c>
      <c r="U12" s="220" t="s">
        <v>170</v>
      </c>
      <c r="V12" s="220" t="s">
        <v>173</v>
      </c>
      <c r="W12" s="220" t="s">
        <v>173</v>
      </c>
      <c r="X12" s="220" t="s">
        <v>173</v>
      </c>
      <c r="Y12" s="220" t="s">
        <v>173</v>
      </c>
      <c r="Z12" s="220" t="s">
        <v>170</v>
      </c>
      <c r="AA12" s="220" t="s">
        <v>173</v>
      </c>
      <c r="AB12" s="220" t="s">
        <v>170</v>
      </c>
      <c r="AC12" s="220" t="s">
        <v>173</v>
      </c>
      <c r="AD12" s="220" t="s">
        <v>173</v>
      </c>
      <c r="AE12" s="220" t="s">
        <v>170</v>
      </c>
      <c r="AF12" s="220" t="s">
        <v>173</v>
      </c>
      <c r="AG12" s="220" t="s">
        <v>173</v>
      </c>
      <c r="AH12" s="220" t="s">
        <v>173</v>
      </c>
      <c r="AI12" s="220" t="s">
        <v>173</v>
      </c>
      <c r="AJ12" s="220">
        <f t="shared" ref="AJ12" si="0">IF(AF12="SI","Impacto Catastrófico por lesoines o perdida de vidas humanas",(COUNTIF(Q12:AE21,"SI")+COUNTIF(AG12:AI21,"SI")))</f>
        <v>5</v>
      </c>
      <c r="AK12" s="220" t="str">
        <f>IF(AJ12=0,"",IF(AND(AJ12&gt;0,AJ12&lt;=5),"Moderado",IF(AND(AJ12&gt;5,AJ12&lt;=11),"Mayor","Catastrófico")))</f>
        <v>Moderado</v>
      </c>
      <c r="AL12" s="220" t="str">
        <f>IF(AND(O12="Rara Vez",AK12="Moderado"),"Moderado",IF(AND(O12="Rara Vez",AK12="Mayor"),"Alto",IF(AND(O12="Improbable",AK12="Moderado"),"Moderado",IF(AND(O12="Improbable",AK12="Mayor"),"Alto",IF(AND(O12="Posible",AK12="Moderado"),"Alto",IF(AND(O12="Probable",AK12="Moderado"),"Alto","Extremo"))))))</f>
        <v>Moderado</v>
      </c>
      <c r="AM12" s="234" t="s">
        <v>167</v>
      </c>
      <c r="AN12" s="52">
        <v>1</v>
      </c>
      <c r="AO12" s="53" t="s">
        <v>785</v>
      </c>
      <c r="AP12" s="53" t="s">
        <v>781</v>
      </c>
      <c r="AQ12" s="53" t="s">
        <v>201</v>
      </c>
      <c r="AR12" s="53" t="s">
        <v>776</v>
      </c>
      <c r="AS12" s="53" t="s">
        <v>777</v>
      </c>
      <c r="AT12" s="53" t="s">
        <v>778</v>
      </c>
      <c r="AU12" s="53" t="s">
        <v>782</v>
      </c>
      <c r="AV12" s="53" t="s">
        <v>178</v>
      </c>
      <c r="AW12" s="86" t="s">
        <v>179</v>
      </c>
      <c r="AX12" s="86" t="s">
        <v>180</v>
      </c>
      <c r="AY12" s="86" t="s">
        <v>181</v>
      </c>
      <c r="AZ12" s="86" t="s">
        <v>182</v>
      </c>
      <c r="BA12" s="86" t="s">
        <v>183</v>
      </c>
      <c r="BB12" s="86" t="s">
        <v>184</v>
      </c>
      <c r="BC12" s="86" t="s">
        <v>206</v>
      </c>
      <c r="BD12" s="86">
        <f t="shared" ref="BD12:BD21" si="1">IF(AW12="Asignado",15,0)+IF(AX12="Adecuado",15,0)+IF(AY12="Oportuna",15,0)+IF(AZ12="Prevenir",15,IF(AZ12="Detectar",10,0))+IF(BA12="Confiable",15,0)+IF(BB12="Se investigan y resuelven oportunamente",15,0)+IF(BC12="Completa",10,IF(BC12="Incompleta",5,0))</f>
        <v>100</v>
      </c>
      <c r="BE12" s="86" t="str">
        <f t="shared" ref="BE12:BE21" si="2">IF(BD12&lt;=85,"Débil",IF(AND(BD12&gt;=86,BD12&lt;=94),"Moderado","Fuerte"))</f>
        <v>Fuerte</v>
      </c>
      <c r="BF12" s="53"/>
      <c r="BG12" s="55" t="s">
        <v>186</v>
      </c>
      <c r="BH12" s="86" t="str">
        <f t="shared" ref="BH12:BH21" si="3">IF(BG12="Débil","No se ejecuta",IF(BG12="Moderado","Algunas veces se ejecuta",IF(BG12="FUERTE","Siempre se ejecuta","Casilla formulada")))</f>
        <v>Siempre se ejecuta</v>
      </c>
      <c r="BI12" s="53"/>
      <c r="BJ12" s="86"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6">
        <f t="shared" ref="BK12:BK21" si="5">IF(BJ12="DÉBIL",0,IF(BJ12="MODERADO",50,IF(BJ12="FUERTE",100,"")))</f>
        <v>100</v>
      </c>
      <c r="BL12" s="86" t="str">
        <f t="shared" ref="BL12:BL21" si="6">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Moderado</v>
      </c>
      <c r="BR12" s="228" t="str">
        <f>IF(AND(BP12="Rara Vez",BQ12="Moderado"),"Moderado",IF(AND(BP12="Rara Vez",BQ12="Mayor"),"Alto",IF(AND(BP12="Improbable",BQ12="Moderado"),"Moderado",IF(AND(BP12="Improbable",BQ12="Mayor"),"Alto",IF(AND(BP12="Posible",BQ12="Moderado"),"Alto",IF(AND(BP12="Probable",BQ12="Moderado"),"Alto","Extremo"))))))</f>
        <v>Moderado</v>
      </c>
      <c r="BS12" s="229" t="s">
        <v>786</v>
      </c>
    </row>
    <row r="13" spans="2:71" s="57" customFormat="1" ht="293.25" x14ac:dyDescent="0.25">
      <c r="B13" s="198"/>
      <c r="C13" s="201"/>
      <c r="D13" s="203"/>
      <c r="E13" s="203"/>
      <c r="F13" s="203"/>
      <c r="G13" s="203"/>
      <c r="H13" s="203"/>
      <c r="I13" s="203"/>
      <c r="J13" s="203"/>
      <c r="K13" s="58">
        <v>2</v>
      </c>
      <c r="L13" s="59" t="s">
        <v>774</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787</v>
      </c>
      <c r="AP13" s="61" t="s">
        <v>780</v>
      </c>
      <c r="AQ13" s="61" t="s">
        <v>201</v>
      </c>
      <c r="AR13" s="61" t="s">
        <v>776</v>
      </c>
      <c r="AS13" s="61" t="s">
        <v>777</v>
      </c>
      <c r="AT13" s="61" t="s">
        <v>778</v>
      </c>
      <c r="AU13" s="61" t="s">
        <v>779</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238"/>
      <c r="BN13" s="241"/>
      <c r="BO13" s="244"/>
      <c r="BP13" s="218"/>
      <c r="BQ13" s="221"/>
      <c r="BR13" s="221"/>
      <c r="BS13" s="230"/>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87" t="s">
        <v>122</v>
      </c>
      <c r="AX14" s="87" t="s">
        <v>122</v>
      </c>
      <c r="AY14" s="87" t="s">
        <v>122</v>
      </c>
      <c r="AZ14" s="87" t="s">
        <v>122</v>
      </c>
      <c r="BA14" s="87" t="s">
        <v>122</v>
      </c>
      <c r="BB14" s="87" t="s">
        <v>122</v>
      </c>
      <c r="BC14" s="87" t="s">
        <v>122</v>
      </c>
      <c r="BD14" s="87">
        <f t="shared" si="1"/>
        <v>0</v>
      </c>
      <c r="BE14" s="87" t="str">
        <f t="shared" si="2"/>
        <v>Débil</v>
      </c>
      <c r="BF14" s="67"/>
      <c r="BG14" s="69" t="s">
        <v>122</v>
      </c>
      <c r="BH14" s="87" t="str">
        <f t="shared" si="3"/>
        <v>Casilla formulada</v>
      </c>
      <c r="BI14" s="67"/>
      <c r="BJ14" s="87" t="str">
        <f t="shared" si="4"/>
        <v/>
      </c>
      <c r="BK14" s="87" t="str">
        <f t="shared" si="5"/>
        <v/>
      </c>
      <c r="BL14" s="87" t="str">
        <f t="shared" si="6"/>
        <v>SI</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87" t="s">
        <v>122</v>
      </c>
      <c r="AX16" s="87" t="s">
        <v>122</v>
      </c>
      <c r="AY16" s="87" t="s">
        <v>122</v>
      </c>
      <c r="AZ16" s="87" t="s">
        <v>122</v>
      </c>
      <c r="BA16" s="87" t="s">
        <v>122</v>
      </c>
      <c r="BB16" s="87" t="s">
        <v>122</v>
      </c>
      <c r="BC16" s="87" t="s">
        <v>122</v>
      </c>
      <c r="BD16" s="87">
        <f t="shared" si="1"/>
        <v>0</v>
      </c>
      <c r="BE16" s="87" t="str">
        <f t="shared" si="2"/>
        <v>Débil</v>
      </c>
      <c r="BF16" s="67"/>
      <c r="BG16" s="69" t="s">
        <v>122</v>
      </c>
      <c r="BH16" s="87" t="str">
        <f t="shared" si="3"/>
        <v>Casilla formulada</v>
      </c>
      <c r="BI16" s="67"/>
      <c r="BJ16" s="87" t="str">
        <f t="shared" si="4"/>
        <v/>
      </c>
      <c r="BK16" s="87" t="str">
        <f t="shared" si="5"/>
        <v/>
      </c>
      <c r="BL16" s="87" t="str">
        <f t="shared" si="6"/>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87" t="s">
        <v>122</v>
      </c>
      <c r="AX18" s="87" t="s">
        <v>122</v>
      </c>
      <c r="AY18" s="87" t="s">
        <v>122</v>
      </c>
      <c r="AZ18" s="87" t="s">
        <v>122</v>
      </c>
      <c r="BA18" s="87" t="s">
        <v>122</v>
      </c>
      <c r="BB18" s="87" t="s">
        <v>122</v>
      </c>
      <c r="BC18" s="87" t="s">
        <v>122</v>
      </c>
      <c r="BD18" s="87">
        <f t="shared" si="1"/>
        <v>0</v>
      </c>
      <c r="BE18" s="87" t="str">
        <f t="shared" si="2"/>
        <v>Débil</v>
      </c>
      <c r="BF18" s="67"/>
      <c r="BG18" s="69" t="s">
        <v>122</v>
      </c>
      <c r="BH18" s="87" t="str">
        <f t="shared" si="3"/>
        <v>Casilla formulada</v>
      </c>
      <c r="BI18" s="67"/>
      <c r="BJ18" s="87" t="str">
        <f t="shared" si="4"/>
        <v/>
      </c>
      <c r="BK18" s="87" t="str">
        <f t="shared" si="5"/>
        <v/>
      </c>
      <c r="BL18" s="87" t="str">
        <f t="shared" si="6"/>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87" t="s">
        <v>122</v>
      </c>
      <c r="AX20" s="87" t="s">
        <v>122</v>
      </c>
      <c r="AY20" s="87" t="s">
        <v>122</v>
      </c>
      <c r="AZ20" s="87" t="s">
        <v>122</v>
      </c>
      <c r="BA20" s="87" t="s">
        <v>122</v>
      </c>
      <c r="BB20" s="87" t="s">
        <v>122</v>
      </c>
      <c r="BC20" s="87" t="s">
        <v>122</v>
      </c>
      <c r="BD20" s="87">
        <f t="shared" si="1"/>
        <v>0</v>
      </c>
      <c r="BE20" s="87" t="str">
        <f t="shared" si="2"/>
        <v>Débil</v>
      </c>
      <c r="BF20" s="67"/>
      <c r="BG20" s="69" t="s">
        <v>122</v>
      </c>
      <c r="BH20" s="87" t="str">
        <f t="shared" si="3"/>
        <v>Casilla formulada</v>
      </c>
      <c r="BI20" s="67"/>
      <c r="BJ20" s="87" t="str">
        <f t="shared" si="4"/>
        <v/>
      </c>
      <c r="BK20" s="87" t="str">
        <f t="shared" si="5"/>
        <v/>
      </c>
      <c r="BL20" s="87" t="str">
        <f t="shared" si="6"/>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31"/>
    </row>
  </sheetData>
  <sheetProtection algorithmName="SHA-512" hashValue="T2Gg3xpecS1WG4XEss/yDRGIl+n08jXCSR5P8ToYiprYuDnv7KCIvG15QNAt9T1sXpaRneNr26dQL3L8tMBi7A==" saltValue="JhTKrMEOs4RaOvOiWtJGeQ==" spinCount="100000" sheet="1" objects="1" scenarios="1"/>
  <mergeCells count="94">
    <mergeCell ref="B2:D4"/>
    <mergeCell ref="E2:BS2"/>
    <mergeCell ref="E3:BS3"/>
    <mergeCell ref="E4:R4"/>
    <mergeCell ref="S4:AT4"/>
    <mergeCell ref="AU4:BS4"/>
    <mergeCell ref="C6:D6"/>
    <mergeCell ref="E6:I6"/>
    <mergeCell ref="B8:M8"/>
    <mergeCell ref="N8:AM8"/>
    <mergeCell ref="AN8:AV8"/>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AR9:AR11"/>
    <mergeCell ref="BM9:BM11"/>
    <mergeCell ref="BN9:BN11"/>
    <mergeCell ref="AT9:AT11"/>
    <mergeCell ref="AU9:AU11"/>
    <mergeCell ref="AV9:AV11"/>
    <mergeCell ref="AW9:BC10"/>
    <mergeCell ref="BD9:BE11"/>
    <mergeCell ref="BF9:BF11"/>
    <mergeCell ref="BL9:BL11"/>
    <mergeCell ref="AS9:AS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G12:G21"/>
    <mergeCell ref="H12:H21"/>
    <mergeCell ref="I12:I21"/>
    <mergeCell ref="J12:J21"/>
    <mergeCell ref="M12:M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S12:BS21"/>
    <mergeCell ref="AM12:AM21"/>
    <mergeCell ref="BM12:BM21"/>
    <mergeCell ref="BN12:BN21"/>
    <mergeCell ref="BO12:BO21"/>
    <mergeCell ref="BP12:BP21"/>
    <mergeCell ref="BQ12:BQ21"/>
  </mergeCells>
  <conditionalFormatting sqref="J12:J21">
    <cfRule type="containsText" dxfId="539" priority="23" operator="containsText" text="Si es Riesgo de Corrupción">
      <formula>NOT(ISERROR(SEARCH("Si es Riesgo de Corrupción",J12)))</formula>
    </cfRule>
    <cfRule type="containsText" dxfId="538" priority="24" operator="containsText" text="No es Riesgo de Corrupción">
      <formula>NOT(ISERROR(SEARCH("No es Riesgo de Corrupción",J12)))</formula>
    </cfRule>
  </conditionalFormatting>
  <conditionalFormatting sqref="L12:M21">
    <cfRule type="containsText" dxfId="537" priority="22" operator="containsText" text="Espacio para describir ">
      <formula>NOT(ISERROR(SEARCH("Espacio para describir ",L12)))</formula>
    </cfRule>
  </conditionalFormatting>
  <conditionalFormatting sqref="Q12:AI21 AQ12:AQ21 AV12:BC21 BG12:BG21 BO12:BO21 N12:N21">
    <cfRule type="containsText" dxfId="536" priority="21" operator="containsText" text="Escoger un dato de la lista desplegable">
      <formula>NOT(ISERROR(SEARCH("Escoger un dato de la lista desplegable",N12)))</formula>
    </cfRule>
  </conditionalFormatting>
  <conditionalFormatting sqref="AO12:AO21">
    <cfRule type="containsText" dxfId="535" priority="20" operator="containsText" text="REDACTAR CONTROL">
      <formula>NOT(ISERROR(SEARCH("REDACTAR CONTROL",AO12)))</formula>
    </cfRule>
  </conditionalFormatting>
  <conditionalFormatting sqref="AL12 BR12">
    <cfRule type="containsText" dxfId="534" priority="17" operator="containsText" text="Extremo">
      <formula>NOT(ISERROR(SEARCH("Extremo",AL12)))</formula>
    </cfRule>
    <cfRule type="containsText" dxfId="533" priority="18" operator="containsText" text="Alto">
      <formula>NOT(ISERROR(SEARCH("Alto",AL12)))</formula>
    </cfRule>
    <cfRule type="containsText" dxfId="532" priority="19" operator="containsText" text="Moderado">
      <formula>NOT(ISERROR(SEARCH("Moderado",AL12)))</formula>
    </cfRule>
  </conditionalFormatting>
  <dataValidations xWindow="1404" yWindow="728"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C5471638-D9E1-47C9-BCF7-120063A52D49}"/>
    <dataValidation allowBlank="1" showInputMessage="1" showErrorMessage="1" prompt="¿Se deja evidencia o rastro de la ejecución del control, que permita a cualquier tercero con la evidencia, llegar a la misma conclusión?." sqref="BC11" xr:uid="{0FBAAC1A-4D0B-4563-A134-888A586AFCAB}"/>
    <dataValidation allowBlank="1" showInputMessage="1" showErrorMessage="1" prompt="¿Las observaciones, desviaciones o diferencias identificadas como resultados de la ejecución del control son investigadas y resueltas de manera oportuna?" sqref="BB11" xr:uid="{6B5FD55A-5C0F-48C1-9E00-453AAA7081B0}"/>
    <dataValidation allowBlank="1" showInputMessage="1" showErrorMessage="1" prompt="¿La fuente de información que se utiliza en el desarrollo del control es información confiable que permita mitigar el riesgo?." sqref="BA11" xr:uid="{DC7EC0FC-C06D-4E24-AD03-08052C68129C}"/>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6803F4FD-8AC1-437F-A21B-5CAAA448FAF1}"/>
    <dataValidation allowBlank="1" showInputMessage="1" showErrorMessage="1" prompt="¿La oportunidad en que se ejecuta el control ayuda a prevenir la mitigación del riesgo o a detectar la materialización del riesgo de manera oportuna?" sqref="AY11" xr:uid="{32799B30-91C9-493D-8D2D-103AC57F4CA1}"/>
    <dataValidation allowBlank="1" showInputMessage="1" showErrorMessage="1" prompt="El responsable tiene autoridad y adecuada segregación de funciones en la ejecución del control?" sqref="AX11" xr:uid="{6A8DBCBE-64D8-4314-812F-FD60B68AD5CD}"/>
    <dataValidation allowBlank="1" showInputMessage="1" showErrorMessage="1" prompt="¿Existen un responsable asignado a la ejecución del control?" sqref="AW11" xr:uid="{3C095139-9B86-4258-9D92-AD86AE3413FC}"/>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758A8A28-C331-4387-AF77-66CFF2A9FCF2}"/>
    <dataValidation type="list" allowBlank="1" showInputMessage="1" showErrorMessage="1" prompt="¿Genera Impacto ambiental?" sqref="AI12:AI21" xr:uid="{1429AF07-7AA1-4A86-BDBA-4297AED69751}">
      <formula1>"SI,NO,Escoger un dato de la lista desplegable"</formula1>
    </dataValidation>
    <dataValidation allowBlank="1" showInputMessage="1" showErrorMessage="1" prompt="¿Genera Impacto ambiental?" sqref="AI11" xr:uid="{66644CB5-FD54-4C11-96AE-50F625E6FD9E}"/>
    <dataValidation type="list" allowBlank="1" showInputMessage="1" showErrorMessage="1" prompt="¿Afectar la imagen nacional?" sqref="AH12:AH21" xr:uid="{74191808-6561-4015-BCD0-B0F638EDC103}">
      <formula1>"SI,NO,Escoger un dato de la lista desplegable"</formula1>
    </dataValidation>
    <dataValidation allowBlank="1" showInputMessage="1" showErrorMessage="1" prompt="¿Afectar la imagen nacional?" sqref="AH11" xr:uid="{9E4709A2-692D-4BC8-B527-9EF2D7ADF467}"/>
    <dataValidation type="list" allowBlank="1" showInputMessage="1" showErrorMessage="1" prompt="¿Afectar la imagen regional?" sqref="AG12:AG21" xr:uid="{C47C4ED9-0D2F-40F4-83A5-A5C9695E331A}">
      <formula1>"SI,NO,Escoger un dato de la lista desplegable"</formula1>
    </dataValidation>
    <dataValidation allowBlank="1" showInputMessage="1" showErrorMessage="1" prompt="¿Afectar la imagen regional?" sqref="AG11" xr:uid="{E6EC9ACB-FD07-4AEF-AA0D-A647E1623F3D}"/>
    <dataValidation type="list" allowBlank="1" showInputMessage="1" showErrorMessage="1" prompt="¿Ocasionar lesiones físicas o pérdida de vidas humanas?_x000a_NOTA: si esta respuesta es afirmativa, el impacto sera considerado como catastrófico." sqref="AF12:AF21" xr:uid="{EFF96F77-65D2-4010-9F62-516C902B4169}">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35E0322E-8C19-4B92-92A8-9FA184DA5114}"/>
    <dataValidation type="list" allowBlank="1" showInputMessage="1" showErrorMessage="1" prompt="¿Generar pérdida de credibilidad del sector?" sqref="AE12:AE21" xr:uid="{A26A8295-A087-4447-8172-D17D1BBE3587}">
      <formula1>"SI,NO,Escoger un dato de la lista desplegable"</formula1>
    </dataValidation>
    <dataValidation allowBlank="1" showInputMessage="1" showErrorMessage="1" prompt="¿Generar pérdida de credibilidad del sector?" sqref="AE11" xr:uid="{A4CC13C2-708E-4411-89F3-13044E28E006}"/>
    <dataValidation type="list" allowBlank="1" showInputMessage="1" showErrorMessage="1" prompt="¿Dar lugar a procesos penales?" sqref="AD12:AD21" xr:uid="{D39DBA58-5D98-4F10-8FBE-90BBD2D7912B}">
      <formula1>"SI,NO,Escoger un dato de la lista desplegable"</formula1>
    </dataValidation>
    <dataValidation allowBlank="1" showInputMessage="1" showErrorMessage="1" prompt="¿Dar lugar a procesos penales?" sqref="AD11" xr:uid="{6FA17B5C-0E3B-49B9-ACEC-F47D3C3C8213}"/>
    <dataValidation type="list" allowBlank="1" showInputMessage="1" showErrorMessage="1" prompt="¿Dar lugar a procesos fiscales?" sqref="AC12:AC21" xr:uid="{1E596B7D-54D6-4F4D-BC68-1F161CD7762E}">
      <formula1>"SI,NO,Escoger un dato de la lista desplegable"</formula1>
    </dataValidation>
    <dataValidation allowBlank="1" showInputMessage="1" showErrorMessage="1" prompt="¿Dar lugar a procesos fiscales?" sqref="AC11" xr:uid="{C0557300-9A3F-441C-A163-CC83DCFD4DF2}"/>
    <dataValidation type="list" allowBlank="1" showInputMessage="1" showErrorMessage="1" prompt="¿Dar lugar a procesos disciplinarios?" sqref="AB12:AB21" xr:uid="{09E40CED-8CC5-4489-A809-483BDA78EC13}">
      <formula1>"SI,NO,Escoger un dato de la lista desplegable"</formula1>
    </dataValidation>
    <dataValidation allowBlank="1" showInputMessage="1" showErrorMessage="1" prompt="¿Dar lugar a procesos disciplinarios?" sqref="AB11" xr:uid="{60E8FA36-BE14-49AA-8324-61D3E56FF34A}"/>
    <dataValidation type="list" allowBlank="1" showInputMessage="1" showErrorMessage="1" prompt="¿Dar lugar a procesos sancionatorios?" sqref="AA12:AA21" xr:uid="{5FCAC681-0D53-4C59-81CA-4D09EF2F9422}">
      <formula1>"SI,NO,Escoger un dato de la lista desplegable"</formula1>
    </dataValidation>
    <dataValidation allowBlank="1" showInputMessage="1" showErrorMessage="1" prompt="¿Dar lugar a procesos sancionatorios?" sqref="AA11" xr:uid="{BF594F0E-B3AE-4424-BFEF-3D299340D5B3}"/>
    <dataValidation type="list" allowBlank="1" showInputMessage="1" showErrorMessage="1" prompt="¿Generar intervención de los órganos de control, de la Fiscalía, u otro ente?" sqref="Z12:Z21" xr:uid="{E0C8FEF9-EF5A-46CF-A408-061508F3B9A8}">
      <formula1>"SI,NO,Escoger un dato de la lista desplegable"</formula1>
    </dataValidation>
    <dataValidation allowBlank="1" showInputMessage="1" showErrorMessage="1" prompt="¿Generar intervención de los órganos de control, de la Fiscalía, u otro ente?" sqref="Z11" xr:uid="{FFBBF1D5-B036-4894-8C0D-5661F77B4AB3}"/>
    <dataValidation type="list" allowBlank="1" showInputMessage="1" showErrorMessage="1" prompt="¿Generar pérdida de información de la Entidad?" sqref="Y12:Y21" xr:uid="{00FC54B6-C775-46D1-AFD6-E5B2F4E627A7}">
      <formula1>"SI,NO,Escoger un dato de la lista desplegable"</formula1>
    </dataValidation>
    <dataValidation allowBlank="1" showInputMessage="1" showErrorMessage="1" prompt="¿Generar pérdida de información de la Entidad?" sqref="Y11" xr:uid="{BD2755E8-0429-45BA-8D0F-679D3FE8A972}"/>
    <dataValidation type="list" allowBlank="1" showInputMessage="1" showErrorMessage="1" prompt="¿Dar lugar al detrimento de calidad de vida de la comunidad por la pérdida del bien o servicios o los recursos públicos?" sqref="X12:X21" xr:uid="{4343169E-C1CF-438F-A099-303F02C4A216}">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9C8FDD93-F135-4172-9D7F-804ADFBCAD71}"/>
    <dataValidation type="list" allowBlank="1" showInputMessage="1" showErrorMessage="1" prompt="¿Afectar la generación de los productos o la prestación de servicios?" sqref="W12:W21" xr:uid="{115F8835-4D96-454A-82AE-E2B54B147539}">
      <formula1>"SI,NO,Escoger un dato de la lista desplegable"</formula1>
    </dataValidation>
    <dataValidation allowBlank="1" showInputMessage="1" showErrorMessage="1" prompt="¿Afectar la generación de los productos o la prestación de servicios?" sqref="W11" xr:uid="{3DF68ED1-ACE4-4F26-BB50-ACD4EBA3ECE3}"/>
    <dataValidation type="list" allowBlank="1" showInputMessage="1" showErrorMessage="1" prompt="¿Generar pérdida de recursos económicos?" sqref="V12:V21" xr:uid="{9BBB5021-0C30-47E1-AE2E-4E3FC6080114}">
      <formula1>"SI,NO,Escoger un dato de la lista desplegable"</formula1>
    </dataValidation>
    <dataValidation allowBlank="1" showInputMessage="1" showErrorMessage="1" prompt="¿Generar pérdida de recursos económicos?" sqref="V11" xr:uid="{75787711-C647-48EF-9435-CE2CA7681F4F}"/>
    <dataValidation type="list" allowBlank="1" showInputMessage="1" showErrorMessage="1" prompt="¿Generar pérdida de confianza de la Entidad, afectando su reputación?" sqref="U12:U21" xr:uid="{AB64057A-8E6B-435E-86A8-F0FDF529D436}">
      <formula1>"SI,NO,Escoger un dato de la lista desplegable"</formula1>
    </dataValidation>
    <dataValidation allowBlank="1" showInputMessage="1" showErrorMessage="1" prompt="¿Generar pérdida de confianza de la Entidad, afectando su reputación?" sqref="U11" xr:uid="{50D2C889-FB5C-4121-BE07-5E10A66FB0F3}"/>
    <dataValidation type="list" allowBlank="1" showInputMessage="1" showErrorMessage="1" prompt="¿Afectar el cumplimiento de la misión del sector al que pertenece la Entidad?" sqref="T12:T21" xr:uid="{63A510D9-CD19-44B7-8257-C71A176F2EBA}">
      <formula1>"SI,NO,Escoger un dato de la lista desplegable"</formula1>
    </dataValidation>
    <dataValidation allowBlank="1" showInputMessage="1" showErrorMessage="1" prompt="¿Afectar el cumplimiento de la misión del sector al que pertenece la Entidad?" sqref="T11" xr:uid="{5E1E2430-4914-4813-B6D4-09CED2F2D7A1}"/>
    <dataValidation type="list" allowBlank="1" showInputMessage="1" showErrorMessage="1" prompt="¿Afectar el cumplimiento de misión de la Entidad?" sqref="S12:S21" xr:uid="{4575CD90-B835-44CE-8AEB-CDAB9C4B86BA}">
      <formula1>"SI,NO,Escoger un dato de la lista desplegable"</formula1>
    </dataValidation>
    <dataValidation allowBlank="1" showInputMessage="1" showErrorMessage="1" prompt="¿Afectar el cumplimiento de misión de la Entidad?" sqref="S11" xr:uid="{B7F6F020-1029-4A26-BD3A-DA23BAD8C9DC}"/>
    <dataValidation type="list" allowBlank="1" showInputMessage="1" showErrorMessage="1" prompt="¿Afectar el cumplimiento de metas y objetivos de la dependencia?" sqref="R12:R21" xr:uid="{89018667-96CD-41B7-9BA1-D91C19BBE891}">
      <formula1>"SI,NO,Escoger un dato de la lista desplegable"</formula1>
    </dataValidation>
    <dataValidation allowBlank="1" showInputMessage="1" showErrorMessage="1" prompt="¿Afectar el cumplimiento de metas y objetivos de la dependencia?" sqref="R11" xr:uid="{65C79020-0157-4E2B-8602-159E40D803E7}"/>
    <dataValidation type="list" allowBlank="1" showInputMessage="1" showErrorMessage="1" prompt="¿Afectar al grupo de funcionarios del proceso?" sqref="Q12:Q21" xr:uid="{247F7F68-63E8-43E8-AE2F-5BB586BA835C}">
      <formula1>"SI,NO,Escoger un dato de la lista desplegable"</formula1>
    </dataValidation>
    <dataValidation allowBlank="1" showInputMessage="1" showErrorMessage="1" prompt="¿Afectar al grupo de funcionarios del proceso?" sqref="Q11" xr:uid="{BAFD7248-7D5B-4D72-B5E4-0131FBDCFA6A}"/>
    <dataValidation allowBlank="1" showInputMessage="1" showErrorMessage="1" prompt="Son los efectos ocasionados por la ocurrencia de un riesgo que afecta los objetivos o procesos de la entidad. Pueden ser una pérdida, un daño, un perjuicio, un detrimento." sqref="M9:M11" xr:uid="{0E811C41-7E9D-4B5C-B24B-8772A3572006}"/>
    <dataValidation type="list" allowBlank="1" showInputMessage="1" showErrorMessage="1" sqref="BG12:BG21" xr:uid="{D624894C-A163-44EA-93D9-E6631AD80682}">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4B5F8D3F-A2D7-43D1-93A6-29FA20567180}">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0F13C011-2865-46C4-BC58-C55A324CAA89}">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229D371F-BA45-44FD-A4E2-5127412237E4}">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968C97F6-B672-47C9-8E5B-A870B9FF167A}">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F5086CC2-9501-4FB6-9571-12E3D6D70130}">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B5C5084D-1FE1-4D41-BB23-2F55E280F495}">
      <formula1>"Adecuado,Inadecuado,Escoger un dato de la lista desplegable"</formula1>
    </dataValidation>
    <dataValidation type="list" allowBlank="1" showInputMessage="1" showErrorMessage="1" prompt="¿Existen un responsable asignado a la ejecución del control?" sqref="AW12:AW21" xr:uid="{9BCACA32-992B-48D8-8C93-43D8B22F171E}">
      <formula1>"Asignado,No Asignado,Escoger un dato de la lista desplegable"</formula1>
    </dataValidation>
    <dataValidation type="list" allowBlank="1" showInputMessage="1" showErrorMessage="1" sqref="AV12:AV21" xr:uid="{CC781C7F-894B-4B87-964D-63FBC9C66324}">
      <formula1>"Escoger un dato de la lista desplegable,Preventivo,Detectivo"</formula1>
    </dataValidation>
    <dataValidation type="list" allowBlank="1" showInputMessage="1" showErrorMessage="1" sqref="AQ12:AQ21" xr:uid="{51AA9B5B-23F6-4DBB-91E9-98D7ADE63AD0}">
      <formula1>"Escoger un dato de la lista desplegable,Por Tramite, Diario, Semanal, Quincenal, Mensual, Bimestral, Trimestral, Semestral,Anual"</formula1>
    </dataValidation>
    <dataValidation type="list" allowBlank="1" showInputMessage="1" showErrorMessage="1" sqref="F12:I21" xr:uid="{17D98F7F-F078-4D28-AE3F-BDA5BA21265D}">
      <formula1>"SI,NO,Escoger un dato de la lista desplegable"</formula1>
    </dataValidation>
    <dataValidation type="list" allowBlank="1" showInputMessage="1" showErrorMessage="1" sqref="N12:N21" xr:uid="{83F2C473-BED8-4157-91A7-E8E3F4E4D7D8}">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xWindow="1404" yWindow="728" count="1">
        <x14:dataValidation type="list" allowBlank="1" showInputMessage="1" showErrorMessage="1" xr:uid="{3D2DCCCE-13E8-4630-981A-B96BAA5602C3}">
          <x14:formula1>
            <xm:f>DATOS!$J$15:$J$19</xm:f>
          </x14:formula1>
          <xm:sqref>AM12:AM21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0FE36-A873-44FA-8AD1-FD6DB7BA3DD8}">
  <sheetPr>
    <pageSetUpPr fitToPage="1"/>
  </sheetPr>
  <dimension ref="B2:BS21"/>
  <sheetViews>
    <sheetView zoomScale="60" zoomScaleNormal="60" workbookViewId="0"/>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84" t="s">
        <v>117</v>
      </c>
      <c r="AX11" s="84" t="s">
        <v>118</v>
      </c>
      <c r="AY11" s="84">
        <v>2</v>
      </c>
      <c r="AZ11" s="84">
        <v>3</v>
      </c>
      <c r="BA11" s="84">
        <v>4</v>
      </c>
      <c r="BB11" s="84">
        <v>5</v>
      </c>
      <c r="BC11" s="84">
        <v>6</v>
      </c>
      <c r="BD11" s="185"/>
      <c r="BE11" s="186"/>
      <c r="BF11" s="188"/>
      <c r="BG11" s="185"/>
      <c r="BH11" s="186"/>
      <c r="BI11" s="188"/>
      <c r="BJ11" s="185"/>
      <c r="BK11" s="186"/>
      <c r="BL11" s="210"/>
      <c r="BM11" s="211"/>
      <c r="BN11" s="213"/>
      <c r="BO11" s="195" t="s">
        <v>112</v>
      </c>
      <c r="BP11" s="196"/>
      <c r="BQ11" s="85" t="s">
        <v>114</v>
      </c>
      <c r="BR11" s="85" t="s">
        <v>119</v>
      </c>
      <c r="BS11" s="159"/>
    </row>
    <row r="12" spans="2:71" s="57" customFormat="1" ht="142.9" customHeight="1" x14ac:dyDescent="0.25">
      <c r="B12" s="197">
        <v>1</v>
      </c>
      <c r="C12" s="200" t="s">
        <v>25</v>
      </c>
      <c r="D12" s="203" t="s">
        <v>629</v>
      </c>
      <c r="E12" s="203" t="s">
        <v>630</v>
      </c>
      <c r="F12" s="203" t="s">
        <v>170</v>
      </c>
      <c r="G12" s="203" t="s">
        <v>170</v>
      </c>
      <c r="H12" s="203" t="s">
        <v>170</v>
      </c>
      <c r="I12" s="203" t="s">
        <v>170</v>
      </c>
      <c r="J12" s="203" t="str">
        <f>IF(AND((F12="SI"),(G12="SI"),(H12="SI"),(I12="SI")),"Si es Riesgo de Corrupción","No es Riesgo de Corrupción")</f>
        <v>Si es Riesgo de Corrupción</v>
      </c>
      <c r="K12" s="50">
        <v>1</v>
      </c>
      <c r="L12" s="51" t="s">
        <v>631</v>
      </c>
      <c r="M12" s="223" t="s">
        <v>633</v>
      </c>
      <c r="N12" s="225">
        <v>1</v>
      </c>
      <c r="O12" s="214" t="str">
        <f>IF(N12=1,"Rara vez",IF(N12=2,"Improbable",IF(N12=3,"Posible",IF(N12=4,"Probable",IF(N12=5,"Casi seguro","Definir el nivel de probabilidad")))))</f>
        <v>Rara vez</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Q12" s="220" t="s">
        <v>170</v>
      </c>
      <c r="R12" s="220" t="s">
        <v>170</v>
      </c>
      <c r="S12" s="220" t="s">
        <v>170</v>
      </c>
      <c r="T12" s="220" t="s">
        <v>170</v>
      </c>
      <c r="U12" s="220" t="s">
        <v>170</v>
      </c>
      <c r="V12" s="220" t="s">
        <v>170</v>
      </c>
      <c r="W12" s="220" t="s">
        <v>173</v>
      </c>
      <c r="X12" s="220" t="s">
        <v>173</v>
      </c>
      <c r="Y12" s="220" t="s">
        <v>173</v>
      </c>
      <c r="Z12" s="220" t="s">
        <v>170</v>
      </c>
      <c r="AA12" s="220" t="s">
        <v>170</v>
      </c>
      <c r="AB12" s="220" t="s">
        <v>170</v>
      </c>
      <c r="AC12" s="220" t="s">
        <v>170</v>
      </c>
      <c r="AD12" s="220" t="s">
        <v>170</v>
      </c>
      <c r="AE12" s="220" t="s">
        <v>170</v>
      </c>
      <c r="AF12" s="220" t="s">
        <v>173</v>
      </c>
      <c r="AG12" s="220" t="s">
        <v>173</v>
      </c>
      <c r="AH12" s="220" t="s">
        <v>170</v>
      </c>
      <c r="AI12" s="220" t="s">
        <v>173</v>
      </c>
      <c r="AJ12" s="220">
        <f t="shared" ref="AJ12" si="0">IF(AF12="SI","Impacto Catastrófico por lesoines o perdida de vidas humanas",(COUNTIF(Q12:AE21,"SI")+COUNTIF(AG12:AI21,"SI")))</f>
        <v>13</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634</v>
      </c>
      <c r="AP12" s="53" t="s">
        <v>635</v>
      </c>
      <c r="AQ12" s="53" t="s">
        <v>201</v>
      </c>
      <c r="AR12" s="53" t="s">
        <v>636</v>
      </c>
      <c r="AS12" s="53" t="s">
        <v>637</v>
      </c>
      <c r="AT12" s="53" t="s">
        <v>638</v>
      </c>
      <c r="AU12" s="53" t="s">
        <v>639</v>
      </c>
      <c r="AV12" s="53" t="s">
        <v>178</v>
      </c>
      <c r="AW12" s="86" t="s">
        <v>179</v>
      </c>
      <c r="AX12" s="86" t="s">
        <v>180</v>
      </c>
      <c r="AY12" s="86" t="s">
        <v>181</v>
      </c>
      <c r="AZ12" s="86" t="s">
        <v>182</v>
      </c>
      <c r="BA12" s="86" t="s">
        <v>183</v>
      </c>
      <c r="BB12" s="86" t="s">
        <v>184</v>
      </c>
      <c r="BC12" s="86" t="s">
        <v>206</v>
      </c>
      <c r="BD12" s="86">
        <f t="shared" ref="BD12:BD21" si="1">IF(AW12="Asignado",15,0)+IF(AX12="Adecuado",15,0)+IF(AY12="Oportuna",15,0)+IF(AZ12="Prevenir",15,IF(AZ12="Detectar",10,0))+IF(BA12="Confiable",15,0)+IF(BB12="Se investigan y resuelven oportunamente",15,0)+IF(BC12="Completa",10,IF(BC12="Incompleta",5,0))</f>
        <v>100</v>
      </c>
      <c r="BE12" s="86" t="str">
        <f t="shared" ref="BE12:BE21" si="2">IF(BD12&lt;=85,"Débil",IF(AND(BD12&gt;=86,BD12&lt;=94),"Moderado","Fuerte"))</f>
        <v>Fuerte</v>
      </c>
      <c r="BF12" s="53"/>
      <c r="BG12" s="55" t="s">
        <v>186</v>
      </c>
      <c r="BH12" s="86" t="str">
        <f t="shared" ref="BH12:BH21" si="3">IF(BG12="Débil","No se ejecuta",IF(BG12="Moderado","Algunas veces se ejecuta",IF(BG12="FUERTE","Siempre se ejecuta","Casilla formulada")))</f>
        <v>Siempre se ejecuta</v>
      </c>
      <c r="BI12" s="53"/>
      <c r="BJ12" s="86"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6">
        <f t="shared" ref="BK12:BK21" si="5">IF(BJ12="DÉBIL",0,IF(BJ12="MODERADO",50,IF(BJ12="FUERTE",100,"")))</f>
        <v>100</v>
      </c>
      <c r="BL12" s="86" t="str">
        <f t="shared" ref="BL12:BL21" si="6">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29" t="s">
        <v>645</v>
      </c>
    </row>
    <row r="13" spans="2:71" s="57" customFormat="1" ht="409.5" x14ac:dyDescent="0.25">
      <c r="B13" s="198"/>
      <c r="C13" s="201"/>
      <c r="D13" s="203"/>
      <c r="E13" s="203"/>
      <c r="F13" s="203"/>
      <c r="G13" s="203"/>
      <c r="H13" s="203"/>
      <c r="I13" s="203"/>
      <c r="J13" s="203"/>
      <c r="K13" s="58">
        <v>2</v>
      </c>
      <c r="L13" s="59" t="s">
        <v>632</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640</v>
      </c>
      <c r="AP13" s="61" t="s">
        <v>635</v>
      </c>
      <c r="AQ13" s="61" t="s">
        <v>201</v>
      </c>
      <c r="AR13" s="61" t="s">
        <v>641</v>
      </c>
      <c r="AS13" s="61" t="s">
        <v>642</v>
      </c>
      <c r="AT13" s="61" t="s">
        <v>643</v>
      </c>
      <c r="AU13" s="61" t="s">
        <v>644</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238"/>
      <c r="BN13" s="241"/>
      <c r="BO13" s="244"/>
      <c r="BP13" s="218"/>
      <c r="BQ13" s="221"/>
      <c r="BR13" s="221"/>
      <c r="BS13" s="230"/>
    </row>
    <row r="14" spans="2:71" s="57" customFormat="1" ht="6" customHeight="1" x14ac:dyDescent="0.25">
      <c r="B14" s="198"/>
      <c r="C14" s="201"/>
      <c r="D14" s="203"/>
      <c r="E14" s="203"/>
      <c r="F14" s="203"/>
      <c r="G14" s="203"/>
      <c r="H14" s="203"/>
      <c r="I14" s="203"/>
      <c r="J14" s="203"/>
      <c r="K14" s="64">
        <v>3</v>
      </c>
      <c r="L14" s="65" t="s">
        <v>123</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125</v>
      </c>
      <c r="AP14" s="67"/>
      <c r="AQ14" s="67" t="s">
        <v>122</v>
      </c>
      <c r="AR14" s="67"/>
      <c r="AS14" s="67"/>
      <c r="AT14" s="67"/>
      <c r="AU14" s="67"/>
      <c r="AV14" s="67" t="s">
        <v>122</v>
      </c>
      <c r="AW14" s="87" t="s">
        <v>122</v>
      </c>
      <c r="AX14" s="87" t="s">
        <v>122</v>
      </c>
      <c r="AY14" s="87" t="s">
        <v>122</v>
      </c>
      <c r="AZ14" s="87" t="s">
        <v>122</v>
      </c>
      <c r="BA14" s="87" t="s">
        <v>122</v>
      </c>
      <c r="BB14" s="87" t="s">
        <v>122</v>
      </c>
      <c r="BC14" s="87" t="s">
        <v>122</v>
      </c>
      <c r="BD14" s="87">
        <f t="shared" si="1"/>
        <v>0</v>
      </c>
      <c r="BE14" s="87" t="str">
        <f t="shared" si="2"/>
        <v>Débil</v>
      </c>
      <c r="BF14" s="67"/>
      <c r="BG14" s="69" t="s">
        <v>122</v>
      </c>
      <c r="BH14" s="87" t="str">
        <f t="shared" si="3"/>
        <v>Casilla formulada</v>
      </c>
      <c r="BI14" s="67"/>
      <c r="BJ14" s="87" t="str">
        <f t="shared" si="4"/>
        <v/>
      </c>
      <c r="BK14" s="87" t="str">
        <f t="shared" si="5"/>
        <v/>
      </c>
      <c r="BL14" s="87" t="str">
        <f t="shared" si="6"/>
        <v>SI</v>
      </c>
      <c r="BM14" s="238"/>
      <c r="BN14" s="241"/>
      <c r="BO14" s="244"/>
      <c r="BP14" s="218"/>
      <c r="BQ14" s="221"/>
      <c r="BR14" s="221"/>
      <c r="BS14" s="230"/>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1"/>
        <v>0</v>
      </c>
      <c r="BE15" s="62" t="str">
        <f t="shared" si="2"/>
        <v>Débil</v>
      </c>
      <c r="BF15" s="61"/>
      <c r="BG15" s="63" t="s">
        <v>122</v>
      </c>
      <c r="BH15" s="62" t="str">
        <f t="shared" si="3"/>
        <v>Casilla formulada</v>
      </c>
      <c r="BI15" s="61"/>
      <c r="BJ15" s="62" t="str">
        <f t="shared" si="4"/>
        <v/>
      </c>
      <c r="BK15" s="62" t="str">
        <f t="shared" si="5"/>
        <v/>
      </c>
      <c r="BL15" s="62" t="str">
        <f t="shared" si="6"/>
        <v>SI</v>
      </c>
      <c r="BM15" s="238"/>
      <c r="BN15" s="241"/>
      <c r="BO15" s="244"/>
      <c r="BP15" s="218"/>
      <c r="BQ15" s="221"/>
      <c r="BR15" s="221"/>
      <c r="BS15" s="230"/>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87" t="s">
        <v>122</v>
      </c>
      <c r="AX16" s="87" t="s">
        <v>122</v>
      </c>
      <c r="AY16" s="87" t="s">
        <v>122</v>
      </c>
      <c r="AZ16" s="87" t="s">
        <v>122</v>
      </c>
      <c r="BA16" s="87" t="s">
        <v>122</v>
      </c>
      <c r="BB16" s="87" t="s">
        <v>122</v>
      </c>
      <c r="BC16" s="87" t="s">
        <v>122</v>
      </c>
      <c r="BD16" s="87">
        <f t="shared" si="1"/>
        <v>0</v>
      </c>
      <c r="BE16" s="87" t="str">
        <f t="shared" si="2"/>
        <v>Débil</v>
      </c>
      <c r="BF16" s="67"/>
      <c r="BG16" s="69" t="s">
        <v>122</v>
      </c>
      <c r="BH16" s="87" t="str">
        <f t="shared" si="3"/>
        <v>Casilla formulada</v>
      </c>
      <c r="BI16" s="67"/>
      <c r="BJ16" s="87" t="str">
        <f t="shared" si="4"/>
        <v/>
      </c>
      <c r="BK16" s="87" t="str">
        <f t="shared" si="5"/>
        <v/>
      </c>
      <c r="BL16" s="87" t="str">
        <f t="shared" si="6"/>
        <v>SI</v>
      </c>
      <c r="BM16" s="238"/>
      <c r="BN16" s="241"/>
      <c r="BO16" s="244"/>
      <c r="BP16" s="218"/>
      <c r="BQ16" s="221"/>
      <c r="BR16" s="221"/>
      <c r="BS16" s="230"/>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1"/>
        <v>0</v>
      </c>
      <c r="BE17" s="62" t="str">
        <f t="shared" si="2"/>
        <v>Débil</v>
      </c>
      <c r="BF17" s="61"/>
      <c r="BG17" s="63" t="s">
        <v>122</v>
      </c>
      <c r="BH17" s="62" t="str">
        <f t="shared" si="3"/>
        <v>Casilla formulada</v>
      </c>
      <c r="BI17" s="61"/>
      <c r="BJ17" s="62" t="str">
        <f t="shared" si="4"/>
        <v/>
      </c>
      <c r="BK17" s="62" t="str">
        <f t="shared" si="5"/>
        <v/>
      </c>
      <c r="BL17" s="62" t="str">
        <f t="shared" si="6"/>
        <v>SI</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87" t="s">
        <v>122</v>
      </c>
      <c r="AX18" s="87" t="s">
        <v>122</v>
      </c>
      <c r="AY18" s="87" t="s">
        <v>122</v>
      </c>
      <c r="AZ18" s="87" t="s">
        <v>122</v>
      </c>
      <c r="BA18" s="87" t="s">
        <v>122</v>
      </c>
      <c r="BB18" s="87" t="s">
        <v>122</v>
      </c>
      <c r="BC18" s="87" t="s">
        <v>122</v>
      </c>
      <c r="BD18" s="87">
        <f t="shared" si="1"/>
        <v>0</v>
      </c>
      <c r="BE18" s="87" t="str">
        <f t="shared" si="2"/>
        <v>Débil</v>
      </c>
      <c r="BF18" s="67"/>
      <c r="BG18" s="69" t="s">
        <v>122</v>
      </c>
      <c r="BH18" s="87" t="str">
        <f t="shared" si="3"/>
        <v>Casilla formulada</v>
      </c>
      <c r="BI18" s="67"/>
      <c r="BJ18" s="87" t="str">
        <f t="shared" si="4"/>
        <v/>
      </c>
      <c r="BK18" s="87" t="str">
        <f t="shared" si="5"/>
        <v/>
      </c>
      <c r="BL18" s="87" t="str">
        <f t="shared" si="6"/>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87" t="s">
        <v>122</v>
      </c>
      <c r="AX20" s="87" t="s">
        <v>122</v>
      </c>
      <c r="AY20" s="87" t="s">
        <v>122</v>
      </c>
      <c r="AZ20" s="87" t="s">
        <v>122</v>
      </c>
      <c r="BA20" s="87" t="s">
        <v>122</v>
      </c>
      <c r="BB20" s="87" t="s">
        <v>122</v>
      </c>
      <c r="BC20" s="87" t="s">
        <v>122</v>
      </c>
      <c r="BD20" s="87">
        <f t="shared" si="1"/>
        <v>0</v>
      </c>
      <c r="BE20" s="87" t="str">
        <f t="shared" si="2"/>
        <v>Débil</v>
      </c>
      <c r="BF20" s="67"/>
      <c r="BG20" s="69" t="s">
        <v>122</v>
      </c>
      <c r="BH20" s="87" t="str">
        <f t="shared" si="3"/>
        <v>Casilla formulada</v>
      </c>
      <c r="BI20" s="67"/>
      <c r="BJ20" s="87" t="str">
        <f t="shared" si="4"/>
        <v/>
      </c>
      <c r="BK20" s="87" t="str">
        <f t="shared" si="5"/>
        <v/>
      </c>
      <c r="BL20" s="87" t="str">
        <f t="shared" si="6"/>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31"/>
    </row>
  </sheetData>
  <sheetProtection algorithmName="SHA-512" hashValue="r07XBaa/ESiHiyH+CeB0R/FhuAuxUeabCczLUc2/mqKAF655UwtUZdVkDRGZIh22rAA6QHi8A1BFWMhHzsonug==" saltValue="/X/LF8Jg9IiVzv3Z+UT1gQ==" spinCount="100000" sheet="1" objects="1" scenarios="1"/>
  <mergeCells count="94">
    <mergeCell ref="B2:D4"/>
    <mergeCell ref="E2:BS2"/>
    <mergeCell ref="E3:BS3"/>
    <mergeCell ref="E4:R4"/>
    <mergeCell ref="S4:AT4"/>
    <mergeCell ref="AU4:BS4"/>
    <mergeCell ref="C6:D6"/>
    <mergeCell ref="E6:I6"/>
    <mergeCell ref="B8:M8"/>
    <mergeCell ref="N8:AM8"/>
    <mergeCell ref="AN8:AV8"/>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AR9:AR11"/>
    <mergeCell ref="BM9:BM11"/>
    <mergeCell ref="BN9:BN11"/>
    <mergeCell ref="AT9:AT11"/>
    <mergeCell ref="AU9:AU11"/>
    <mergeCell ref="AV9:AV11"/>
    <mergeCell ref="AW9:BC10"/>
    <mergeCell ref="BD9:BE11"/>
    <mergeCell ref="BF9:BF11"/>
    <mergeCell ref="BL9:BL11"/>
    <mergeCell ref="AS9:AS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G12:G21"/>
    <mergeCell ref="H12:H21"/>
    <mergeCell ref="I12:I21"/>
    <mergeCell ref="J12:J21"/>
    <mergeCell ref="M12:M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S12:BS21"/>
    <mergeCell ref="AM12:AM21"/>
    <mergeCell ref="BM12:BM21"/>
    <mergeCell ref="BN12:BN21"/>
    <mergeCell ref="BO12:BO21"/>
    <mergeCell ref="BP12:BP21"/>
    <mergeCell ref="BQ12:BQ21"/>
  </mergeCells>
  <conditionalFormatting sqref="J12:J21">
    <cfRule type="containsText" dxfId="531" priority="23" operator="containsText" text="Si es Riesgo de Corrupción">
      <formula>NOT(ISERROR(SEARCH("Si es Riesgo de Corrupción",J12)))</formula>
    </cfRule>
    <cfRule type="containsText" dxfId="530" priority="24" operator="containsText" text="No es Riesgo de Corrupción">
      <formula>NOT(ISERROR(SEARCH("No es Riesgo de Corrupción",J12)))</formula>
    </cfRule>
  </conditionalFormatting>
  <conditionalFormatting sqref="L12:M21">
    <cfRule type="containsText" dxfId="529" priority="22" operator="containsText" text="Espacio para describir ">
      <formula>NOT(ISERROR(SEARCH("Espacio para describir ",L12)))</formula>
    </cfRule>
  </conditionalFormatting>
  <conditionalFormatting sqref="Q12:AI21 AQ12:AQ21 AV12:BC21 BG12:BG21 BO12:BO21 N12:N21">
    <cfRule type="containsText" dxfId="528" priority="21" operator="containsText" text="Escoger un dato de la lista desplegable">
      <formula>NOT(ISERROR(SEARCH("Escoger un dato de la lista desplegable",N12)))</formula>
    </cfRule>
  </conditionalFormatting>
  <conditionalFormatting sqref="AO12:AO21">
    <cfRule type="containsText" dxfId="527" priority="20" operator="containsText" text="REDACTAR CONTROL">
      <formula>NOT(ISERROR(SEARCH("REDACTAR CONTROL",AO12)))</formula>
    </cfRule>
  </conditionalFormatting>
  <conditionalFormatting sqref="AL12 BR12">
    <cfRule type="containsText" dxfId="526" priority="17" operator="containsText" text="Extremo">
      <formula>NOT(ISERROR(SEARCH("Extremo",AL12)))</formula>
    </cfRule>
    <cfRule type="containsText" dxfId="525" priority="18" operator="containsText" text="Alto">
      <formula>NOT(ISERROR(SEARCH("Alto",AL12)))</formula>
    </cfRule>
    <cfRule type="containsText" dxfId="524" priority="19" operator="containsText" text="Moderado">
      <formula>NOT(ISERROR(SEARCH("Moderado",AL12)))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E129A6D5-6E9C-4542-A497-45746251FB84}"/>
    <dataValidation allowBlank="1" showInputMessage="1" showErrorMessage="1" prompt="¿Se deja evidencia o rastro de la ejecución del control, que permita a cualquier tercero con la evidencia, llegar a la misma conclusión?." sqref="BC11" xr:uid="{A2823A2B-E299-41CE-8D6B-295D9C12247D}"/>
    <dataValidation allowBlank="1" showInputMessage="1" showErrorMessage="1" prompt="¿Las observaciones, desviaciones o diferencias identificadas como resultados de la ejecución del control son investigadas y resueltas de manera oportuna?" sqref="BB11" xr:uid="{9223539F-1A08-4D39-AC4F-F5FED1FAD062}"/>
    <dataValidation allowBlank="1" showInputMessage="1" showErrorMessage="1" prompt="¿La fuente de información que se utiliza en el desarrollo del control es información confiable que permita mitigar el riesgo?." sqref="BA11" xr:uid="{564C0D87-CA3E-4B64-A9AD-49A73EADB370}"/>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263737B2-E72A-44B3-A3E3-6A1870ACC5C0}"/>
    <dataValidation allowBlank="1" showInputMessage="1" showErrorMessage="1" prompt="¿La oportunidad en que se ejecuta el control ayuda a prevenir la mitigación del riesgo o a detectar la materialización del riesgo de manera oportuna?" sqref="AY11" xr:uid="{89DB3221-42BC-42B0-B764-53175EB54A14}"/>
    <dataValidation allowBlank="1" showInputMessage="1" showErrorMessage="1" prompt="El responsable tiene autoridad y adecuada segregación de funciones en la ejecución del control?" sqref="AX11" xr:uid="{D4EA682F-B7DB-4F18-BC9E-F30B80E8D46E}"/>
    <dataValidation allowBlank="1" showInputMessage="1" showErrorMessage="1" prompt="¿Existen un responsable asignado a la ejecución del control?" sqref="AW11" xr:uid="{DA7C85AE-AA76-4F17-BE91-2ECF2769806B}"/>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17E60A18-77F0-49A1-BB8F-9EAA75FA3F34}"/>
    <dataValidation type="list" allowBlank="1" showInputMessage="1" showErrorMessage="1" prompt="¿Genera Impacto ambiental?" sqref="AI12:AI21" xr:uid="{C286E90A-B608-43FF-AB07-815682281B50}">
      <formula1>"SI,NO,Escoger un dato de la lista desplegable"</formula1>
    </dataValidation>
    <dataValidation allowBlank="1" showInputMessage="1" showErrorMessage="1" prompt="¿Genera Impacto ambiental?" sqref="AI11" xr:uid="{AAC911C1-80D0-4B35-B7A6-8AF2B8073A4F}"/>
    <dataValidation type="list" allowBlank="1" showInputMessage="1" showErrorMessage="1" prompt="¿Afectar la imagen nacional?" sqref="AH12:AH21" xr:uid="{331684E9-D0D9-41D9-A5DD-C4DB6A483BCC}">
      <formula1>"SI,NO,Escoger un dato de la lista desplegable"</formula1>
    </dataValidation>
    <dataValidation allowBlank="1" showInputMessage="1" showErrorMessage="1" prompt="¿Afectar la imagen nacional?" sqref="AH11" xr:uid="{DB99726B-92B3-46AE-8AD5-10D78003A8C2}"/>
    <dataValidation type="list" allowBlank="1" showInputMessage="1" showErrorMessage="1" prompt="¿Afectar la imagen regional?" sqref="AG12:AG21" xr:uid="{C003E4E1-022D-4B9A-BF81-08D3DE4430D4}">
      <formula1>"SI,NO,Escoger un dato de la lista desplegable"</formula1>
    </dataValidation>
    <dataValidation allowBlank="1" showInputMessage="1" showErrorMessage="1" prompt="¿Afectar la imagen regional?" sqref="AG11" xr:uid="{BB4511B5-3EBB-4BB1-9985-7A94370E4DCA}"/>
    <dataValidation type="list" allowBlank="1" showInputMessage="1" showErrorMessage="1" prompt="¿Ocasionar lesiones físicas o pérdida de vidas humanas?_x000a_NOTA: si esta respuesta es afirmativa, el impacto sera considerado como catastrófico." sqref="AF12:AF21" xr:uid="{042ACCAB-2ACD-492E-9304-9F657D1382FB}">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C22EE03F-7B5B-41C1-848F-535801BE21FE}"/>
    <dataValidation type="list" allowBlank="1" showInputMessage="1" showErrorMessage="1" prompt="¿Generar pérdida de credibilidad del sector?" sqref="AE12:AE21" xr:uid="{87F65963-F887-4A17-A10A-980652B69682}">
      <formula1>"SI,NO,Escoger un dato de la lista desplegable"</formula1>
    </dataValidation>
    <dataValidation allowBlank="1" showInputMessage="1" showErrorMessage="1" prompt="¿Generar pérdida de credibilidad del sector?" sqref="AE11" xr:uid="{16934DF2-A178-4259-968D-2E0F9D0423F9}"/>
    <dataValidation type="list" allowBlank="1" showInputMessage="1" showErrorMessage="1" prompt="¿Dar lugar a procesos penales?" sqref="AD12:AD21" xr:uid="{13E65202-F1F5-42CD-AEA0-FD6F0ED84E7D}">
      <formula1>"SI,NO,Escoger un dato de la lista desplegable"</formula1>
    </dataValidation>
    <dataValidation allowBlank="1" showInputMessage="1" showErrorMessage="1" prompt="¿Dar lugar a procesos penales?" sqref="AD11" xr:uid="{41EDA25B-7E85-4249-8482-E70E90C4283A}"/>
    <dataValidation type="list" allowBlank="1" showInputMessage="1" showErrorMessage="1" prompt="¿Dar lugar a procesos fiscales?" sqref="AC12:AC21" xr:uid="{70E65DB1-1831-44D2-9986-8C2AE9E35B20}">
      <formula1>"SI,NO,Escoger un dato de la lista desplegable"</formula1>
    </dataValidation>
    <dataValidation allowBlank="1" showInputMessage="1" showErrorMessage="1" prompt="¿Dar lugar a procesos fiscales?" sqref="AC11" xr:uid="{9AA8DF83-463E-491E-85D4-D80AAD3901D6}"/>
    <dataValidation type="list" allowBlank="1" showInputMessage="1" showErrorMessage="1" prompt="¿Dar lugar a procesos disciplinarios?" sqref="AB12:AB21" xr:uid="{E4446FA3-449C-40F0-8F83-A77D7A4F241F}">
      <formula1>"SI,NO,Escoger un dato de la lista desplegable"</formula1>
    </dataValidation>
    <dataValidation allowBlank="1" showInputMessage="1" showErrorMessage="1" prompt="¿Dar lugar a procesos disciplinarios?" sqref="AB11" xr:uid="{5267334E-AF9F-496A-930D-8E2BBD8D6F1D}"/>
    <dataValidation type="list" allowBlank="1" showInputMessage="1" showErrorMessage="1" prompt="¿Dar lugar a procesos sancionatorios?" sqref="AA12:AA21" xr:uid="{76A36A66-8E2B-48A1-8538-28319473D1AA}">
      <formula1>"SI,NO,Escoger un dato de la lista desplegable"</formula1>
    </dataValidation>
    <dataValidation allowBlank="1" showInputMessage="1" showErrorMessage="1" prompt="¿Dar lugar a procesos sancionatorios?" sqref="AA11" xr:uid="{44E4DF7B-37DD-4B63-B626-F1A8CAC1CE75}"/>
    <dataValidation type="list" allowBlank="1" showInputMessage="1" showErrorMessage="1" prompt="¿Generar intervención de los órganos de control, de la Fiscalía, u otro ente?" sqref="Z12:Z21" xr:uid="{B1B3821C-FBE1-475F-8968-7B65EF849186}">
      <formula1>"SI,NO,Escoger un dato de la lista desplegable"</formula1>
    </dataValidation>
    <dataValidation allowBlank="1" showInputMessage="1" showErrorMessage="1" prompt="¿Generar intervención de los órganos de control, de la Fiscalía, u otro ente?" sqref="Z11" xr:uid="{4463E6A3-EF30-4254-B967-1B575C9703AD}"/>
    <dataValidation type="list" allowBlank="1" showInputMessage="1" showErrorMessage="1" prompt="¿Generar pérdida de información de la Entidad?" sqref="Y12:Y21" xr:uid="{91D1E8DC-8D39-4B52-BF24-688B1F18C76A}">
      <formula1>"SI,NO,Escoger un dato de la lista desplegable"</formula1>
    </dataValidation>
    <dataValidation allowBlank="1" showInputMessage="1" showErrorMessage="1" prompt="¿Generar pérdida de información de la Entidad?" sqref="Y11" xr:uid="{2E66F8CF-9F34-406A-BABA-7BE7564C2B43}"/>
    <dataValidation type="list" allowBlank="1" showInputMessage="1" showErrorMessage="1" prompt="¿Dar lugar al detrimento de calidad de vida de la comunidad por la pérdida del bien o servicios o los recursos públicos?" sqref="X12:X21" xr:uid="{1B8B0657-9911-42D5-B5CF-76125E3EBB92}">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AF12D98A-59B9-43E7-924E-A1C0428DDBC6}"/>
    <dataValidation type="list" allowBlank="1" showInputMessage="1" showErrorMessage="1" prompt="¿Afectar la generación de los productos o la prestación de servicios?" sqref="W12:W21" xr:uid="{CBE0036E-A045-47B5-BD7E-5DAA396234BE}">
      <formula1>"SI,NO,Escoger un dato de la lista desplegable"</formula1>
    </dataValidation>
    <dataValidation allowBlank="1" showInputMessage="1" showErrorMessage="1" prompt="¿Afectar la generación de los productos o la prestación de servicios?" sqref="W11" xr:uid="{988D9D08-4C2F-4007-AFB2-1D28B6564802}"/>
    <dataValidation type="list" allowBlank="1" showInputMessage="1" showErrorMessage="1" prompt="¿Generar pérdida de recursos económicos?" sqref="V12:V21" xr:uid="{21165772-0C03-4093-949C-5B406CBE9E88}">
      <formula1>"SI,NO,Escoger un dato de la lista desplegable"</formula1>
    </dataValidation>
    <dataValidation allowBlank="1" showInputMessage="1" showErrorMessage="1" prompt="¿Generar pérdida de recursos económicos?" sqref="V11" xr:uid="{F5C9101E-550D-4D38-81A1-9B2196D2F360}"/>
    <dataValidation type="list" allowBlank="1" showInputMessage="1" showErrorMessage="1" prompt="¿Generar pérdida de confianza de la Entidad, afectando su reputación?" sqref="U12:U21" xr:uid="{6662C791-D8BD-487C-9D5B-A7F5FF38E2DF}">
      <formula1>"SI,NO,Escoger un dato de la lista desplegable"</formula1>
    </dataValidation>
    <dataValidation allowBlank="1" showInputMessage="1" showErrorMessage="1" prompt="¿Generar pérdida de confianza de la Entidad, afectando su reputación?" sqref="U11" xr:uid="{0E2ECAF4-CCE0-4897-AD94-18562A6DDF00}"/>
    <dataValidation type="list" allowBlank="1" showInputMessage="1" showErrorMessage="1" prompt="¿Afectar el cumplimiento de la misión del sector al que pertenece la Entidad?" sqref="T12:T21" xr:uid="{10604CF0-1627-4EAE-9321-FA5E30A9AB0E}">
      <formula1>"SI,NO,Escoger un dato de la lista desplegable"</formula1>
    </dataValidation>
    <dataValidation allowBlank="1" showInputMessage="1" showErrorMessage="1" prompt="¿Afectar el cumplimiento de la misión del sector al que pertenece la Entidad?" sqref="T11" xr:uid="{B5EA1964-6F59-4480-9CEF-CD44963423C7}"/>
    <dataValidation type="list" allowBlank="1" showInputMessage="1" showErrorMessage="1" prompt="¿Afectar el cumplimiento de misión de la Entidad?" sqref="S12:S21" xr:uid="{3FAA6292-5027-436F-8B25-60A37BE2568E}">
      <formula1>"SI,NO,Escoger un dato de la lista desplegable"</formula1>
    </dataValidation>
    <dataValidation allowBlank="1" showInputMessage="1" showErrorMessage="1" prompt="¿Afectar el cumplimiento de misión de la Entidad?" sqref="S11" xr:uid="{6728311E-EA6B-4C32-8827-D76A6163EE8E}"/>
    <dataValidation type="list" allowBlank="1" showInputMessage="1" showErrorMessage="1" prompt="¿Afectar el cumplimiento de metas y objetivos de la dependencia?" sqref="R12:R21" xr:uid="{EFCC4F17-A418-4640-A321-EDCE985B5F8D}">
      <formula1>"SI,NO,Escoger un dato de la lista desplegable"</formula1>
    </dataValidation>
    <dataValidation allowBlank="1" showInputMessage="1" showErrorMessage="1" prompt="¿Afectar el cumplimiento de metas y objetivos de la dependencia?" sqref="R11" xr:uid="{D62BC011-E9CB-4E81-9040-EA9A3E01A611}"/>
    <dataValidation type="list" allowBlank="1" showInputMessage="1" showErrorMessage="1" prompt="¿Afectar al grupo de funcionarios del proceso?" sqref="Q12:Q21" xr:uid="{EDB70AE4-F04C-4833-8FCA-8693DBF4C3DA}">
      <formula1>"SI,NO,Escoger un dato de la lista desplegable"</formula1>
    </dataValidation>
    <dataValidation allowBlank="1" showInputMessage="1" showErrorMessage="1" prompt="¿Afectar al grupo de funcionarios del proceso?" sqref="Q11" xr:uid="{97223CEE-547B-4C37-9CFC-8305C0114C1B}"/>
    <dataValidation allowBlank="1" showInputMessage="1" showErrorMessage="1" prompt="Son los efectos ocasionados por la ocurrencia de un riesgo que afecta los objetivos o procesos de la entidad. Pueden ser una pérdida, un daño, un perjuicio, un detrimento." sqref="M9:M11" xr:uid="{68019778-781A-48CB-9D22-C52F1C8D77C1}"/>
    <dataValidation type="list" allowBlank="1" showInputMessage="1" showErrorMessage="1" sqref="BG12:BG21" xr:uid="{71ED4D9E-C121-4CE0-B6FB-86BFDEFD35E8}">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7BD87EFD-314A-4C83-B2B9-03EBEC5C4960}">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F3CE5757-815C-4A66-83DE-43039C427E4A}">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0373E756-CC04-44EE-BD35-771AAFBCEE1A}">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59576277-6B84-4466-991E-EF281FBB989F}">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0D093546-813F-4EF5-8ACE-EB8BCD196822}">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124115CE-6EA9-4A1C-89E0-78BC0C9E6290}">
      <formula1>"Adecuado,Inadecuado,Escoger un dato de la lista desplegable"</formula1>
    </dataValidation>
    <dataValidation type="list" allowBlank="1" showInputMessage="1" showErrorMessage="1" prompt="¿Existen un responsable asignado a la ejecución del control?" sqref="AW12:AW21" xr:uid="{F161026B-A4B8-4E1C-A9E5-90D95BB4FA25}">
      <formula1>"Asignado,No Asignado,Escoger un dato de la lista desplegable"</formula1>
    </dataValidation>
    <dataValidation type="list" allowBlank="1" showInputMessage="1" showErrorMessage="1" sqref="AV12:AV21" xr:uid="{05F83CD2-CD89-4EA4-B3BD-74EDAA6FF76F}">
      <formula1>"Escoger un dato de la lista desplegable,Preventivo,Detectivo"</formula1>
    </dataValidation>
    <dataValidation type="list" allowBlank="1" showInputMessage="1" showErrorMessage="1" sqref="AQ12:AQ21" xr:uid="{4CDFC9CF-CF90-45D6-B33E-B1439F98068A}">
      <formula1>"Escoger un dato de la lista desplegable,Por Tramite, Diario, Semanal, Quincenal, Mensual, Bimestral, Trimestral, Semestral,Anual"</formula1>
    </dataValidation>
    <dataValidation type="list" allowBlank="1" showInputMessage="1" showErrorMessage="1" sqref="F12:I21" xr:uid="{406F9CAF-A68D-4B66-A221-BD46DAA70D3A}">
      <formula1>"SI,NO,Escoger un dato de la lista desplegable"</formula1>
    </dataValidation>
    <dataValidation type="list" allowBlank="1" showInputMessage="1" showErrorMessage="1" sqref="N12:N21" xr:uid="{CD06F470-3F2E-4E39-995E-006DE41DF642}">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79B1B15-D328-4300-9D9B-FAA741A11357}">
          <x14:formula1>
            <xm:f>DATOS!$J$15:$J$19</xm:f>
          </x14:formula1>
          <xm:sqref>AM12:AM21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2D5B5-67CA-4AC2-B9A4-48B4F2ED6471}">
  <sheetPr>
    <pageSetUpPr fitToPage="1"/>
  </sheetPr>
  <dimension ref="B2:BS64"/>
  <sheetViews>
    <sheetView zoomScale="60" zoomScaleNormal="60" workbookViewId="0">
      <selection activeCell="B1" sqref="B1"/>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48" t="s">
        <v>117</v>
      </c>
      <c r="AX11" s="48" t="s">
        <v>118</v>
      </c>
      <c r="AY11" s="48">
        <v>2</v>
      </c>
      <c r="AZ11" s="48">
        <v>3</v>
      </c>
      <c r="BA11" s="48">
        <v>4</v>
      </c>
      <c r="BB11" s="48">
        <v>5</v>
      </c>
      <c r="BC11" s="48">
        <v>6</v>
      </c>
      <c r="BD11" s="185"/>
      <c r="BE11" s="186"/>
      <c r="BF11" s="188"/>
      <c r="BG11" s="185"/>
      <c r="BH11" s="186"/>
      <c r="BI11" s="188"/>
      <c r="BJ11" s="185"/>
      <c r="BK11" s="186"/>
      <c r="BL11" s="210"/>
      <c r="BM11" s="211"/>
      <c r="BN11" s="213"/>
      <c r="BO11" s="195" t="s">
        <v>112</v>
      </c>
      <c r="BP11" s="196"/>
      <c r="BQ11" s="49" t="s">
        <v>114</v>
      </c>
      <c r="BR11" s="49" t="s">
        <v>119</v>
      </c>
      <c r="BS11" s="159"/>
    </row>
    <row r="12" spans="2:71" s="57" customFormat="1" ht="258" customHeight="1" x14ac:dyDescent="0.25">
      <c r="B12" s="197">
        <v>1</v>
      </c>
      <c r="C12" s="200" t="s">
        <v>35</v>
      </c>
      <c r="D12" s="203" t="s">
        <v>370</v>
      </c>
      <c r="E12" s="203" t="s">
        <v>383</v>
      </c>
      <c r="F12" s="203" t="s">
        <v>170</v>
      </c>
      <c r="G12" s="203" t="s">
        <v>170</v>
      </c>
      <c r="H12" s="203" t="s">
        <v>170</v>
      </c>
      <c r="I12" s="203" t="s">
        <v>170</v>
      </c>
      <c r="J12" s="203" t="str">
        <f>IF(AND((F12="SI"),(G12="SI"),(H12="SI"),(I12="SI")),"Si es Riesgo de Corrupción","No es Riesgo de Corrupción")</f>
        <v>Si es Riesgo de Corrupción</v>
      </c>
      <c r="K12" s="50">
        <v>1</v>
      </c>
      <c r="L12" s="51" t="s">
        <v>371</v>
      </c>
      <c r="M12" s="223" t="s">
        <v>373</v>
      </c>
      <c r="N12" s="225">
        <v>2</v>
      </c>
      <c r="O12" s="214" t="str">
        <f>IF(N12=1,"Rara vez",IF(N12=2,"Improbable",IF(N12=3,"Posible",IF(N12=4,"Probable",IF(N12=5,"Casi seguro","Definir el nivel de probabilidad")))))</f>
        <v>Improbable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220" t="s">
        <v>170</v>
      </c>
      <c r="R12" s="220" t="s">
        <v>173</v>
      </c>
      <c r="S12" s="220" t="s">
        <v>170</v>
      </c>
      <c r="T12" s="220" t="s">
        <v>173</v>
      </c>
      <c r="U12" s="220" t="s">
        <v>170</v>
      </c>
      <c r="V12" s="220" t="s">
        <v>170</v>
      </c>
      <c r="W12" s="220" t="s">
        <v>173</v>
      </c>
      <c r="X12" s="220" t="s">
        <v>173</v>
      </c>
      <c r="Y12" s="220" t="s">
        <v>173</v>
      </c>
      <c r="Z12" s="220" t="s">
        <v>170</v>
      </c>
      <c r="AA12" s="220" t="s">
        <v>170</v>
      </c>
      <c r="AB12" s="220" t="s">
        <v>170</v>
      </c>
      <c r="AC12" s="220" t="s">
        <v>170</v>
      </c>
      <c r="AD12" s="220" t="s">
        <v>170</v>
      </c>
      <c r="AE12" s="220" t="s">
        <v>173</v>
      </c>
      <c r="AF12" s="220" t="s">
        <v>170</v>
      </c>
      <c r="AG12" s="220" t="s">
        <v>173</v>
      </c>
      <c r="AH12" s="220" t="s">
        <v>173</v>
      </c>
      <c r="AI12" s="220" t="s">
        <v>173</v>
      </c>
      <c r="AJ12" s="220" t="str">
        <f>IF(AF12="SI","Impacto Catastrófico por lesoines o perdida de vidas humanas",(COUNTIF(Q12:AE21,"SI")+COUNTIF(AG12:AI21,"SI")))</f>
        <v>Impacto Catastrófico por lesoines o perdida de vidas humanas</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384</v>
      </c>
      <c r="AP12" s="53" t="s">
        <v>374</v>
      </c>
      <c r="AQ12" s="53" t="s">
        <v>201</v>
      </c>
      <c r="AR12" s="53" t="s">
        <v>375</v>
      </c>
      <c r="AS12" s="53" t="s">
        <v>385</v>
      </c>
      <c r="AT12" s="53" t="s">
        <v>376</v>
      </c>
      <c r="AU12" s="53" t="s">
        <v>377</v>
      </c>
      <c r="AV12" s="53" t="s">
        <v>178</v>
      </c>
      <c r="AW12" s="56" t="s">
        <v>179</v>
      </c>
      <c r="AX12" s="56" t="s">
        <v>180</v>
      </c>
      <c r="AY12" s="56" t="s">
        <v>181</v>
      </c>
      <c r="AZ12" s="56" t="s">
        <v>182</v>
      </c>
      <c r="BA12" s="56" t="s">
        <v>183</v>
      </c>
      <c r="BB12" s="56" t="s">
        <v>184</v>
      </c>
      <c r="BC12" s="56" t="s">
        <v>206</v>
      </c>
      <c r="BD12" s="56">
        <f t="shared" ref="BD12:BD61" si="0">IF(AW12="Asignado",15,0)+IF(AX12="Adecuado",15,0)+IF(AY12="Oportuna",15,0)+IF(AZ12="Prevenir",15,IF(AZ12="Detectar",10,0))+IF(BA12="Confiable",15,0)+IF(BB12="Se investigan y resuelven oportunamente",15,0)+IF(BC12="Completa",10,IF(BC12="Incompleta",5,0))</f>
        <v>100</v>
      </c>
      <c r="BE12" s="56" t="str">
        <f t="shared" ref="BE12:BE61" si="1">IF(BD12&lt;=85,"Débil",IF(AND(BD12&gt;=86,BD12&lt;=94),"Moderado","Fuerte"))</f>
        <v>Fuerte</v>
      </c>
      <c r="BF12" s="53"/>
      <c r="BG12" s="55" t="s">
        <v>186</v>
      </c>
      <c r="BH12" s="56" t="str">
        <f t="shared" ref="BH12:BH61" si="2">IF(BG12="Débil","No se ejecuta",IF(BG12="Moderado","Algunas veces se ejecuta",IF(BG12="FUERTE","Siempre se ejecuta","Casilla formulada")))</f>
        <v>Siempre se ejecuta</v>
      </c>
      <c r="BI12" s="53"/>
      <c r="BJ12" s="56" t="str">
        <f t="shared" ref="BJ12:BJ61" si="3">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56">
        <f t="shared" ref="BK12:BK61" si="4">IF(BJ12="DÉBIL",0,IF(BJ12="MODERADO",50,IF(BJ12="FUERTE",100,"")))</f>
        <v>100</v>
      </c>
      <c r="BL12" s="56" t="str">
        <f t="shared" ref="BL12:BL61" si="5">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57"/>
    </row>
    <row r="13" spans="2:71" s="57" customFormat="1" ht="109.15" customHeight="1" x14ac:dyDescent="0.25">
      <c r="B13" s="198"/>
      <c r="C13" s="201"/>
      <c r="D13" s="203"/>
      <c r="E13" s="203"/>
      <c r="F13" s="203"/>
      <c r="G13" s="203"/>
      <c r="H13" s="203"/>
      <c r="I13" s="203"/>
      <c r="J13" s="203"/>
      <c r="K13" s="58">
        <v>2</v>
      </c>
      <c r="L13" s="59" t="s">
        <v>372</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386</v>
      </c>
      <c r="AP13" s="61" t="s">
        <v>378</v>
      </c>
      <c r="AQ13" s="61" t="s">
        <v>175</v>
      </c>
      <c r="AR13" s="61" t="s">
        <v>379</v>
      </c>
      <c r="AS13" s="61" t="s">
        <v>380</v>
      </c>
      <c r="AT13" s="61" t="s">
        <v>387</v>
      </c>
      <c r="AU13" s="61" t="s">
        <v>381</v>
      </c>
      <c r="AV13" s="61" t="s">
        <v>178</v>
      </c>
      <c r="AW13" s="62" t="s">
        <v>179</v>
      </c>
      <c r="AX13" s="62" t="s">
        <v>180</v>
      </c>
      <c r="AY13" s="62" t="s">
        <v>181</v>
      </c>
      <c r="AZ13" s="62" t="s">
        <v>182</v>
      </c>
      <c r="BA13" s="62" t="s">
        <v>183</v>
      </c>
      <c r="BB13" s="62" t="s">
        <v>184</v>
      </c>
      <c r="BC13" s="62" t="s">
        <v>206</v>
      </c>
      <c r="BD13" s="62">
        <f t="shared" si="0"/>
        <v>100</v>
      </c>
      <c r="BE13" s="62" t="str">
        <f t="shared" si="1"/>
        <v>Fuerte</v>
      </c>
      <c r="BF13" s="61"/>
      <c r="BG13" s="63" t="s">
        <v>186</v>
      </c>
      <c r="BH13" s="62" t="str">
        <f t="shared" si="2"/>
        <v>Siempre se ejecuta</v>
      </c>
      <c r="BI13" s="61"/>
      <c r="BJ13" s="62" t="str">
        <f t="shared" si="3"/>
        <v>FUERTE</v>
      </c>
      <c r="BK13" s="62">
        <f t="shared" si="4"/>
        <v>100</v>
      </c>
      <c r="BL13" s="62" t="str">
        <f t="shared" si="5"/>
        <v>NO</v>
      </c>
      <c r="BM13" s="238"/>
      <c r="BN13" s="241"/>
      <c r="BO13" s="244"/>
      <c r="BP13" s="218"/>
      <c r="BQ13" s="221"/>
      <c r="BR13" s="221"/>
      <c r="BS13" s="258"/>
    </row>
    <row r="14" spans="2:71" s="57" customFormat="1" ht="142.9" customHeight="1" x14ac:dyDescent="0.25">
      <c r="B14" s="198"/>
      <c r="C14" s="201"/>
      <c r="D14" s="203"/>
      <c r="E14" s="203"/>
      <c r="F14" s="203"/>
      <c r="G14" s="203"/>
      <c r="H14" s="203"/>
      <c r="I14" s="203"/>
      <c r="J14" s="203"/>
      <c r="K14" s="64">
        <v>3</v>
      </c>
      <c r="L14" s="65" t="s">
        <v>570</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571</v>
      </c>
      <c r="AP14" s="67" t="s">
        <v>378</v>
      </c>
      <c r="AQ14" s="67" t="s">
        <v>382</v>
      </c>
      <c r="AR14" s="67" t="s">
        <v>572</v>
      </c>
      <c r="AS14" s="67" t="s">
        <v>573</v>
      </c>
      <c r="AT14" s="67" t="s">
        <v>568</v>
      </c>
      <c r="AU14" s="67" t="s">
        <v>569</v>
      </c>
      <c r="AV14" s="67" t="s">
        <v>178</v>
      </c>
      <c r="AW14" s="68" t="s">
        <v>179</v>
      </c>
      <c r="AX14" s="68" t="s">
        <v>180</v>
      </c>
      <c r="AY14" s="68" t="s">
        <v>181</v>
      </c>
      <c r="AZ14" s="68" t="s">
        <v>182</v>
      </c>
      <c r="BA14" s="68" t="s">
        <v>183</v>
      </c>
      <c r="BB14" s="68" t="s">
        <v>184</v>
      </c>
      <c r="BC14" s="68" t="s">
        <v>206</v>
      </c>
      <c r="BD14" s="68">
        <f t="shared" si="0"/>
        <v>100</v>
      </c>
      <c r="BE14" s="68" t="str">
        <f t="shared" si="1"/>
        <v>Fuerte</v>
      </c>
      <c r="BF14" s="67"/>
      <c r="BG14" s="69" t="s">
        <v>186</v>
      </c>
      <c r="BH14" s="68" t="str">
        <f t="shared" si="2"/>
        <v>Siempre se ejecuta</v>
      </c>
      <c r="BI14" s="67"/>
      <c r="BJ14" s="68" t="str">
        <f t="shared" si="3"/>
        <v>FUERTE</v>
      </c>
      <c r="BK14" s="68">
        <f t="shared" si="4"/>
        <v>100</v>
      </c>
      <c r="BL14" s="68" t="str">
        <f t="shared" si="5"/>
        <v>NO</v>
      </c>
      <c r="BM14" s="238"/>
      <c r="BN14" s="241"/>
      <c r="BO14" s="244"/>
      <c r="BP14" s="218"/>
      <c r="BQ14" s="221"/>
      <c r="BR14" s="221"/>
      <c r="BS14" s="258"/>
    </row>
    <row r="15" spans="2:71" s="57" customFormat="1" ht="6" customHeight="1" x14ac:dyDescent="0.25">
      <c r="B15" s="198"/>
      <c r="C15" s="201"/>
      <c r="D15" s="203"/>
      <c r="E15" s="203"/>
      <c r="F15" s="203"/>
      <c r="G15" s="203"/>
      <c r="H15" s="203"/>
      <c r="I15" s="203"/>
      <c r="J15" s="203"/>
      <c r="K15" s="58">
        <v>4</v>
      </c>
      <c r="L15" s="59" t="s">
        <v>123</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125</v>
      </c>
      <c r="AP15" s="61"/>
      <c r="AQ15" s="61" t="s">
        <v>122</v>
      </c>
      <c r="AR15" s="61"/>
      <c r="AS15" s="61"/>
      <c r="AT15" s="61"/>
      <c r="AU15" s="61"/>
      <c r="AV15" s="61" t="s">
        <v>122</v>
      </c>
      <c r="AW15" s="62" t="s">
        <v>122</v>
      </c>
      <c r="AX15" s="62" t="s">
        <v>122</v>
      </c>
      <c r="AY15" s="62" t="s">
        <v>122</v>
      </c>
      <c r="AZ15" s="62" t="s">
        <v>122</v>
      </c>
      <c r="BA15" s="62" t="s">
        <v>122</v>
      </c>
      <c r="BB15" s="62" t="s">
        <v>122</v>
      </c>
      <c r="BC15" s="62" t="s">
        <v>122</v>
      </c>
      <c r="BD15" s="62">
        <f t="shared" si="0"/>
        <v>0</v>
      </c>
      <c r="BE15" s="62" t="str">
        <f t="shared" si="1"/>
        <v>Débil</v>
      </c>
      <c r="BF15" s="61"/>
      <c r="BG15" s="63" t="s">
        <v>122</v>
      </c>
      <c r="BH15" s="62" t="str">
        <f t="shared" si="2"/>
        <v>Casilla formulada</v>
      </c>
      <c r="BI15" s="61"/>
      <c r="BJ15" s="62" t="str">
        <f t="shared" si="3"/>
        <v/>
      </c>
      <c r="BK15" s="62" t="str">
        <f t="shared" si="4"/>
        <v/>
      </c>
      <c r="BL15" s="62" t="str">
        <f t="shared" si="5"/>
        <v>SI</v>
      </c>
      <c r="BM15" s="238"/>
      <c r="BN15" s="241"/>
      <c r="BO15" s="244"/>
      <c r="BP15" s="218"/>
      <c r="BQ15" s="221"/>
      <c r="BR15" s="221"/>
      <c r="BS15" s="258"/>
    </row>
    <row r="16" spans="2:71" s="57" customFormat="1" ht="6" customHeight="1" x14ac:dyDescent="0.25">
      <c r="B16" s="198"/>
      <c r="C16" s="201"/>
      <c r="D16" s="203"/>
      <c r="E16" s="203"/>
      <c r="F16" s="203"/>
      <c r="G16" s="203"/>
      <c r="H16" s="203"/>
      <c r="I16" s="203"/>
      <c r="J16" s="203"/>
      <c r="K16" s="64">
        <v>5</v>
      </c>
      <c r="L16" s="65" t="s">
        <v>123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125</v>
      </c>
      <c r="AP16" s="67"/>
      <c r="AQ16" s="67" t="s">
        <v>122</v>
      </c>
      <c r="AR16" s="67"/>
      <c r="AS16" s="67"/>
      <c r="AT16" s="67"/>
      <c r="AU16" s="67"/>
      <c r="AV16" s="67" t="s">
        <v>122</v>
      </c>
      <c r="AW16" s="68" t="s">
        <v>122</v>
      </c>
      <c r="AX16" s="68" t="s">
        <v>122</v>
      </c>
      <c r="AY16" s="68" t="s">
        <v>122</v>
      </c>
      <c r="AZ16" s="68" t="s">
        <v>122</v>
      </c>
      <c r="BA16" s="68" t="s">
        <v>122</v>
      </c>
      <c r="BB16" s="68" t="s">
        <v>122</v>
      </c>
      <c r="BC16" s="68" t="s">
        <v>122</v>
      </c>
      <c r="BD16" s="68">
        <f t="shared" si="0"/>
        <v>0</v>
      </c>
      <c r="BE16" s="68" t="str">
        <f t="shared" si="1"/>
        <v>Débil</v>
      </c>
      <c r="BF16" s="67"/>
      <c r="BG16" s="69" t="s">
        <v>122</v>
      </c>
      <c r="BH16" s="68" t="str">
        <f t="shared" si="2"/>
        <v>Casilla formulada</v>
      </c>
      <c r="BI16" s="67"/>
      <c r="BJ16" s="68" t="str">
        <f t="shared" si="3"/>
        <v/>
      </c>
      <c r="BK16" s="68" t="str">
        <f t="shared" si="4"/>
        <v/>
      </c>
      <c r="BL16" s="68" t="str">
        <f t="shared" si="5"/>
        <v>SI</v>
      </c>
      <c r="BM16" s="238"/>
      <c r="BN16" s="241"/>
      <c r="BO16" s="244"/>
      <c r="BP16" s="218"/>
      <c r="BQ16" s="221"/>
      <c r="BR16" s="221"/>
      <c r="BS16" s="258"/>
    </row>
    <row r="17" spans="2:71" s="57" customFormat="1" ht="6" customHeight="1" x14ac:dyDescent="0.25">
      <c r="B17" s="198"/>
      <c r="C17" s="201"/>
      <c r="D17" s="203"/>
      <c r="E17" s="203"/>
      <c r="F17" s="203"/>
      <c r="G17" s="203"/>
      <c r="H17" s="203"/>
      <c r="I17" s="203"/>
      <c r="J17" s="203"/>
      <c r="K17" s="58">
        <v>6</v>
      </c>
      <c r="L17" s="59" t="s">
        <v>123</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125</v>
      </c>
      <c r="AP17" s="61"/>
      <c r="AQ17" s="61" t="s">
        <v>122</v>
      </c>
      <c r="AR17" s="61"/>
      <c r="AS17" s="61"/>
      <c r="AT17" s="61"/>
      <c r="AU17" s="61"/>
      <c r="AV17" s="61" t="s">
        <v>122</v>
      </c>
      <c r="AW17" s="62" t="s">
        <v>122</v>
      </c>
      <c r="AX17" s="62" t="s">
        <v>122</v>
      </c>
      <c r="AY17" s="62" t="s">
        <v>122</v>
      </c>
      <c r="AZ17" s="62" t="s">
        <v>122</v>
      </c>
      <c r="BA17" s="62" t="s">
        <v>122</v>
      </c>
      <c r="BB17" s="62" t="s">
        <v>122</v>
      </c>
      <c r="BC17" s="62" t="s">
        <v>122</v>
      </c>
      <c r="BD17" s="62">
        <f t="shared" si="0"/>
        <v>0</v>
      </c>
      <c r="BE17" s="62" t="str">
        <f t="shared" si="1"/>
        <v>Débil</v>
      </c>
      <c r="BF17" s="61"/>
      <c r="BG17" s="63" t="s">
        <v>122</v>
      </c>
      <c r="BH17" s="62" t="str">
        <f t="shared" si="2"/>
        <v>Casilla formulada</v>
      </c>
      <c r="BI17" s="61"/>
      <c r="BJ17" s="62" t="str">
        <f t="shared" si="3"/>
        <v/>
      </c>
      <c r="BK17" s="62" t="str">
        <f t="shared" si="4"/>
        <v/>
      </c>
      <c r="BL17" s="62" t="str">
        <f t="shared" si="5"/>
        <v>SI</v>
      </c>
      <c r="BM17" s="238"/>
      <c r="BN17" s="241"/>
      <c r="BO17" s="244"/>
      <c r="BP17" s="218"/>
      <c r="BQ17" s="221"/>
      <c r="BR17" s="221"/>
      <c r="BS17" s="258"/>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68" t="s">
        <v>122</v>
      </c>
      <c r="AX18" s="68" t="s">
        <v>122</v>
      </c>
      <c r="AY18" s="68" t="s">
        <v>122</v>
      </c>
      <c r="AZ18" s="68" t="s">
        <v>122</v>
      </c>
      <c r="BA18" s="68" t="s">
        <v>122</v>
      </c>
      <c r="BB18" s="68" t="s">
        <v>122</v>
      </c>
      <c r="BC18" s="68" t="s">
        <v>122</v>
      </c>
      <c r="BD18" s="68">
        <f t="shared" si="0"/>
        <v>0</v>
      </c>
      <c r="BE18" s="68" t="str">
        <f t="shared" si="1"/>
        <v>Débil</v>
      </c>
      <c r="BF18" s="67"/>
      <c r="BG18" s="69" t="s">
        <v>122</v>
      </c>
      <c r="BH18" s="68" t="str">
        <f t="shared" si="2"/>
        <v>Casilla formulada</v>
      </c>
      <c r="BI18" s="67"/>
      <c r="BJ18" s="68" t="str">
        <f t="shared" si="3"/>
        <v/>
      </c>
      <c r="BK18" s="68" t="str">
        <f t="shared" si="4"/>
        <v/>
      </c>
      <c r="BL18" s="68" t="str">
        <f t="shared" si="5"/>
        <v>SI</v>
      </c>
      <c r="BM18" s="238"/>
      <c r="BN18" s="241"/>
      <c r="BO18" s="244"/>
      <c r="BP18" s="218"/>
      <c r="BQ18" s="221"/>
      <c r="BR18" s="221"/>
      <c r="BS18" s="258"/>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0"/>
        <v>0</v>
      </c>
      <c r="BE19" s="62" t="str">
        <f t="shared" si="1"/>
        <v>Débil</v>
      </c>
      <c r="BF19" s="61"/>
      <c r="BG19" s="63" t="s">
        <v>122</v>
      </c>
      <c r="BH19" s="62" t="str">
        <f t="shared" si="2"/>
        <v>Casilla formulada</v>
      </c>
      <c r="BI19" s="61"/>
      <c r="BJ19" s="62" t="str">
        <f t="shared" si="3"/>
        <v/>
      </c>
      <c r="BK19" s="62" t="str">
        <f t="shared" si="4"/>
        <v/>
      </c>
      <c r="BL19" s="62" t="str">
        <f t="shared" si="5"/>
        <v>SI</v>
      </c>
      <c r="BM19" s="238"/>
      <c r="BN19" s="241"/>
      <c r="BO19" s="244"/>
      <c r="BP19" s="218"/>
      <c r="BQ19" s="221"/>
      <c r="BR19" s="221"/>
      <c r="BS19" s="258"/>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68" t="s">
        <v>122</v>
      </c>
      <c r="AX20" s="68" t="s">
        <v>122</v>
      </c>
      <c r="AY20" s="68" t="s">
        <v>122</v>
      </c>
      <c r="AZ20" s="68" t="s">
        <v>122</v>
      </c>
      <c r="BA20" s="68" t="s">
        <v>122</v>
      </c>
      <c r="BB20" s="68" t="s">
        <v>122</v>
      </c>
      <c r="BC20" s="68" t="s">
        <v>122</v>
      </c>
      <c r="BD20" s="68">
        <f t="shared" si="0"/>
        <v>0</v>
      </c>
      <c r="BE20" s="68" t="str">
        <f t="shared" si="1"/>
        <v>Débil</v>
      </c>
      <c r="BF20" s="67"/>
      <c r="BG20" s="69" t="s">
        <v>122</v>
      </c>
      <c r="BH20" s="68" t="str">
        <f t="shared" si="2"/>
        <v>Casilla formulada</v>
      </c>
      <c r="BI20" s="67"/>
      <c r="BJ20" s="68" t="str">
        <f t="shared" si="3"/>
        <v/>
      </c>
      <c r="BK20" s="68" t="str">
        <f t="shared" si="4"/>
        <v/>
      </c>
      <c r="BL20" s="68" t="str">
        <f t="shared" si="5"/>
        <v>SI</v>
      </c>
      <c r="BM20" s="238"/>
      <c r="BN20" s="241"/>
      <c r="BO20" s="244"/>
      <c r="BP20" s="218"/>
      <c r="BQ20" s="221"/>
      <c r="BR20" s="221"/>
      <c r="BS20" s="258"/>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0"/>
        <v>0</v>
      </c>
      <c r="BE21" s="75" t="str">
        <f t="shared" si="1"/>
        <v>Débil</v>
      </c>
      <c r="BF21" s="74"/>
      <c r="BG21" s="76" t="s">
        <v>122</v>
      </c>
      <c r="BH21" s="75" t="str">
        <f t="shared" si="2"/>
        <v>Casilla formulada</v>
      </c>
      <c r="BI21" s="74"/>
      <c r="BJ21" s="75" t="str">
        <f t="shared" si="3"/>
        <v/>
      </c>
      <c r="BK21" s="75" t="str">
        <f t="shared" si="4"/>
        <v/>
      </c>
      <c r="BL21" s="75" t="str">
        <f t="shared" si="5"/>
        <v>SI</v>
      </c>
      <c r="BM21" s="239"/>
      <c r="BN21" s="242"/>
      <c r="BO21" s="245"/>
      <c r="BP21" s="219"/>
      <c r="BQ21" s="222"/>
      <c r="BR21" s="222"/>
      <c r="BS21" s="259"/>
    </row>
    <row r="22" spans="2:71" s="57" customFormat="1" ht="96" hidden="1" customHeight="1" x14ac:dyDescent="0.25">
      <c r="B22" s="197">
        <v>2</v>
      </c>
      <c r="C22" s="200" t="s">
        <v>120</v>
      </c>
      <c r="D22" s="203" t="s">
        <v>121</v>
      </c>
      <c r="E22" s="203"/>
      <c r="F22" s="203" t="s">
        <v>122</v>
      </c>
      <c r="G22" s="203" t="s">
        <v>122</v>
      </c>
      <c r="H22" s="203" t="s">
        <v>122</v>
      </c>
      <c r="I22" s="203" t="s">
        <v>122</v>
      </c>
      <c r="J22" s="203" t="str">
        <f>IF(AND((F22="SI"),(G22="SI"),(H22="SI"),(I22="SI")),"Si es Riesgo de Corrupción","No es Riesgo de Corrupción")</f>
        <v>No es Riesgo de Corrupción</v>
      </c>
      <c r="K22" s="50">
        <v>1</v>
      </c>
      <c r="L22" s="51" t="s">
        <v>123</v>
      </c>
      <c r="M22" s="223" t="s">
        <v>191</v>
      </c>
      <c r="N22" s="225" t="s">
        <v>122</v>
      </c>
      <c r="O22" s="214" t="str">
        <f>IF(N22=1,"Rara vez",IF(N22=2,"Improbable",IF(N22=3,"Posible",IF(N22=4,"Probable",IF(N22=5,"Casi seguro","Definir el nivel de probabilidad")))))</f>
        <v>Definir el nivel de probabilidad</v>
      </c>
      <c r="P22" s="217" t="str">
        <f>IF(N22=5,"Descripción:
Se espera que el evento ocurra en la mayoría de las circunstancias
Frecuencia:
Más de 1 vez al año",IF(N22=4,"Descripción:
Es viable que el evento ocurra en la mayoría de las circunstancias
Frecuencia:
Al menos 1 vez en el último año",IF(N22=3,"Descripción:
El evento podrá ocurrir en algún momento
Frecuencia:
Al menos 1 vez en los últimos 2 años",IF(N22=2,"Descripción:
El evento puede ocurrir en algún momento
Frecuencia:
Al menos 1 vez en los últimos 5 años",IF(N22=1,"Descripción:
El evento puede ocurrir solo en circunstancias excepcionales (poco comunes o anormales)
Frecuencia:
No se ha presentado en los últimos 5 años","← ← 
Definir el nivel de probabilidad")))))</f>
        <v>← ← 
Definir el nivel de probabilidad</v>
      </c>
      <c r="Q22" s="220" t="s">
        <v>122</v>
      </c>
      <c r="R22" s="220" t="s">
        <v>122</v>
      </c>
      <c r="S22" s="220" t="s">
        <v>122</v>
      </c>
      <c r="T22" s="220" t="s">
        <v>122</v>
      </c>
      <c r="U22" s="220" t="s">
        <v>122</v>
      </c>
      <c r="V22" s="220" t="s">
        <v>122</v>
      </c>
      <c r="W22" s="220" t="s">
        <v>122</v>
      </c>
      <c r="X22" s="220" t="s">
        <v>122</v>
      </c>
      <c r="Y22" s="220" t="s">
        <v>122</v>
      </c>
      <c r="Z22" s="220" t="s">
        <v>122</v>
      </c>
      <c r="AA22" s="220" t="s">
        <v>122</v>
      </c>
      <c r="AB22" s="220" t="s">
        <v>122</v>
      </c>
      <c r="AC22" s="220" t="s">
        <v>122</v>
      </c>
      <c r="AD22" s="220" t="s">
        <v>122</v>
      </c>
      <c r="AE22" s="220" t="s">
        <v>122</v>
      </c>
      <c r="AF22" s="220" t="s">
        <v>122</v>
      </c>
      <c r="AG22" s="220" t="s">
        <v>122</v>
      </c>
      <c r="AH22" s="220" t="s">
        <v>122</v>
      </c>
      <c r="AI22" s="220" t="s">
        <v>122</v>
      </c>
      <c r="AJ22" s="220">
        <f>IF(AF22="SI","Impacto Catastrófico por lesoines o perdida de vidas humanas",(COUNTIF(Q22:AE31,"SI")+COUNTIF(AG22:AI31,"SI")))</f>
        <v>0</v>
      </c>
      <c r="AK22" s="220" t="str">
        <f>IF(AJ22=0,"",IF(AND(AJ22&gt;0,AJ22&lt;=5),"Moderado",IF(AND(AJ22&gt;5,AJ22&lt;=11),"Mayor","Catastrófico")))</f>
        <v/>
      </c>
      <c r="AL22" s="220" t="str">
        <f>IF(AND(O22="Rara Vez",AK22="Moderado"),"Moderado",IF(AND(O22="Rara Vez",AK22="Mayor"),"Alto",IF(AND(O22="Improbable",AK22="Moderado"),"Moderado",IF(AND(O22="Improbable",AK22="Mayor"),"Alto",IF(AND(O22="Posible",AK22="Moderado"),"Alto",IF(AND(O22="Probable",AK22="Moderado"),"Alto","Extremo"))))))</f>
        <v>Extremo</v>
      </c>
      <c r="AM22" s="234" t="s">
        <v>124</v>
      </c>
      <c r="AN22" s="52">
        <v>1</v>
      </c>
      <c r="AO22" s="53" t="s">
        <v>125</v>
      </c>
      <c r="AP22" s="53"/>
      <c r="AQ22" s="53" t="s">
        <v>122</v>
      </c>
      <c r="AR22" s="53"/>
      <c r="AS22" s="53"/>
      <c r="AT22" s="53"/>
      <c r="AU22" s="53"/>
      <c r="AV22" s="53" t="s">
        <v>122</v>
      </c>
      <c r="AW22" s="56" t="s">
        <v>122</v>
      </c>
      <c r="AX22" s="56" t="s">
        <v>122</v>
      </c>
      <c r="AY22" s="56" t="s">
        <v>122</v>
      </c>
      <c r="AZ22" s="56" t="s">
        <v>122</v>
      </c>
      <c r="BA22" s="56" t="s">
        <v>122</v>
      </c>
      <c r="BB22" s="56" t="s">
        <v>122</v>
      </c>
      <c r="BC22" s="56" t="s">
        <v>122</v>
      </c>
      <c r="BD22" s="56">
        <f t="shared" si="0"/>
        <v>0</v>
      </c>
      <c r="BE22" s="56" t="str">
        <f t="shared" si="1"/>
        <v>Débil</v>
      </c>
      <c r="BF22" s="53"/>
      <c r="BG22" s="55" t="s">
        <v>122</v>
      </c>
      <c r="BH22" s="56" t="str">
        <f t="shared" si="2"/>
        <v>Casilla formulada</v>
      </c>
      <c r="BI22" s="53"/>
      <c r="BJ22" s="56" t="str">
        <f t="shared" si="3"/>
        <v/>
      </c>
      <c r="BK22" s="56" t="str">
        <f t="shared" si="4"/>
        <v/>
      </c>
      <c r="BL22" s="56" t="str">
        <f t="shared" si="5"/>
        <v>SI</v>
      </c>
      <c r="BM22" s="237" t="e">
        <f>IF(AVERAGE(BK22:BK31)=100,"FUERTE",IF(AND(AVERAGE(BK22:BK31)&lt;=99,AVERAGE(BK22:BK31)&gt;=50),"MODERADA",IF(AVERAGE(BK22:BK31)&lt;50,"DÉBIL",0)))</f>
        <v>#DIV/0!</v>
      </c>
      <c r="BN22" s="240" t="str">
        <f>IFERROR(IF(BM22="DÉBIL","NO DISMINUYE",IF(AVERAGEIF(AV22:AV31,"Preventivo",BK22:BK31)&gt;=50,"DIRECTAMENTE","NO DISMINUYE")),"NO DISMINUYE")</f>
        <v>NO DISMINUYE</v>
      </c>
      <c r="BO22" s="243" t="e">
        <f>IF(N22=1,1,IF(AND(N22=2,BM22="FUERTE",BN22="DIRECTAMENTE"),N22-1,IF(AND(N22&gt;2,BM22="FUERTE",BN22="DIRECTAMENTE"),N22-2,IF(AND(N22&gt;=2,BM22="MODERADA",BN22="DIRECTAMENTE"),N22-1,N22))))</f>
        <v>#DIV/0!</v>
      </c>
      <c r="BP22" s="246" t="e">
        <f>IF(BO22=1,"Rara vez",IF(BO22=2,"Improbable",IF(BO22=3,"Posible",IF(BO22=4,"Probable",IF(BO22=5,"Casi Seguro",0)))))</f>
        <v>#DIV/0!</v>
      </c>
      <c r="BQ22" s="228" t="str">
        <f>AK22</f>
        <v/>
      </c>
      <c r="BR22" s="228" t="e">
        <f>IF(AND(BP22="Rara Vez",BQ22="Moderado"),"Moderado",IF(AND(BP22="Rara Vez",BQ22="Mayor"),"Alto",IF(AND(BP22="Improbable",BQ22="Moderado"),"Moderado",IF(AND(BP22="Improbable",BQ22="Mayor"),"Alto",IF(AND(BP22="Posible",BQ22="Moderado"),"Alto",IF(AND(BP22="Probable",BQ22="Moderado"),"Alto","Extremo"))))))</f>
        <v>#DIV/0!</v>
      </c>
      <c r="BS22" s="229"/>
    </row>
    <row r="23" spans="2:71" s="57" customFormat="1" ht="96" hidden="1" customHeight="1" x14ac:dyDescent="0.25">
      <c r="B23" s="198"/>
      <c r="C23" s="201"/>
      <c r="D23" s="203"/>
      <c r="E23" s="203"/>
      <c r="F23" s="203"/>
      <c r="G23" s="203"/>
      <c r="H23" s="203"/>
      <c r="I23" s="203"/>
      <c r="J23" s="203"/>
      <c r="K23" s="58">
        <v>2</v>
      </c>
      <c r="L23" s="59" t="s">
        <v>123</v>
      </c>
      <c r="M23" s="223"/>
      <c r="N23" s="226"/>
      <c r="O23" s="215"/>
      <c r="P23" s="218"/>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35"/>
      <c r="AN23" s="60">
        <v>2</v>
      </c>
      <c r="AO23" s="61" t="s">
        <v>125</v>
      </c>
      <c r="AP23" s="61"/>
      <c r="AQ23" s="61" t="s">
        <v>122</v>
      </c>
      <c r="AR23" s="61"/>
      <c r="AS23" s="61"/>
      <c r="AT23" s="61"/>
      <c r="AU23" s="61"/>
      <c r="AV23" s="61" t="s">
        <v>122</v>
      </c>
      <c r="AW23" s="62" t="s">
        <v>122</v>
      </c>
      <c r="AX23" s="62" t="s">
        <v>122</v>
      </c>
      <c r="AY23" s="62" t="s">
        <v>122</v>
      </c>
      <c r="AZ23" s="62" t="s">
        <v>122</v>
      </c>
      <c r="BA23" s="62" t="s">
        <v>122</v>
      </c>
      <c r="BB23" s="62" t="s">
        <v>122</v>
      </c>
      <c r="BC23" s="62" t="s">
        <v>122</v>
      </c>
      <c r="BD23" s="62">
        <f t="shared" si="0"/>
        <v>0</v>
      </c>
      <c r="BE23" s="62" t="str">
        <f t="shared" si="1"/>
        <v>Débil</v>
      </c>
      <c r="BF23" s="61"/>
      <c r="BG23" s="63" t="s">
        <v>122</v>
      </c>
      <c r="BH23" s="62" t="str">
        <f t="shared" si="2"/>
        <v>Casilla formulada</v>
      </c>
      <c r="BI23" s="61"/>
      <c r="BJ23" s="62" t="str">
        <f t="shared" si="3"/>
        <v/>
      </c>
      <c r="BK23" s="62" t="str">
        <f t="shared" si="4"/>
        <v/>
      </c>
      <c r="BL23" s="62" t="str">
        <f t="shared" si="5"/>
        <v>SI</v>
      </c>
      <c r="BM23" s="238"/>
      <c r="BN23" s="241"/>
      <c r="BO23" s="244"/>
      <c r="BP23" s="218"/>
      <c r="BQ23" s="221"/>
      <c r="BR23" s="221"/>
      <c r="BS23" s="230"/>
    </row>
    <row r="24" spans="2:71" s="57" customFormat="1" ht="96" hidden="1" customHeight="1" x14ac:dyDescent="0.25">
      <c r="B24" s="198"/>
      <c r="C24" s="201"/>
      <c r="D24" s="203"/>
      <c r="E24" s="203"/>
      <c r="F24" s="203"/>
      <c r="G24" s="203"/>
      <c r="H24" s="203"/>
      <c r="I24" s="203"/>
      <c r="J24" s="203"/>
      <c r="K24" s="64">
        <v>3</v>
      </c>
      <c r="L24" s="65" t="s">
        <v>123</v>
      </c>
      <c r="M24" s="223"/>
      <c r="N24" s="226"/>
      <c r="O24" s="215"/>
      <c r="P24" s="218"/>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35"/>
      <c r="AN24" s="66">
        <v>3</v>
      </c>
      <c r="AO24" s="67" t="s">
        <v>125</v>
      </c>
      <c r="AP24" s="67"/>
      <c r="AQ24" s="67" t="s">
        <v>122</v>
      </c>
      <c r="AR24" s="67"/>
      <c r="AS24" s="67"/>
      <c r="AT24" s="67"/>
      <c r="AU24" s="67"/>
      <c r="AV24" s="67" t="s">
        <v>122</v>
      </c>
      <c r="AW24" s="68" t="s">
        <v>122</v>
      </c>
      <c r="AX24" s="68" t="s">
        <v>122</v>
      </c>
      <c r="AY24" s="68" t="s">
        <v>122</v>
      </c>
      <c r="AZ24" s="68" t="s">
        <v>122</v>
      </c>
      <c r="BA24" s="68" t="s">
        <v>122</v>
      </c>
      <c r="BB24" s="68" t="s">
        <v>122</v>
      </c>
      <c r="BC24" s="68" t="s">
        <v>122</v>
      </c>
      <c r="BD24" s="68">
        <f t="shared" si="0"/>
        <v>0</v>
      </c>
      <c r="BE24" s="68" t="str">
        <f t="shared" si="1"/>
        <v>Débil</v>
      </c>
      <c r="BF24" s="67"/>
      <c r="BG24" s="69" t="s">
        <v>122</v>
      </c>
      <c r="BH24" s="68" t="str">
        <f t="shared" si="2"/>
        <v>Casilla formulada</v>
      </c>
      <c r="BI24" s="67"/>
      <c r="BJ24" s="68" t="str">
        <f t="shared" si="3"/>
        <v/>
      </c>
      <c r="BK24" s="68" t="str">
        <f t="shared" si="4"/>
        <v/>
      </c>
      <c r="BL24" s="68" t="str">
        <f t="shared" si="5"/>
        <v>SI</v>
      </c>
      <c r="BM24" s="238"/>
      <c r="BN24" s="241"/>
      <c r="BO24" s="244"/>
      <c r="BP24" s="218"/>
      <c r="BQ24" s="221"/>
      <c r="BR24" s="221"/>
      <c r="BS24" s="230"/>
    </row>
    <row r="25" spans="2:71" s="57" customFormat="1" ht="96" hidden="1" customHeight="1" x14ac:dyDescent="0.25">
      <c r="B25" s="198"/>
      <c r="C25" s="201"/>
      <c r="D25" s="203"/>
      <c r="E25" s="203"/>
      <c r="F25" s="203"/>
      <c r="G25" s="203"/>
      <c r="H25" s="203"/>
      <c r="I25" s="203"/>
      <c r="J25" s="203"/>
      <c r="K25" s="58">
        <v>4</v>
      </c>
      <c r="L25" s="59" t="s">
        <v>123</v>
      </c>
      <c r="M25" s="223"/>
      <c r="N25" s="226"/>
      <c r="O25" s="215"/>
      <c r="P25" s="218"/>
      <c r="Q25" s="221"/>
      <c r="R25" s="221"/>
      <c r="S25" s="221"/>
      <c r="T25" s="221"/>
      <c r="U25" s="221"/>
      <c r="V25" s="221"/>
      <c r="W25" s="221"/>
      <c r="X25" s="221"/>
      <c r="Y25" s="221"/>
      <c r="Z25" s="221"/>
      <c r="AA25" s="221"/>
      <c r="AB25" s="221"/>
      <c r="AC25" s="221"/>
      <c r="AD25" s="221"/>
      <c r="AE25" s="221"/>
      <c r="AF25" s="221"/>
      <c r="AG25" s="221"/>
      <c r="AH25" s="221"/>
      <c r="AI25" s="221"/>
      <c r="AJ25" s="221"/>
      <c r="AK25" s="221"/>
      <c r="AL25" s="221"/>
      <c r="AM25" s="235"/>
      <c r="AN25" s="60">
        <v>4</v>
      </c>
      <c r="AO25" s="61" t="s">
        <v>125</v>
      </c>
      <c r="AP25" s="61"/>
      <c r="AQ25" s="61" t="s">
        <v>122</v>
      </c>
      <c r="AR25" s="61"/>
      <c r="AS25" s="61"/>
      <c r="AT25" s="61"/>
      <c r="AU25" s="61"/>
      <c r="AV25" s="61" t="s">
        <v>122</v>
      </c>
      <c r="AW25" s="62" t="s">
        <v>122</v>
      </c>
      <c r="AX25" s="62" t="s">
        <v>122</v>
      </c>
      <c r="AY25" s="62" t="s">
        <v>122</v>
      </c>
      <c r="AZ25" s="62" t="s">
        <v>122</v>
      </c>
      <c r="BA25" s="62" t="s">
        <v>122</v>
      </c>
      <c r="BB25" s="62" t="s">
        <v>122</v>
      </c>
      <c r="BC25" s="62" t="s">
        <v>122</v>
      </c>
      <c r="BD25" s="62">
        <f t="shared" si="0"/>
        <v>0</v>
      </c>
      <c r="BE25" s="62" t="str">
        <f t="shared" si="1"/>
        <v>Débil</v>
      </c>
      <c r="BF25" s="61"/>
      <c r="BG25" s="63" t="s">
        <v>122</v>
      </c>
      <c r="BH25" s="62" t="str">
        <f t="shared" si="2"/>
        <v>Casilla formulada</v>
      </c>
      <c r="BI25" s="61"/>
      <c r="BJ25" s="62" t="str">
        <f t="shared" si="3"/>
        <v/>
      </c>
      <c r="BK25" s="62" t="str">
        <f t="shared" si="4"/>
        <v/>
      </c>
      <c r="BL25" s="62" t="str">
        <f t="shared" si="5"/>
        <v>SI</v>
      </c>
      <c r="BM25" s="238"/>
      <c r="BN25" s="241"/>
      <c r="BO25" s="244"/>
      <c r="BP25" s="218"/>
      <c r="BQ25" s="221"/>
      <c r="BR25" s="221"/>
      <c r="BS25" s="230"/>
    </row>
    <row r="26" spans="2:71" s="57" customFormat="1" ht="96" hidden="1" customHeight="1" x14ac:dyDescent="0.25">
      <c r="B26" s="198"/>
      <c r="C26" s="201"/>
      <c r="D26" s="203"/>
      <c r="E26" s="203"/>
      <c r="F26" s="203"/>
      <c r="G26" s="203"/>
      <c r="H26" s="203"/>
      <c r="I26" s="203"/>
      <c r="J26" s="203"/>
      <c r="K26" s="64">
        <v>5</v>
      </c>
      <c r="L26" s="65" t="s">
        <v>123</v>
      </c>
      <c r="M26" s="223"/>
      <c r="N26" s="226"/>
      <c r="O26" s="215"/>
      <c r="P26" s="218"/>
      <c r="Q26" s="221"/>
      <c r="R26" s="221"/>
      <c r="S26" s="221"/>
      <c r="T26" s="221"/>
      <c r="U26" s="221"/>
      <c r="V26" s="221"/>
      <c r="W26" s="221"/>
      <c r="X26" s="221"/>
      <c r="Y26" s="221"/>
      <c r="Z26" s="221"/>
      <c r="AA26" s="221"/>
      <c r="AB26" s="221"/>
      <c r="AC26" s="221"/>
      <c r="AD26" s="221"/>
      <c r="AE26" s="221"/>
      <c r="AF26" s="221"/>
      <c r="AG26" s="221"/>
      <c r="AH26" s="221"/>
      <c r="AI26" s="221"/>
      <c r="AJ26" s="221"/>
      <c r="AK26" s="221"/>
      <c r="AL26" s="221"/>
      <c r="AM26" s="235"/>
      <c r="AN26" s="66">
        <v>5</v>
      </c>
      <c r="AO26" s="67" t="s">
        <v>125</v>
      </c>
      <c r="AP26" s="67"/>
      <c r="AQ26" s="67" t="s">
        <v>122</v>
      </c>
      <c r="AR26" s="67"/>
      <c r="AS26" s="67"/>
      <c r="AT26" s="67"/>
      <c r="AU26" s="67"/>
      <c r="AV26" s="67" t="s">
        <v>122</v>
      </c>
      <c r="AW26" s="68" t="s">
        <v>122</v>
      </c>
      <c r="AX26" s="68" t="s">
        <v>122</v>
      </c>
      <c r="AY26" s="68" t="s">
        <v>122</v>
      </c>
      <c r="AZ26" s="68" t="s">
        <v>122</v>
      </c>
      <c r="BA26" s="68" t="s">
        <v>122</v>
      </c>
      <c r="BB26" s="68" t="s">
        <v>122</v>
      </c>
      <c r="BC26" s="68" t="s">
        <v>122</v>
      </c>
      <c r="BD26" s="68">
        <f t="shared" si="0"/>
        <v>0</v>
      </c>
      <c r="BE26" s="68" t="str">
        <f t="shared" si="1"/>
        <v>Débil</v>
      </c>
      <c r="BF26" s="67"/>
      <c r="BG26" s="69" t="s">
        <v>122</v>
      </c>
      <c r="BH26" s="68" t="str">
        <f t="shared" si="2"/>
        <v>Casilla formulada</v>
      </c>
      <c r="BI26" s="67"/>
      <c r="BJ26" s="68" t="str">
        <f t="shared" si="3"/>
        <v/>
      </c>
      <c r="BK26" s="68" t="str">
        <f t="shared" si="4"/>
        <v/>
      </c>
      <c r="BL26" s="68" t="str">
        <f t="shared" si="5"/>
        <v>SI</v>
      </c>
      <c r="BM26" s="238"/>
      <c r="BN26" s="241"/>
      <c r="BO26" s="244"/>
      <c r="BP26" s="218"/>
      <c r="BQ26" s="221"/>
      <c r="BR26" s="221"/>
      <c r="BS26" s="230"/>
    </row>
    <row r="27" spans="2:71" s="57" customFormat="1" ht="96" hidden="1" customHeight="1" x14ac:dyDescent="0.25">
      <c r="B27" s="198"/>
      <c r="C27" s="201"/>
      <c r="D27" s="203"/>
      <c r="E27" s="203"/>
      <c r="F27" s="203"/>
      <c r="G27" s="203"/>
      <c r="H27" s="203"/>
      <c r="I27" s="203"/>
      <c r="J27" s="203"/>
      <c r="K27" s="58">
        <v>6</v>
      </c>
      <c r="L27" s="59" t="s">
        <v>123</v>
      </c>
      <c r="M27" s="223"/>
      <c r="N27" s="226"/>
      <c r="O27" s="215"/>
      <c r="P27" s="218"/>
      <c r="Q27" s="221"/>
      <c r="R27" s="221"/>
      <c r="S27" s="221"/>
      <c r="T27" s="221"/>
      <c r="U27" s="221"/>
      <c r="V27" s="221"/>
      <c r="W27" s="221"/>
      <c r="X27" s="221"/>
      <c r="Y27" s="221"/>
      <c r="Z27" s="221"/>
      <c r="AA27" s="221"/>
      <c r="AB27" s="221"/>
      <c r="AC27" s="221"/>
      <c r="AD27" s="221"/>
      <c r="AE27" s="221"/>
      <c r="AF27" s="221"/>
      <c r="AG27" s="221"/>
      <c r="AH27" s="221"/>
      <c r="AI27" s="221"/>
      <c r="AJ27" s="221"/>
      <c r="AK27" s="221"/>
      <c r="AL27" s="221"/>
      <c r="AM27" s="235"/>
      <c r="AN27" s="60">
        <v>6</v>
      </c>
      <c r="AO27" s="61" t="s">
        <v>125</v>
      </c>
      <c r="AP27" s="61"/>
      <c r="AQ27" s="61" t="s">
        <v>122</v>
      </c>
      <c r="AR27" s="61"/>
      <c r="AS27" s="61"/>
      <c r="AT27" s="61"/>
      <c r="AU27" s="61"/>
      <c r="AV27" s="61" t="s">
        <v>122</v>
      </c>
      <c r="AW27" s="62" t="s">
        <v>122</v>
      </c>
      <c r="AX27" s="62" t="s">
        <v>122</v>
      </c>
      <c r="AY27" s="62" t="s">
        <v>122</v>
      </c>
      <c r="AZ27" s="62" t="s">
        <v>122</v>
      </c>
      <c r="BA27" s="62" t="s">
        <v>122</v>
      </c>
      <c r="BB27" s="62" t="s">
        <v>122</v>
      </c>
      <c r="BC27" s="62" t="s">
        <v>122</v>
      </c>
      <c r="BD27" s="62">
        <f t="shared" si="0"/>
        <v>0</v>
      </c>
      <c r="BE27" s="62" t="str">
        <f t="shared" si="1"/>
        <v>Débil</v>
      </c>
      <c r="BF27" s="61"/>
      <c r="BG27" s="63" t="s">
        <v>122</v>
      </c>
      <c r="BH27" s="62" t="str">
        <f t="shared" si="2"/>
        <v>Casilla formulada</v>
      </c>
      <c r="BI27" s="61"/>
      <c r="BJ27" s="62" t="str">
        <f t="shared" si="3"/>
        <v/>
      </c>
      <c r="BK27" s="62" t="str">
        <f t="shared" si="4"/>
        <v/>
      </c>
      <c r="BL27" s="62" t="str">
        <f t="shared" si="5"/>
        <v>SI</v>
      </c>
      <c r="BM27" s="238"/>
      <c r="BN27" s="241"/>
      <c r="BO27" s="244"/>
      <c r="BP27" s="218"/>
      <c r="BQ27" s="221"/>
      <c r="BR27" s="221"/>
      <c r="BS27" s="230"/>
    </row>
    <row r="28" spans="2:71" s="57" customFormat="1" ht="96" hidden="1" customHeight="1" x14ac:dyDescent="0.25">
      <c r="B28" s="198"/>
      <c r="C28" s="201"/>
      <c r="D28" s="203"/>
      <c r="E28" s="203"/>
      <c r="F28" s="203"/>
      <c r="G28" s="203"/>
      <c r="H28" s="203"/>
      <c r="I28" s="203"/>
      <c r="J28" s="203"/>
      <c r="K28" s="64">
        <v>7</v>
      </c>
      <c r="L28" s="65" t="s">
        <v>123</v>
      </c>
      <c r="M28" s="223"/>
      <c r="N28" s="226"/>
      <c r="O28" s="215"/>
      <c r="P28" s="218"/>
      <c r="Q28" s="221"/>
      <c r="R28" s="221"/>
      <c r="S28" s="221"/>
      <c r="T28" s="221"/>
      <c r="U28" s="221"/>
      <c r="V28" s="221"/>
      <c r="W28" s="221"/>
      <c r="X28" s="221"/>
      <c r="Y28" s="221"/>
      <c r="Z28" s="221"/>
      <c r="AA28" s="221"/>
      <c r="AB28" s="221"/>
      <c r="AC28" s="221"/>
      <c r="AD28" s="221"/>
      <c r="AE28" s="221"/>
      <c r="AF28" s="221"/>
      <c r="AG28" s="221"/>
      <c r="AH28" s="221"/>
      <c r="AI28" s="221"/>
      <c r="AJ28" s="221"/>
      <c r="AK28" s="221"/>
      <c r="AL28" s="221"/>
      <c r="AM28" s="235"/>
      <c r="AN28" s="66">
        <v>7</v>
      </c>
      <c r="AO28" s="67" t="s">
        <v>125</v>
      </c>
      <c r="AP28" s="67"/>
      <c r="AQ28" s="67" t="s">
        <v>122</v>
      </c>
      <c r="AR28" s="67"/>
      <c r="AS28" s="67"/>
      <c r="AT28" s="67"/>
      <c r="AU28" s="67"/>
      <c r="AV28" s="67" t="s">
        <v>122</v>
      </c>
      <c r="AW28" s="68" t="s">
        <v>122</v>
      </c>
      <c r="AX28" s="68" t="s">
        <v>122</v>
      </c>
      <c r="AY28" s="68" t="s">
        <v>122</v>
      </c>
      <c r="AZ28" s="68" t="s">
        <v>122</v>
      </c>
      <c r="BA28" s="68" t="s">
        <v>122</v>
      </c>
      <c r="BB28" s="68" t="s">
        <v>122</v>
      </c>
      <c r="BC28" s="68" t="s">
        <v>122</v>
      </c>
      <c r="BD28" s="68">
        <f t="shared" si="0"/>
        <v>0</v>
      </c>
      <c r="BE28" s="68" t="str">
        <f t="shared" si="1"/>
        <v>Débil</v>
      </c>
      <c r="BF28" s="67"/>
      <c r="BG28" s="69" t="s">
        <v>122</v>
      </c>
      <c r="BH28" s="68" t="str">
        <f t="shared" si="2"/>
        <v>Casilla formulada</v>
      </c>
      <c r="BI28" s="67"/>
      <c r="BJ28" s="68" t="str">
        <f t="shared" si="3"/>
        <v/>
      </c>
      <c r="BK28" s="68" t="str">
        <f t="shared" si="4"/>
        <v/>
      </c>
      <c r="BL28" s="68" t="str">
        <f t="shared" si="5"/>
        <v>SI</v>
      </c>
      <c r="BM28" s="238"/>
      <c r="BN28" s="241"/>
      <c r="BO28" s="244"/>
      <c r="BP28" s="218"/>
      <c r="BQ28" s="221"/>
      <c r="BR28" s="221"/>
      <c r="BS28" s="230"/>
    </row>
    <row r="29" spans="2:71" s="57" customFormat="1" ht="96" hidden="1" customHeight="1" x14ac:dyDescent="0.25">
      <c r="B29" s="198"/>
      <c r="C29" s="201"/>
      <c r="D29" s="203"/>
      <c r="E29" s="203"/>
      <c r="F29" s="203"/>
      <c r="G29" s="203"/>
      <c r="H29" s="203"/>
      <c r="I29" s="203"/>
      <c r="J29" s="203"/>
      <c r="K29" s="58">
        <v>8</v>
      </c>
      <c r="L29" s="59" t="s">
        <v>123</v>
      </c>
      <c r="M29" s="223"/>
      <c r="N29" s="226"/>
      <c r="O29" s="215"/>
      <c r="P29" s="218"/>
      <c r="Q29" s="221"/>
      <c r="R29" s="221"/>
      <c r="S29" s="221"/>
      <c r="T29" s="221"/>
      <c r="U29" s="221"/>
      <c r="V29" s="221"/>
      <c r="W29" s="221"/>
      <c r="X29" s="221"/>
      <c r="Y29" s="221"/>
      <c r="Z29" s="221"/>
      <c r="AA29" s="221"/>
      <c r="AB29" s="221"/>
      <c r="AC29" s="221"/>
      <c r="AD29" s="221"/>
      <c r="AE29" s="221"/>
      <c r="AF29" s="221"/>
      <c r="AG29" s="221"/>
      <c r="AH29" s="221"/>
      <c r="AI29" s="221"/>
      <c r="AJ29" s="221"/>
      <c r="AK29" s="221"/>
      <c r="AL29" s="221"/>
      <c r="AM29" s="235"/>
      <c r="AN29" s="60">
        <v>8</v>
      </c>
      <c r="AO29" s="61" t="s">
        <v>125</v>
      </c>
      <c r="AP29" s="61"/>
      <c r="AQ29" s="61" t="s">
        <v>122</v>
      </c>
      <c r="AR29" s="61"/>
      <c r="AS29" s="61"/>
      <c r="AT29" s="61"/>
      <c r="AU29" s="61"/>
      <c r="AV29" s="61" t="s">
        <v>122</v>
      </c>
      <c r="AW29" s="62" t="s">
        <v>122</v>
      </c>
      <c r="AX29" s="62" t="s">
        <v>122</v>
      </c>
      <c r="AY29" s="62" t="s">
        <v>122</v>
      </c>
      <c r="AZ29" s="62" t="s">
        <v>122</v>
      </c>
      <c r="BA29" s="62" t="s">
        <v>122</v>
      </c>
      <c r="BB29" s="62" t="s">
        <v>122</v>
      </c>
      <c r="BC29" s="62" t="s">
        <v>122</v>
      </c>
      <c r="BD29" s="62">
        <f t="shared" si="0"/>
        <v>0</v>
      </c>
      <c r="BE29" s="62" t="str">
        <f t="shared" si="1"/>
        <v>Débil</v>
      </c>
      <c r="BF29" s="61"/>
      <c r="BG29" s="63" t="s">
        <v>122</v>
      </c>
      <c r="BH29" s="62" t="str">
        <f t="shared" si="2"/>
        <v>Casilla formulada</v>
      </c>
      <c r="BI29" s="61"/>
      <c r="BJ29" s="62" t="str">
        <f t="shared" si="3"/>
        <v/>
      </c>
      <c r="BK29" s="62" t="str">
        <f t="shared" si="4"/>
        <v/>
      </c>
      <c r="BL29" s="62" t="str">
        <f t="shared" si="5"/>
        <v>SI</v>
      </c>
      <c r="BM29" s="238"/>
      <c r="BN29" s="241"/>
      <c r="BO29" s="244"/>
      <c r="BP29" s="218"/>
      <c r="BQ29" s="221"/>
      <c r="BR29" s="221"/>
      <c r="BS29" s="230"/>
    </row>
    <row r="30" spans="2:71" s="57" customFormat="1" ht="96" hidden="1" customHeight="1" x14ac:dyDescent="0.25">
      <c r="B30" s="198"/>
      <c r="C30" s="201"/>
      <c r="D30" s="203"/>
      <c r="E30" s="203"/>
      <c r="F30" s="203"/>
      <c r="G30" s="203"/>
      <c r="H30" s="203"/>
      <c r="I30" s="203"/>
      <c r="J30" s="203"/>
      <c r="K30" s="64">
        <v>9</v>
      </c>
      <c r="L30" s="70" t="s">
        <v>123</v>
      </c>
      <c r="M30" s="223"/>
      <c r="N30" s="226"/>
      <c r="O30" s="215"/>
      <c r="P30" s="218"/>
      <c r="Q30" s="221"/>
      <c r="R30" s="221"/>
      <c r="S30" s="221"/>
      <c r="T30" s="221"/>
      <c r="U30" s="221"/>
      <c r="V30" s="221"/>
      <c r="W30" s="221"/>
      <c r="X30" s="221"/>
      <c r="Y30" s="221"/>
      <c r="Z30" s="221"/>
      <c r="AA30" s="221"/>
      <c r="AB30" s="221"/>
      <c r="AC30" s="221"/>
      <c r="AD30" s="221"/>
      <c r="AE30" s="221"/>
      <c r="AF30" s="221"/>
      <c r="AG30" s="221"/>
      <c r="AH30" s="221"/>
      <c r="AI30" s="221"/>
      <c r="AJ30" s="221"/>
      <c r="AK30" s="221"/>
      <c r="AL30" s="221"/>
      <c r="AM30" s="235"/>
      <c r="AN30" s="66">
        <v>9</v>
      </c>
      <c r="AO30" s="67" t="s">
        <v>125</v>
      </c>
      <c r="AP30" s="67"/>
      <c r="AQ30" s="67" t="s">
        <v>122</v>
      </c>
      <c r="AR30" s="67"/>
      <c r="AS30" s="67"/>
      <c r="AT30" s="67"/>
      <c r="AU30" s="67"/>
      <c r="AV30" s="67" t="s">
        <v>122</v>
      </c>
      <c r="AW30" s="68" t="s">
        <v>122</v>
      </c>
      <c r="AX30" s="68" t="s">
        <v>122</v>
      </c>
      <c r="AY30" s="68" t="s">
        <v>122</v>
      </c>
      <c r="AZ30" s="68" t="s">
        <v>122</v>
      </c>
      <c r="BA30" s="68" t="s">
        <v>122</v>
      </c>
      <c r="BB30" s="68" t="s">
        <v>122</v>
      </c>
      <c r="BC30" s="68" t="s">
        <v>122</v>
      </c>
      <c r="BD30" s="68">
        <f t="shared" si="0"/>
        <v>0</v>
      </c>
      <c r="BE30" s="68" t="str">
        <f t="shared" si="1"/>
        <v>Débil</v>
      </c>
      <c r="BF30" s="67"/>
      <c r="BG30" s="69" t="s">
        <v>122</v>
      </c>
      <c r="BH30" s="68" t="str">
        <f t="shared" si="2"/>
        <v>Casilla formulada</v>
      </c>
      <c r="BI30" s="67"/>
      <c r="BJ30" s="68" t="str">
        <f t="shared" si="3"/>
        <v/>
      </c>
      <c r="BK30" s="68" t="str">
        <f t="shared" si="4"/>
        <v/>
      </c>
      <c r="BL30" s="68" t="str">
        <f t="shared" si="5"/>
        <v>SI</v>
      </c>
      <c r="BM30" s="238"/>
      <c r="BN30" s="241"/>
      <c r="BO30" s="244"/>
      <c r="BP30" s="218"/>
      <c r="BQ30" s="221"/>
      <c r="BR30" s="221"/>
      <c r="BS30" s="230"/>
    </row>
    <row r="31" spans="2:71" s="57" customFormat="1" ht="96" hidden="1" customHeight="1" thickBot="1" x14ac:dyDescent="0.3">
      <c r="B31" s="199"/>
      <c r="C31" s="202"/>
      <c r="D31" s="204"/>
      <c r="E31" s="204"/>
      <c r="F31" s="204"/>
      <c r="G31" s="204"/>
      <c r="H31" s="204"/>
      <c r="I31" s="204"/>
      <c r="J31" s="204"/>
      <c r="K31" s="71">
        <v>10</v>
      </c>
      <c r="L31" s="72" t="s">
        <v>123</v>
      </c>
      <c r="M31" s="224"/>
      <c r="N31" s="227"/>
      <c r="O31" s="216"/>
      <c r="P31" s="219"/>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36"/>
      <c r="AN31" s="73">
        <v>10</v>
      </c>
      <c r="AO31" s="74" t="s">
        <v>125</v>
      </c>
      <c r="AP31" s="74"/>
      <c r="AQ31" s="74" t="s">
        <v>122</v>
      </c>
      <c r="AR31" s="74"/>
      <c r="AS31" s="74"/>
      <c r="AT31" s="74"/>
      <c r="AU31" s="74"/>
      <c r="AV31" s="74" t="s">
        <v>122</v>
      </c>
      <c r="AW31" s="75" t="s">
        <v>122</v>
      </c>
      <c r="AX31" s="75" t="s">
        <v>122</v>
      </c>
      <c r="AY31" s="75" t="s">
        <v>122</v>
      </c>
      <c r="AZ31" s="75" t="s">
        <v>122</v>
      </c>
      <c r="BA31" s="75" t="s">
        <v>122</v>
      </c>
      <c r="BB31" s="75" t="s">
        <v>122</v>
      </c>
      <c r="BC31" s="75" t="s">
        <v>122</v>
      </c>
      <c r="BD31" s="75">
        <f t="shared" si="0"/>
        <v>0</v>
      </c>
      <c r="BE31" s="75" t="str">
        <f t="shared" si="1"/>
        <v>Débil</v>
      </c>
      <c r="BF31" s="74"/>
      <c r="BG31" s="76" t="s">
        <v>122</v>
      </c>
      <c r="BH31" s="75" t="str">
        <f t="shared" si="2"/>
        <v>Casilla formulada</v>
      </c>
      <c r="BI31" s="74"/>
      <c r="BJ31" s="75" t="str">
        <f t="shared" si="3"/>
        <v/>
      </c>
      <c r="BK31" s="75" t="str">
        <f t="shared" si="4"/>
        <v/>
      </c>
      <c r="BL31" s="75" t="str">
        <f t="shared" si="5"/>
        <v>SI</v>
      </c>
      <c r="BM31" s="239"/>
      <c r="BN31" s="242"/>
      <c r="BO31" s="245"/>
      <c r="BP31" s="219"/>
      <c r="BQ31" s="222"/>
      <c r="BR31" s="222"/>
      <c r="BS31" s="231"/>
    </row>
    <row r="32" spans="2:71" s="57" customFormat="1" ht="96" hidden="1" customHeight="1" x14ac:dyDescent="0.25">
      <c r="B32" s="197">
        <v>3</v>
      </c>
      <c r="C32" s="200" t="s">
        <v>120</v>
      </c>
      <c r="D32" s="203" t="s">
        <v>121</v>
      </c>
      <c r="E32" s="203"/>
      <c r="F32" s="232" t="s">
        <v>122</v>
      </c>
      <c r="G32" s="232" t="s">
        <v>122</v>
      </c>
      <c r="H32" s="232" t="s">
        <v>122</v>
      </c>
      <c r="I32" s="232" t="s">
        <v>122</v>
      </c>
      <c r="J32" s="203" t="str">
        <f>IF(AND((F32="SI"),(G32="SI"),(H32="SI"),(I32="SI")),"Si es Riesgo de Corrupción","No es Riesgo de Corrupción")</f>
        <v>No es Riesgo de Corrupción</v>
      </c>
      <c r="K32" s="50">
        <v>1</v>
      </c>
      <c r="L32" s="51" t="s">
        <v>123</v>
      </c>
      <c r="M32" s="223" t="s">
        <v>191</v>
      </c>
      <c r="N32" s="250" t="s">
        <v>122</v>
      </c>
      <c r="O32" s="214" t="str">
        <f>IF(N32=1,"Rara vez",IF(N32=2,"Improbable",IF(N32=3,"Posible",IF(N32=4,"Probable",IF(N32=5,"Casi seguro","Definir el nivel de probabilidad")))))</f>
        <v>Definir el nivel de probabilidad</v>
      </c>
      <c r="P32" s="217" t="str">
        <f>IF(N32=5,"Descripción:
Se espera que el evento ocurra en la mayoría de las circunstancias
Frecuencia:
Más de 1 vez al año",IF(N32=4,"Descripción:
Es viable que el evento ocurra en la mayoría de las circunstancias
Frecuencia:
Al menos 1 vez en el último año",IF(N32=3,"Descripción:
El evento podrá ocurrir en algún momento
Frecuencia:
Al menos 1 vez en los últimos 2 años",IF(N32=2,"Descripción:
El evento puede ocurrir en algún momento
Frecuencia:
Al menos 1 vez en los últimos 5 años",IF(N32=1,"Descripción:
El evento puede ocurrir solo en circunstancias excepcionales (poco comunes o anormales)
Frecuencia:
No se ha presentado en los últimos 5 años","← ← 
Definir el nivel de probabilidad")))))</f>
        <v>← ← 
Definir el nivel de probabilidad</v>
      </c>
      <c r="Q32" s="247" t="s">
        <v>122</v>
      </c>
      <c r="R32" s="247" t="s">
        <v>122</v>
      </c>
      <c r="S32" s="247" t="s">
        <v>122</v>
      </c>
      <c r="T32" s="247" t="s">
        <v>122</v>
      </c>
      <c r="U32" s="247" t="s">
        <v>122</v>
      </c>
      <c r="V32" s="247" t="s">
        <v>122</v>
      </c>
      <c r="W32" s="247" t="s">
        <v>122</v>
      </c>
      <c r="X32" s="247" t="s">
        <v>122</v>
      </c>
      <c r="Y32" s="247" t="s">
        <v>122</v>
      </c>
      <c r="Z32" s="247" t="s">
        <v>122</v>
      </c>
      <c r="AA32" s="247" t="s">
        <v>122</v>
      </c>
      <c r="AB32" s="247" t="s">
        <v>122</v>
      </c>
      <c r="AC32" s="247" t="s">
        <v>122</v>
      </c>
      <c r="AD32" s="247" t="s">
        <v>122</v>
      </c>
      <c r="AE32" s="247" t="s">
        <v>122</v>
      </c>
      <c r="AF32" s="247" t="s">
        <v>122</v>
      </c>
      <c r="AG32" s="247" t="s">
        <v>122</v>
      </c>
      <c r="AH32" s="247" t="s">
        <v>122</v>
      </c>
      <c r="AI32" s="247" t="s">
        <v>122</v>
      </c>
      <c r="AJ32" s="220">
        <f>IF(AF32="SI","Impacto Catastrófico por lesoines o perdida de vidas humanas",(COUNTIF(Q32:AE41,"SI")+COUNTIF(AG32:AI41,"SI")))</f>
        <v>0</v>
      </c>
      <c r="AK32" s="220" t="str">
        <f>IF(AJ32=0,"",IF(AND(AJ32&gt;0,AJ32&lt;=5),"Moderado",IF(AND(AJ32&gt;5,AJ32&lt;=11),"Mayor","Catastrófico")))</f>
        <v/>
      </c>
      <c r="AL32" s="220" t="str">
        <f>IF(AND(O32="Rara Vez",AK32="Moderado"),"Moderado",IF(AND(O32="Rara Vez",AK32="Mayor"),"Alto",IF(AND(O32="Improbable",AK32="Moderado"),"Moderado",IF(AND(O32="Improbable",AK32="Mayor"),"Alto",IF(AND(O32="Posible",AK32="Moderado"),"Alto",IF(AND(O32="Probable",AK32="Moderado"),"Alto","Extremo"))))))</f>
        <v>Extremo</v>
      </c>
      <c r="AM32" s="234" t="s">
        <v>124</v>
      </c>
      <c r="AN32" s="52">
        <v>1</v>
      </c>
      <c r="AO32" s="53" t="s">
        <v>125</v>
      </c>
      <c r="AP32" s="53"/>
      <c r="AQ32" s="53" t="s">
        <v>122</v>
      </c>
      <c r="AR32" s="53"/>
      <c r="AS32" s="53"/>
      <c r="AT32" s="53"/>
      <c r="AU32" s="53"/>
      <c r="AV32" s="53" t="s">
        <v>122</v>
      </c>
      <c r="AW32" s="56" t="s">
        <v>122</v>
      </c>
      <c r="AX32" s="56" t="s">
        <v>122</v>
      </c>
      <c r="AY32" s="56" t="s">
        <v>122</v>
      </c>
      <c r="AZ32" s="56" t="s">
        <v>122</v>
      </c>
      <c r="BA32" s="56" t="s">
        <v>122</v>
      </c>
      <c r="BB32" s="56" t="s">
        <v>122</v>
      </c>
      <c r="BC32" s="56" t="s">
        <v>122</v>
      </c>
      <c r="BD32" s="56">
        <f t="shared" si="0"/>
        <v>0</v>
      </c>
      <c r="BE32" s="56" t="str">
        <f t="shared" si="1"/>
        <v>Débil</v>
      </c>
      <c r="BF32" s="53"/>
      <c r="BG32" s="55" t="s">
        <v>122</v>
      </c>
      <c r="BH32" s="56" t="str">
        <f t="shared" si="2"/>
        <v>Casilla formulada</v>
      </c>
      <c r="BI32" s="53"/>
      <c r="BJ32" s="56" t="str">
        <f t="shared" si="3"/>
        <v/>
      </c>
      <c r="BK32" s="56" t="str">
        <f t="shared" si="4"/>
        <v/>
      </c>
      <c r="BL32" s="56" t="str">
        <f t="shared" si="5"/>
        <v>SI</v>
      </c>
      <c r="BM32" s="237" t="e">
        <f>IF(AVERAGE(BK32:BK41)=100,"FUERTE",IF(AND(AVERAGE(BK32:BK41)&lt;=99,AVERAGE(BK32:BK41)&gt;=50),"MODERADA",IF(AVERAGE(BK32:BK41)&lt;50,"DÉBIL",0)))</f>
        <v>#DIV/0!</v>
      </c>
      <c r="BN32" s="240" t="str">
        <f>IFERROR(IF(BM32="DÉBIL","NO DISMINUYE",IF(AVERAGEIF(AV32:AV41,"Preventivo",BK32:BK41)&gt;=50,"DIRECTAMENTE","NO DISMINUYE")),"NO DISMINUYE")</f>
        <v>NO DISMINUYE</v>
      </c>
      <c r="BO32" s="253" t="e">
        <f>IF(N32=1,1,IF(AND(N32=2,BM32="FUERTE",BN32="DIRECTAMENTE"),N32-1,IF(AND(N32&gt;2,BM32="FUERTE",BN32="DIRECTAMENTE"),N32-2,IF(AND(N32&gt;=2,BM32="MODERADA",BN32="DIRECTAMENTE"),N32-1,N32))))</f>
        <v>#DIV/0!</v>
      </c>
      <c r="BP32" s="246" t="e">
        <f>IF(BO32=1,"Rara vez",IF(BO32=2,"Improbable",IF(BO32=3,"Posible",IF(BO32=4,"Probable",IF(BO32=5,"Casi Seguro",0)))))</f>
        <v>#DIV/0!</v>
      </c>
      <c r="BQ32" s="228" t="str">
        <f>AK32</f>
        <v/>
      </c>
      <c r="BR32" s="228" t="e">
        <f>IF(AND(BP32="Rara Vez",BQ32="Moderado"),"Moderado",IF(AND(BP32="Rara Vez",BQ32="Mayor"),"Alto",IF(AND(BP32="Improbable",BQ32="Moderado"),"Moderado",IF(AND(BP32="Improbable",BQ32="Mayor"),"Alto",IF(AND(BP32="Posible",BQ32="Moderado"),"Alto",IF(AND(BP32="Probable",BQ32="Moderado"),"Alto","Extremo"))))))</f>
        <v>#DIV/0!</v>
      </c>
      <c r="BS32" s="229"/>
    </row>
    <row r="33" spans="2:71" s="57" customFormat="1" ht="96" hidden="1" customHeight="1" x14ac:dyDescent="0.25">
      <c r="B33" s="198"/>
      <c r="C33" s="201"/>
      <c r="D33" s="203"/>
      <c r="E33" s="203"/>
      <c r="F33" s="232"/>
      <c r="G33" s="232"/>
      <c r="H33" s="232"/>
      <c r="I33" s="232"/>
      <c r="J33" s="203"/>
      <c r="K33" s="58">
        <v>2</v>
      </c>
      <c r="L33" s="59" t="s">
        <v>123</v>
      </c>
      <c r="M33" s="223"/>
      <c r="N33" s="251"/>
      <c r="O33" s="215"/>
      <c r="P33" s="218"/>
      <c r="Q33" s="248"/>
      <c r="R33" s="248"/>
      <c r="S33" s="248"/>
      <c r="T33" s="248"/>
      <c r="U33" s="248"/>
      <c r="V33" s="248"/>
      <c r="W33" s="248"/>
      <c r="X33" s="248"/>
      <c r="Y33" s="248"/>
      <c r="Z33" s="248"/>
      <c r="AA33" s="248"/>
      <c r="AB33" s="248"/>
      <c r="AC33" s="248"/>
      <c r="AD33" s="248"/>
      <c r="AE33" s="248"/>
      <c r="AF33" s="248"/>
      <c r="AG33" s="248"/>
      <c r="AH33" s="248"/>
      <c r="AI33" s="248"/>
      <c r="AJ33" s="221"/>
      <c r="AK33" s="221"/>
      <c r="AL33" s="221"/>
      <c r="AM33" s="235"/>
      <c r="AN33" s="60">
        <v>2</v>
      </c>
      <c r="AO33" s="61" t="s">
        <v>125</v>
      </c>
      <c r="AP33" s="61"/>
      <c r="AQ33" s="61" t="s">
        <v>122</v>
      </c>
      <c r="AR33" s="61"/>
      <c r="AS33" s="61"/>
      <c r="AT33" s="61"/>
      <c r="AU33" s="61"/>
      <c r="AV33" s="61" t="s">
        <v>122</v>
      </c>
      <c r="AW33" s="62" t="s">
        <v>122</v>
      </c>
      <c r="AX33" s="62" t="s">
        <v>122</v>
      </c>
      <c r="AY33" s="62" t="s">
        <v>122</v>
      </c>
      <c r="AZ33" s="62" t="s">
        <v>122</v>
      </c>
      <c r="BA33" s="62" t="s">
        <v>122</v>
      </c>
      <c r="BB33" s="62" t="s">
        <v>122</v>
      </c>
      <c r="BC33" s="62" t="s">
        <v>122</v>
      </c>
      <c r="BD33" s="62">
        <f t="shared" si="0"/>
        <v>0</v>
      </c>
      <c r="BE33" s="62" t="str">
        <f t="shared" si="1"/>
        <v>Débil</v>
      </c>
      <c r="BF33" s="61"/>
      <c r="BG33" s="63" t="s">
        <v>122</v>
      </c>
      <c r="BH33" s="62" t="str">
        <f t="shared" si="2"/>
        <v>Casilla formulada</v>
      </c>
      <c r="BI33" s="61"/>
      <c r="BJ33" s="62" t="str">
        <f t="shared" si="3"/>
        <v/>
      </c>
      <c r="BK33" s="62" t="str">
        <f t="shared" si="4"/>
        <v/>
      </c>
      <c r="BL33" s="62" t="str">
        <f t="shared" si="5"/>
        <v>SI</v>
      </c>
      <c r="BM33" s="238"/>
      <c r="BN33" s="241"/>
      <c r="BO33" s="254"/>
      <c r="BP33" s="218"/>
      <c r="BQ33" s="221"/>
      <c r="BR33" s="221"/>
      <c r="BS33" s="230"/>
    </row>
    <row r="34" spans="2:71" s="57" customFormat="1" ht="96" hidden="1" customHeight="1" x14ac:dyDescent="0.25">
      <c r="B34" s="198"/>
      <c r="C34" s="201"/>
      <c r="D34" s="203"/>
      <c r="E34" s="203"/>
      <c r="F34" s="232"/>
      <c r="G34" s="232"/>
      <c r="H34" s="232"/>
      <c r="I34" s="232"/>
      <c r="J34" s="203"/>
      <c r="K34" s="64">
        <v>3</v>
      </c>
      <c r="L34" s="65" t="s">
        <v>123</v>
      </c>
      <c r="M34" s="223"/>
      <c r="N34" s="251"/>
      <c r="O34" s="215"/>
      <c r="P34" s="218"/>
      <c r="Q34" s="248"/>
      <c r="R34" s="248"/>
      <c r="S34" s="248"/>
      <c r="T34" s="248"/>
      <c r="U34" s="248"/>
      <c r="V34" s="248"/>
      <c r="W34" s="248"/>
      <c r="X34" s="248"/>
      <c r="Y34" s="248"/>
      <c r="Z34" s="248"/>
      <c r="AA34" s="248"/>
      <c r="AB34" s="248"/>
      <c r="AC34" s="248"/>
      <c r="AD34" s="248"/>
      <c r="AE34" s="248"/>
      <c r="AF34" s="248"/>
      <c r="AG34" s="248"/>
      <c r="AH34" s="248"/>
      <c r="AI34" s="248"/>
      <c r="AJ34" s="221"/>
      <c r="AK34" s="221"/>
      <c r="AL34" s="221"/>
      <c r="AM34" s="235"/>
      <c r="AN34" s="66">
        <v>3</v>
      </c>
      <c r="AO34" s="67" t="s">
        <v>125</v>
      </c>
      <c r="AP34" s="67"/>
      <c r="AQ34" s="67" t="s">
        <v>122</v>
      </c>
      <c r="AR34" s="67"/>
      <c r="AS34" s="67"/>
      <c r="AT34" s="67"/>
      <c r="AU34" s="67"/>
      <c r="AV34" s="67" t="s">
        <v>122</v>
      </c>
      <c r="AW34" s="68" t="s">
        <v>122</v>
      </c>
      <c r="AX34" s="68" t="s">
        <v>122</v>
      </c>
      <c r="AY34" s="68" t="s">
        <v>122</v>
      </c>
      <c r="AZ34" s="68" t="s">
        <v>122</v>
      </c>
      <c r="BA34" s="68" t="s">
        <v>122</v>
      </c>
      <c r="BB34" s="68" t="s">
        <v>122</v>
      </c>
      <c r="BC34" s="68" t="s">
        <v>122</v>
      </c>
      <c r="BD34" s="68">
        <f t="shared" si="0"/>
        <v>0</v>
      </c>
      <c r="BE34" s="68" t="str">
        <f t="shared" si="1"/>
        <v>Débil</v>
      </c>
      <c r="BF34" s="67"/>
      <c r="BG34" s="69" t="s">
        <v>122</v>
      </c>
      <c r="BH34" s="68" t="str">
        <f t="shared" si="2"/>
        <v>Casilla formulada</v>
      </c>
      <c r="BI34" s="67"/>
      <c r="BJ34" s="68" t="str">
        <f t="shared" si="3"/>
        <v/>
      </c>
      <c r="BK34" s="68" t="str">
        <f t="shared" si="4"/>
        <v/>
      </c>
      <c r="BL34" s="68" t="str">
        <f t="shared" si="5"/>
        <v>SI</v>
      </c>
      <c r="BM34" s="238"/>
      <c r="BN34" s="241"/>
      <c r="BO34" s="254"/>
      <c r="BP34" s="218"/>
      <c r="BQ34" s="221"/>
      <c r="BR34" s="221"/>
      <c r="BS34" s="230"/>
    </row>
    <row r="35" spans="2:71" s="57" customFormat="1" ht="96" hidden="1" customHeight="1" x14ac:dyDescent="0.25">
      <c r="B35" s="198"/>
      <c r="C35" s="201"/>
      <c r="D35" s="203"/>
      <c r="E35" s="203"/>
      <c r="F35" s="232"/>
      <c r="G35" s="232"/>
      <c r="H35" s="232"/>
      <c r="I35" s="232"/>
      <c r="J35" s="203"/>
      <c r="K35" s="58">
        <v>4</v>
      </c>
      <c r="L35" s="59" t="s">
        <v>123</v>
      </c>
      <c r="M35" s="223"/>
      <c r="N35" s="251"/>
      <c r="O35" s="215"/>
      <c r="P35" s="218"/>
      <c r="Q35" s="248"/>
      <c r="R35" s="248"/>
      <c r="S35" s="248"/>
      <c r="T35" s="248"/>
      <c r="U35" s="248"/>
      <c r="V35" s="248"/>
      <c r="W35" s="248"/>
      <c r="X35" s="248"/>
      <c r="Y35" s="248"/>
      <c r="Z35" s="248"/>
      <c r="AA35" s="248"/>
      <c r="AB35" s="248"/>
      <c r="AC35" s="248"/>
      <c r="AD35" s="248"/>
      <c r="AE35" s="248"/>
      <c r="AF35" s="248"/>
      <c r="AG35" s="248"/>
      <c r="AH35" s="248"/>
      <c r="AI35" s="248"/>
      <c r="AJ35" s="221"/>
      <c r="AK35" s="221"/>
      <c r="AL35" s="221"/>
      <c r="AM35" s="235"/>
      <c r="AN35" s="60">
        <v>4</v>
      </c>
      <c r="AO35" s="61" t="s">
        <v>125</v>
      </c>
      <c r="AP35" s="61"/>
      <c r="AQ35" s="61" t="s">
        <v>122</v>
      </c>
      <c r="AR35" s="61"/>
      <c r="AS35" s="61"/>
      <c r="AT35" s="61"/>
      <c r="AU35" s="61"/>
      <c r="AV35" s="61" t="s">
        <v>122</v>
      </c>
      <c r="AW35" s="62" t="s">
        <v>122</v>
      </c>
      <c r="AX35" s="62" t="s">
        <v>122</v>
      </c>
      <c r="AY35" s="62" t="s">
        <v>122</v>
      </c>
      <c r="AZ35" s="62" t="s">
        <v>122</v>
      </c>
      <c r="BA35" s="62" t="s">
        <v>122</v>
      </c>
      <c r="BB35" s="62" t="s">
        <v>122</v>
      </c>
      <c r="BC35" s="62" t="s">
        <v>122</v>
      </c>
      <c r="BD35" s="62">
        <f t="shared" si="0"/>
        <v>0</v>
      </c>
      <c r="BE35" s="62" t="str">
        <f t="shared" si="1"/>
        <v>Débil</v>
      </c>
      <c r="BF35" s="61"/>
      <c r="BG35" s="63" t="s">
        <v>122</v>
      </c>
      <c r="BH35" s="62" t="str">
        <f t="shared" si="2"/>
        <v>Casilla formulada</v>
      </c>
      <c r="BI35" s="61"/>
      <c r="BJ35" s="62" t="str">
        <f t="shared" si="3"/>
        <v/>
      </c>
      <c r="BK35" s="62" t="str">
        <f t="shared" si="4"/>
        <v/>
      </c>
      <c r="BL35" s="62" t="str">
        <f t="shared" si="5"/>
        <v>SI</v>
      </c>
      <c r="BM35" s="238"/>
      <c r="BN35" s="241"/>
      <c r="BO35" s="254"/>
      <c r="BP35" s="218"/>
      <c r="BQ35" s="221"/>
      <c r="BR35" s="221"/>
      <c r="BS35" s="230"/>
    </row>
    <row r="36" spans="2:71" s="57" customFormat="1" ht="96" hidden="1" customHeight="1" x14ac:dyDescent="0.25">
      <c r="B36" s="198"/>
      <c r="C36" s="201"/>
      <c r="D36" s="203"/>
      <c r="E36" s="203"/>
      <c r="F36" s="232"/>
      <c r="G36" s="232"/>
      <c r="H36" s="232"/>
      <c r="I36" s="232"/>
      <c r="J36" s="203"/>
      <c r="K36" s="64">
        <v>5</v>
      </c>
      <c r="L36" s="65" t="s">
        <v>123</v>
      </c>
      <c r="M36" s="223"/>
      <c r="N36" s="251"/>
      <c r="O36" s="215"/>
      <c r="P36" s="218"/>
      <c r="Q36" s="248"/>
      <c r="R36" s="248"/>
      <c r="S36" s="248"/>
      <c r="T36" s="248"/>
      <c r="U36" s="248"/>
      <c r="V36" s="248"/>
      <c r="W36" s="248"/>
      <c r="X36" s="248"/>
      <c r="Y36" s="248"/>
      <c r="Z36" s="248"/>
      <c r="AA36" s="248"/>
      <c r="AB36" s="248"/>
      <c r="AC36" s="248"/>
      <c r="AD36" s="248"/>
      <c r="AE36" s="248"/>
      <c r="AF36" s="248"/>
      <c r="AG36" s="248"/>
      <c r="AH36" s="248"/>
      <c r="AI36" s="248"/>
      <c r="AJ36" s="221"/>
      <c r="AK36" s="221"/>
      <c r="AL36" s="221"/>
      <c r="AM36" s="235"/>
      <c r="AN36" s="66">
        <v>5</v>
      </c>
      <c r="AO36" s="67" t="s">
        <v>125</v>
      </c>
      <c r="AP36" s="67"/>
      <c r="AQ36" s="67" t="s">
        <v>122</v>
      </c>
      <c r="AR36" s="67"/>
      <c r="AS36" s="67"/>
      <c r="AT36" s="67"/>
      <c r="AU36" s="67"/>
      <c r="AV36" s="67" t="s">
        <v>122</v>
      </c>
      <c r="AW36" s="68" t="s">
        <v>122</v>
      </c>
      <c r="AX36" s="68" t="s">
        <v>122</v>
      </c>
      <c r="AY36" s="68" t="s">
        <v>122</v>
      </c>
      <c r="AZ36" s="68" t="s">
        <v>122</v>
      </c>
      <c r="BA36" s="68" t="s">
        <v>122</v>
      </c>
      <c r="BB36" s="68" t="s">
        <v>122</v>
      </c>
      <c r="BC36" s="68" t="s">
        <v>122</v>
      </c>
      <c r="BD36" s="68">
        <f t="shared" si="0"/>
        <v>0</v>
      </c>
      <c r="BE36" s="68" t="str">
        <f t="shared" si="1"/>
        <v>Débil</v>
      </c>
      <c r="BF36" s="67"/>
      <c r="BG36" s="69" t="s">
        <v>122</v>
      </c>
      <c r="BH36" s="68" t="str">
        <f t="shared" si="2"/>
        <v>Casilla formulada</v>
      </c>
      <c r="BI36" s="67"/>
      <c r="BJ36" s="68" t="str">
        <f t="shared" si="3"/>
        <v/>
      </c>
      <c r="BK36" s="68" t="str">
        <f t="shared" si="4"/>
        <v/>
      </c>
      <c r="BL36" s="68" t="str">
        <f t="shared" si="5"/>
        <v>SI</v>
      </c>
      <c r="BM36" s="238"/>
      <c r="BN36" s="241"/>
      <c r="BO36" s="254"/>
      <c r="BP36" s="218"/>
      <c r="BQ36" s="221"/>
      <c r="BR36" s="221"/>
      <c r="BS36" s="230"/>
    </row>
    <row r="37" spans="2:71" s="57" customFormat="1" ht="96" hidden="1" customHeight="1" x14ac:dyDescent="0.25">
      <c r="B37" s="198"/>
      <c r="C37" s="201"/>
      <c r="D37" s="203"/>
      <c r="E37" s="203"/>
      <c r="F37" s="232"/>
      <c r="G37" s="232"/>
      <c r="H37" s="232"/>
      <c r="I37" s="232"/>
      <c r="J37" s="203"/>
      <c r="K37" s="58">
        <v>6</v>
      </c>
      <c r="L37" s="59" t="s">
        <v>123</v>
      </c>
      <c r="M37" s="223"/>
      <c r="N37" s="251"/>
      <c r="O37" s="215"/>
      <c r="P37" s="218"/>
      <c r="Q37" s="248"/>
      <c r="R37" s="248"/>
      <c r="S37" s="248"/>
      <c r="T37" s="248"/>
      <c r="U37" s="248"/>
      <c r="V37" s="248"/>
      <c r="W37" s="248"/>
      <c r="X37" s="248"/>
      <c r="Y37" s="248"/>
      <c r="Z37" s="248"/>
      <c r="AA37" s="248"/>
      <c r="AB37" s="248"/>
      <c r="AC37" s="248"/>
      <c r="AD37" s="248"/>
      <c r="AE37" s="248"/>
      <c r="AF37" s="248"/>
      <c r="AG37" s="248"/>
      <c r="AH37" s="248"/>
      <c r="AI37" s="248"/>
      <c r="AJ37" s="221"/>
      <c r="AK37" s="221"/>
      <c r="AL37" s="221"/>
      <c r="AM37" s="235"/>
      <c r="AN37" s="60">
        <v>6</v>
      </c>
      <c r="AO37" s="61" t="s">
        <v>125</v>
      </c>
      <c r="AP37" s="61"/>
      <c r="AQ37" s="61" t="s">
        <v>122</v>
      </c>
      <c r="AR37" s="61"/>
      <c r="AS37" s="61"/>
      <c r="AT37" s="61"/>
      <c r="AU37" s="61"/>
      <c r="AV37" s="61" t="s">
        <v>122</v>
      </c>
      <c r="AW37" s="62" t="s">
        <v>122</v>
      </c>
      <c r="AX37" s="62" t="s">
        <v>122</v>
      </c>
      <c r="AY37" s="62" t="s">
        <v>122</v>
      </c>
      <c r="AZ37" s="62" t="s">
        <v>122</v>
      </c>
      <c r="BA37" s="62" t="s">
        <v>122</v>
      </c>
      <c r="BB37" s="62" t="s">
        <v>122</v>
      </c>
      <c r="BC37" s="62" t="s">
        <v>122</v>
      </c>
      <c r="BD37" s="62">
        <f t="shared" si="0"/>
        <v>0</v>
      </c>
      <c r="BE37" s="62" t="str">
        <f t="shared" si="1"/>
        <v>Débil</v>
      </c>
      <c r="BF37" s="61"/>
      <c r="BG37" s="63" t="s">
        <v>122</v>
      </c>
      <c r="BH37" s="62" t="str">
        <f t="shared" si="2"/>
        <v>Casilla formulada</v>
      </c>
      <c r="BI37" s="61"/>
      <c r="BJ37" s="62" t="str">
        <f t="shared" si="3"/>
        <v/>
      </c>
      <c r="BK37" s="62" t="str">
        <f t="shared" si="4"/>
        <v/>
      </c>
      <c r="BL37" s="62" t="str">
        <f t="shared" si="5"/>
        <v>SI</v>
      </c>
      <c r="BM37" s="238"/>
      <c r="BN37" s="241"/>
      <c r="BO37" s="254"/>
      <c r="BP37" s="218"/>
      <c r="BQ37" s="221"/>
      <c r="BR37" s="221"/>
      <c r="BS37" s="230"/>
    </row>
    <row r="38" spans="2:71" s="57" customFormat="1" ht="96" hidden="1" customHeight="1" x14ac:dyDescent="0.25">
      <c r="B38" s="198"/>
      <c r="C38" s="201"/>
      <c r="D38" s="203"/>
      <c r="E38" s="203"/>
      <c r="F38" s="232"/>
      <c r="G38" s="232"/>
      <c r="H38" s="232"/>
      <c r="I38" s="232"/>
      <c r="J38" s="203"/>
      <c r="K38" s="64">
        <v>7</v>
      </c>
      <c r="L38" s="65" t="s">
        <v>123</v>
      </c>
      <c r="M38" s="223"/>
      <c r="N38" s="251"/>
      <c r="O38" s="215"/>
      <c r="P38" s="218"/>
      <c r="Q38" s="248"/>
      <c r="R38" s="248"/>
      <c r="S38" s="248"/>
      <c r="T38" s="248"/>
      <c r="U38" s="248"/>
      <c r="V38" s="248"/>
      <c r="W38" s="248"/>
      <c r="X38" s="248"/>
      <c r="Y38" s="248"/>
      <c r="Z38" s="248"/>
      <c r="AA38" s="248"/>
      <c r="AB38" s="248"/>
      <c r="AC38" s="248"/>
      <c r="AD38" s="248"/>
      <c r="AE38" s="248"/>
      <c r="AF38" s="248"/>
      <c r="AG38" s="248"/>
      <c r="AH38" s="248"/>
      <c r="AI38" s="248"/>
      <c r="AJ38" s="221"/>
      <c r="AK38" s="221"/>
      <c r="AL38" s="221"/>
      <c r="AM38" s="235"/>
      <c r="AN38" s="66">
        <v>7</v>
      </c>
      <c r="AO38" s="67" t="s">
        <v>125</v>
      </c>
      <c r="AP38" s="67"/>
      <c r="AQ38" s="67" t="s">
        <v>122</v>
      </c>
      <c r="AR38" s="67"/>
      <c r="AS38" s="67"/>
      <c r="AT38" s="67"/>
      <c r="AU38" s="67"/>
      <c r="AV38" s="67" t="s">
        <v>122</v>
      </c>
      <c r="AW38" s="68" t="s">
        <v>122</v>
      </c>
      <c r="AX38" s="68" t="s">
        <v>122</v>
      </c>
      <c r="AY38" s="68" t="s">
        <v>122</v>
      </c>
      <c r="AZ38" s="68" t="s">
        <v>122</v>
      </c>
      <c r="BA38" s="68" t="s">
        <v>122</v>
      </c>
      <c r="BB38" s="68" t="s">
        <v>122</v>
      </c>
      <c r="BC38" s="68" t="s">
        <v>122</v>
      </c>
      <c r="BD38" s="68">
        <f t="shared" si="0"/>
        <v>0</v>
      </c>
      <c r="BE38" s="68" t="str">
        <f t="shared" si="1"/>
        <v>Débil</v>
      </c>
      <c r="BF38" s="67"/>
      <c r="BG38" s="69" t="s">
        <v>122</v>
      </c>
      <c r="BH38" s="68" t="str">
        <f t="shared" si="2"/>
        <v>Casilla formulada</v>
      </c>
      <c r="BI38" s="67"/>
      <c r="BJ38" s="68" t="str">
        <f t="shared" si="3"/>
        <v/>
      </c>
      <c r="BK38" s="68" t="str">
        <f t="shared" si="4"/>
        <v/>
      </c>
      <c r="BL38" s="68" t="str">
        <f t="shared" si="5"/>
        <v>SI</v>
      </c>
      <c r="BM38" s="238"/>
      <c r="BN38" s="241"/>
      <c r="BO38" s="254"/>
      <c r="BP38" s="218"/>
      <c r="BQ38" s="221"/>
      <c r="BR38" s="221"/>
      <c r="BS38" s="230"/>
    </row>
    <row r="39" spans="2:71" s="57" customFormat="1" ht="96" hidden="1" customHeight="1" x14ac:dyDescent="0.25">
      <c r="B39" s="198"/>
      <c r="C39" s="201"/>
      <c r="D39" s="203"/>
      <c r="E39" s="203"/>
      <c r="F39" s="232"/>
      <c r="G39" s="232"/>
      <c r="H39" s="232"/>
      <c r="I39" s="232"/>
      <c r="J39" s="203"/>
      <c r="K39" s="58">
        <v>8</v>
      </c>
      <c r="L39" s="59" t="s">
        <v>123</v>
      </c>
      <c r="M39" s="223"/>
      <c r="N39" s="251"/>
      <c r="O39" s="215"/>
      <c r="P39" s="218"/>
      <c r="Q39" s="248"/>
      <c r="R39" s="248"/>
      <c r="S39" s="248"/>
      <c r="T39" s="248"/>
      <c r="U39" s="248"/>
      <c r="V39" s="248"/>
      <c r="W39" s="248"/>
      <c r="X39" s="248"/>
      <c r="Y39" s="248"/>
      <c r="Z39" s="248"/>
      <c r="AA39" s="248"/>
      <c r="AB39" s="248"/>
      <c r="AC39" s="248"/>
      <c r="AD39" s="248"/>
      <c r="AE39" s="248"/>
      <c r="AF39" s="248"/>
      <c r="AG39" s="248"/>
      <c r="AH39" s="248"/>
      <c r="AI39" s="248"/>
      <c r="AJ39" s="221"/>
      <c r="AK39" s="221"/>
      <c r="AL39" s="221"/>
      <c r="AM39" s="235"/>
      <c r="AN39" s="60">
        <v>8</v>
      </c>
      <c r="AO39" s="61" t="s">
        <v>125</v>
      </c>
      <c r="AP39" s="61"/>
      <c r="AQ39" s="61" t="s">
        <v>122</v>
      </c>
      <c r="AR39" s="61"/>
      <c r="AS39" s="61"/>
      <c r="AT39" s="61"/>
      <c r="AU39" s="61"/>
      <c r="AV39" s="61" t="s">
        <v>122</v>
      </c>
      <c r="AW39" s="62" t="s">
        <v>122</v>
      </c>
      <c r="AX39" s="62" t="s">
        <v>122</v>
      </c>
      <c r="AY39" s="62" t="s">
        <v>122</v>
      </c>
      <c r="AZ39" s="62" t="s">
        <v>122</v>
      </c>
      <c r="BA39" s="62" t="s">
        <v>122</v>
      </c>
      <c r="BB39" s="62" t="s">
        <v>122</v>
      </c>
      <c r="BC39" s="62" t="s">
        <v>122</v>
      </c>
      <c r="BD39" s="62">
        <f t="shared" si="0"/>
        <v>0</v>
      </c>
      <c r="BE39" s="62" t="str">
        <f t="shared" si="1"/>
        <v>Débil</v>
      </c>
      <c r="BF39" s="61"/>
      <c r="BG39" s="63" t="s">
        <v>122</v>
      </c>
      <c r="BH39" s="62" t="str">
        <f t="shared" si="2"/>
        <v>Casilla formulada</v>
      </c>
      <c r="BI39" s="61"/>
      <c r="BJ39" s="62" t="str">
        <f t="shared" si="3"/>
        <v/>
      </c>
      <c r="BK39" s="62" t="str">
        <f t="shared" si="4"/>
        <v/>
      </c>
      <c r="BL39" s="62" t="str">
        <f t="shared" si="5"/>
        <v>SI</v>
      </c>
      <c r="BM39" s="238"/>
      <c r="BN39" s="241"/>
      <c r="BO39" s="254"/>
      <c r="BP39" s="218"/>
      <c r="BQ39" s="221"/>
      <c r="BR39" s="221"/>
      <c r="BS39" s="230"/>
    </row>
    <row r="40" spans="2:71" s="57" customFormat="1" ht="96" hidden="1" customHeight="1" x14ac:dyDescent="0.25">
      <c r="B40" s="198"/>
      <c r="C40" s="201"/>
      <c r="D40" s="203"/>
      <c r="E40" s="203"/>
      <c r="F40" s="232"/>
      <c r="G40" s="232"/>
      <c r="H40" s="232"/>
      <c r="I40" s="232"/>
      <c r="J40" s="203"/>
      <c r="K40" s="64">
        <v>9</v>
      </c>
      <c r="L40" s="70" t="s">
        <v>123</v>
      </c>
      <c r="M40" s="223"/>
      <c r="N40" s="251"/>
      <c r="O40" s="215"/>
      <c r="P40" s="218"/>
      <c r="Q40" s="248"/>
      <c r="R40" s="248"/>
      <c r="S40" s="248"/>
      <c r="T40" s="248"/>
      <c r="U40" s="248"/>
      <c r="V40" s="248"/>
      <c r="W40" s="248"/>
      <c r="X40" s="248"/>
      <c r="Y40" s="248"/>
      <c r="Z40" s="248"/>
      <c r="AA40" s="248"/>
      <c r="AB40" s="248"/>
      <c r="AC40" s="248"/>
      <c r="AD40" s="248"/>
      <c r="AE40" s="248"/>
      <c r="AF40" s="248"/>
      <c r="AG40" s="248"/>
      <c r="AH40" s="248"/>
      <c r="AI40" s="248"/>
      <c r="AJ40" s="221"/>
      <c r="AK40" s="221"/>
      <c r="AL40" s="221"/>
      <c r="AM40" s="235"/>
      <c r="AN40" s="66">
        <v>9</v>
      </c>
      <c r="AO40" s="67" t="s">
        <v>125</v>
      </c>
      <c r="AP40" s="67"/>
      <c r="AQ40" s="67" t="s">
        <v>122</v>
      </c>
      <c r="AR40" s="67"/>
      <c r="AS40" s="67"/>
      <c r="AT40" s="67"/>
      <c r="AU40" s="67"/>
      <c r="AV40" s="67" t="s">
        <v>122</v>
      </c>
      <c r="AW40" s="68" t="s">
        <v>122</v>
      </c>
      <c r="AX40" s="68" t="s">
        <v>122</v>
      </c>
      <c r="AY40" s="68" t="s">
        <v>122</v>
      </c>
      <c r="AZ40" s="68" t="s">
        <v>122</v>
      </c>
      <c r="BA40" s="68" t="s">
        <v>122</v>
      </c>
      <c r="BB40" s="68" t="s">
        <v>122</v>
      </c>
      <c r="BC40" s="68" t="s">
        <v>122</v>
      </c>
      <c r="BD40" s="68">
        <f t="shared" si="0"/>
        <v>0</v>
      </c>
      <c r="BE40" s="68" t="str">
        <f t="shared" si="1"/>
        <v>Débil</v>
      </c>
      <c r="BF40" s="67"/>
      <c r="BG40" s="69" t="s">
        <v>122</v>
      </c>
      <c r="BH40" s="68" t="str">
        <f t="shared" si="2"/>
        <v>Casilla formulada</v>
      </c>
      <c r="BI40" s="67"/>
      <c r="BJ40" s="68" t="str">
        <f t="shared" si="3"/>
        <v/>
      </c>
      <c r="BK40" s="68" t="str">
        <f t="shared" si="4"/>
        <v/>
      </c>
      <c r="BL40" s="68" t="str">
        <f t="shared" si="5"/>
        <v>SI</v>
      </c>
      <c r="BM40" s="238"/>
      <c r="BN40" s="241"/>
      <c r="BO40" s="254"/>
      <c r="BP40" s="218"/>
      <c r="BQ40" s="221"/>
      <c r="BR40" s="221"/>
      <c r="BS40" s="230"/>
    </row>
    <row r="41" spans="2:71" s="57" customFormat="1" ht="96" hidden="1" customHeight="1" thickBot="1" x14ac:dyDescent="0.3">
      <c r="B41" s="199"/>
      <c r="C41" s="202"/>
      <c r="D41" s="204"/>
      <c r="E41" s="204"/>
      <c r="F41" s="233"/>
      <c r="G41" s="233"/>
      <c r="H41" s="233"/>
      <c r="I41" s="233"/>
      <c r="J41" s="204"/>
      <c r="K41" s="71">
        <v>10</v>
      </c>
      <c r="L41" s="72" t="s">
        <v>123</v>
      </c>
      <c r="M41" s="224"/>
      <c r="N41" s="252"/>
      <c r="O41" s="216"/>
      <c r="P41" s="219"/>
      <c r="Q41" s="249"/>
      <c r="R41" s="249"/>
      <c r="S41" s="249"/>
      <c r="T41" s="249"/>
      <c r="U41" s="249"/>
      <c r="V41" s="249"/>
      <c r="W41" s="249"/>
      <c r="X41" s="249"/>
      <c r="Y41" s="249"/>
      <c r="Z41" s="249"/>
      <c r="AA41" s="249"/>
      <c r="AB41" s="249"/>
      <c r="AC41" s="249"/>
      <c r="AD41" s="249"/>
      <c r="AE41" s="249"/>
      <c r="AF41" s="249"/>
      <c r="AG41" s="249"/>
      <c r="AH41" s="249"/>
      <c r="AI41" s="249"/>
      <c r="AJ41" s="222"/>
      <c r="AK41" s="222"/>
      <c r="AL41" s="222"/>
      <c r="AM41" s="236"/>
      <c r="AN41" s="73">
        <v>10</v>
      </c>
      <c r="AO41" s="74" t="s">
        <v>125</v>
      </c>
      <c r="AP41" s="74"/>
      <c r="AQ41" s="74" t="s">
        <v>122</v>
      </c>
      <c r="AR41" s="74"/>
      <c r="AS41" s="74"/>
      <c r="AT41" s="74"/>
      <c r="AU41" s="74"/>
      <c r="AV41" s="74" t="s">
        <v>122</v>
      </c>
      <c r="AW41" s="75" t="s">
        <v>122</v>
      </c>
      <c r="AX41" s="75" t="s">
        <v>122</v>
      </c>
      <c r="AY41" s="75" t="s">
        <v>122</v>
      </c>
      <c r="AZ41" s="75" t="s">
        <v>122</v>
      </c>
      <c r="BA41" s="75" t="s">
        <v>122</v>
      </c>
      <c r="BB41" s="75" t="s">
        <v>122</v>
      </c>
      <c r="BC41" s="75" t="s">
        <v>122</v>
      </c>
      <c r="BD41" s="75">
        <f t="shared" si="0"/>
        <v>0</v>
      </c>
      <c r="BE41" s="75" t="str">
        <f t="shared" si="1"/>
        <v>Débil</v>
      </c>
      <c r="BF41" s="74"/>
      <c r="BG41" s="76" t="s">
        <v>122</v>
      </c>
      <c r="BH41" s="75" t="str">
        <f t="shared" si="2"/>
        <v>Casilla formulada</v>
      </c>
      <c r="BI41" s="74"/>
      <c r="BJ41" s="75" t="str">
        <f t="shared" si="3"/>
        <v/>
      </c>
      <c r="BK41" s="75" t="str">
        <f t="shared" si="4"/>
        <v/>
      </c>
      <c r="BL41" s="75" t="str">
        <f t="shared" si="5"/>
        <v>SI</v>
      </c>
      <c r="BM41" s="239"/>
      <c r="BN41" s="242"/>
      <c r="BO41" s="255"/>
      <c r="BP41" s="219"/>
      <c r="BQ41" s="222"/>
      <c r="BR41" s="222"/>
      <c r="BS41" s="231"/>
    </row>
    <row r="42" spans="2:71" s="57" customFormat="1" ht="96" hidden="1" customHeight="1" x14ac:dyDescent="0.25">
      <c r="B42" s="197">
        <v>4</v>
      </c>
      <c r="C42" s="200" t="s">
        <v>120</v>
      </c>
      <c r="D42" s="203" t="s">
        <v>121</v>
      </c>
      <c r="E42" s="203"/>
      <c r="F42" s="232" t="s">
        <v>122</v>
      </c>
      <c r="G42" s="232" t="s">
        <v>122</v>
      </c>
      <c r="H42" s="232" t="s">
        <v>122</v>
      </c>
      <c r="I42" s="232" t="s">
        <v>122</v>
      </c>
      <c r="J42" s="203" t="str">
        <f>IF(AND((F42="SI"),(G42="SI"),(H42="SI"),(I42="SI")),"Si es Riesgo de Corrupción","No es Riesgo de Corrupción")</f>
        <v>No es Riesgo de Corrupción</v>
      </c>
      <c r="K42" s="50">
        <v>1</v>
      </c>
      <c r="L42" s="51" t="s">
        <v>123</v>
      </c>
      <c r="M42" s="223" t="s">
        <v>191</v>
      </c>
      <c r="N42" s="250" t="s">
        <v>122</v>
      </c>
      <c r="O42" s="214" t="str">
        <f>IF(N42=1,"Rara vez",IF(N42=2,"Improbable",IF(N42=3,"Posible",IF(N42=4,"Probable",IF(N42=5,"Casi seguro","Definir el nivel de probabilidad")))))</f>
        <v>Definir el nivel de probabilidad</v>
      </c>
      <c r="P42" s="217" t="str">
        <f>IF(N42=5,"Descripción:
Se espera que el evento ocurra en la mayoría de las circunstancias
Frecuencia:
Más de 1 vez al año",IF(N42=4,"Descripción:
Es viable que el evento ocurra en la mayoría de las circunstancias
Frecuencia:
Al menos 1 vez en el último año",IF(N42=3,"Descripción:
El evento podrá ocurrir en algún momento
Frecuencia:
Al menos 1 vez en los últimos 2 años",IF(N42=2,"Descripción:
El evento puede ocurrir en algún momento
Frecuencia:
Al menos 1 vez en los últimos 5 años",IF(N42=1,"Descripción:
El evento puede ocurrir solo en circunstancias excepcionales (poco comunes o anormales)
Frecuencia:
No se ha presentado en los últimos 5 años","← ← 
Definir el nivel de probabilidad")))))</f>
        <v>← ← 
Definir el nivel de probabilidad</v>
      </c>
      <c r="Q42" s="247" t="s">
        <v>122</v>
      </c>
      <c r="R42" s="247" t="s">
        <v>122</v>
      </c>
      <c r="S42" s="247" t="s">
        <v>122</v>
      </c>
      <c r="T42" s="247" t="s">
        <v>122</v>
      </c>
      <c r="U42" s="247" t="s">
        <v>122</v>
      </c>
      <c r="V42" s="247" t="s">
        <v>122</v>
      </c>
      <c r="W42" s="247" t="s">
        <v>122</v>
      </c>
      <c r="X42" s="247" t="s">
        <v>122</v>
      </c>
      <c r="Y42" s="247" t="s">
        <v>122</v>
      </c>
      <c r="Z42" s="247" t="s">
        <v>122</v>
      </c>
      <c r="AA42" s="247" t="s">
        <v>122</v>
      </c>
      <c r="AB42" s="247" t="s">
        <v>122</v>
      </c>
      <c r="AC42" s="247" t="s">
        <v>122</v>
      </c>
      <c r="AD42" s="247" t="s">
        <v>122</v>
      </c>
      <c r="AE42" s="247" t="s">
        <v>122</v>
      </c>
      <c r="AF42" s="247" t="s">
        <v>122</v>
      </c>
      <c r="AG42" s="247" t="s">
        <v>122</v>
      </c>
      <c r="AH42" s="247" t="s">
        <v>122</v>
      </c>
      <c r="AI42" s="247" t="s">
        <v>122</v>
      </c>
      <c r="AJ42" s="220">
        <f>IF(AF42="SI","Impacto Catastrófico por lesoines o perdida de vidas humanas",(COUNTIF(Q42:AE51,"SI")+COUNTIF(AG42:AI51,"SI")))</f>
        <v>0</v>
      </c>
      <c r="AK42" s="220" t="str">
        <f>IF(AJ42=0,"",IF(AND(AJ42&gt;0,AJ42&lt;=5),"Moderado",IF(AND(AJ42&gt;5,AJ42&lt;=11),"Mayor","Catastrófico")))</f>
        <v/>
      </c>
      <c r="AL42" s="220" t="str">
        <f>IF(AND(O42="Rara Vez",AK42="Moderado"),"Moderado",IF(AND(O42="Rara Vez",AK42="Mayor"),"Alto",IF(AND(O42="Improbable",AK42="Moderado"),"Moderado",IF(AND(O42="Improbable",AK42="Mayor"),"Alto",IF(AND(O42="Posible",AK42="Moderado"),"Alto",IF(AND(O42="Probable",AK42="Moderado"),"Alto","Extremo"))))))</f>
        <v>Extremo</v>
      </c>
      <c r="AM42" s="234" t="s">
        <v>124</v>
      </c>
      <c r="AN42" s="52">
        <v>1</v>
      </c>
      <c r="AO42" s="53" t="s">
        <v>125</v>
      </c>
      <c r="AP42" s="53"/>
      <c r="AQ42" s="53" t="s">
        <v>122</v>
      </c>
      <c r="AR42" s="53"/>
      <c r="AS42" s="53"/>
      <c r="AT42" s="53"/>
      <c r="AU42" s="53"/>
      <c r="AV42" s="53" t="s">
        <v>122</v>
      </c>
      <c r="AW42" s="56" t="s">
        <v>122</v>
      </c>
      <c r="AX42" s="56" t="s">
        <v>122</v>
      </c>
      <c r="AY42" s="56" t="s">
        <v>122</v>
      </c>
      <c r="AZ42" s="56" t="s">
        <v>122</v>
      </c>
      <c r="BA42" s="56" t="s">
        <v>122</v>
      </c>
      <c r="BB42" s="56" t="s">
        <v>122</v>
      </c>
      <c r="BC42" s="56" t="s">
        <v>122</v>
      </c>
      <c r="BD42" s="56">
        <f t="shared" si="0"/>
        <v>0</v>
      </c>
      <c r="BE42" s="56" t="str">
        <f t="shared" si="1"/>
        <v>Débil</v>
      </c>
      <c r="BF42" s="53"/>
      <c r="BG42" s="55" t="s">
        <v>122</v>
      </c>
      <c r="BH42" s="56" t="str">
        <f t="shared" si="2"/>
        <v>Casilla formulada</v>
      </c>
      <c r="BI42" s="53"/>
      <c r="BJ42" s="56" t="str">
        <f t="shared" si="3"/>
        <v/>
      </c>
      <c r="BK42" s="56" t="str">
        <f t="shared" si="4"/>
        <v/>
      </c>
      <c r="BL42" s="56" t="str">
        <f t="shared" si="5"/>
        <v>SI</v>
      </c>
      <c r="BM42" s="237" t="e">
        <f>IF(AVERAGE(BK42:BK51)=100,"FUERTE",IF(AND(AVERAGE(BK42:BK51)&lt;=99,AVERAGE(BK42:BK51)&gt;=50),"MODERADA",IF(AVERAGE(BK42:BK51)&lt;50,"DÉBIL",0)))</f>
        <v>#DIV/0!</v>
      </c>
      <c r="BN42" s="240" t="str">
        <f>IFERROR(IF(BM42="DÉBIL","NO DISMINUYE",IF(AVERAGEIF(AV42:AV51,"Preventivo",BK42:BK51)&gt;=50,"DIRECTAMENTE","NO DISMINUYE")),"NO DISMINUYE")</f>
        <v>NO DISMINUYE</v>
      </c>
      <c r="BO42" s="253" t="e">
        <f>IF(N42=1,1,IF(AND(N42=2,BM42="FUERTE",BN42="DIRECTAMENTE"),N42-1,IF(AND(N42&gt;2,BM42="FUERTE",BN42="DIRECTAMENTE"),N42-2,IF(AND(N42&gt;=2,BM42="MODERADA",BN42="DIRECTAMENTE"),N42-1,N42))))</f>
        <v>#DIV/0!</v>
      </c>
      <c r="BP42" s="246" t="e">
        <f>IF(BO42=1,"Rara vez",IF(BO42=2,"Improbable",IF(BO42=3,"Posible",IF(BO42=4,"Probable",IF(BO42=5,"Casi Seguro",0)))))</f>
        <v>#DIV/0!</v>
      </c>
      <c r="BQ42" s="228" t="str">
        <f>AK42</f>
        <v/>
      </c>
      <c r="BR42" s="228" t="e">
        <f>IF(AND(BP42="Rara Vez",BQ42="Moderado"),"Moderado",IF(AND(BP42="Rara Vez",BQ42="Mayor"),"Alto",IF(AND(BP42="Improbable",BQ42="Moderado"),"Moderado",IF(AND(BP42="Improbable",BQ42="Mayor"),"Alto",IF(AND(BP42="Posible",BQ42="Moderado"),"Alto",IF(AND(BP42="Probable",BQ42="Moderado"),"Alto","Extremo"))))))</f>
        <v>#DIV/0!</v>
      </c>
      <c r="BS42" s="229"/>
    </row>
    <row r="43" spans="2:71" s="57" customFormat="1" ht="96" hidden="1" customHeight="1" x14ac:dyDescent="0.25">
      <c r="B43" s="198"/>
      <c r="C43" s="201"/>
      <c r="D43" s="203"/>
      <c r="E43" s="203"/>
      <c r="F43" s="232"/>
      <c r="G43" s="232"/>
      <c r="H43" s="232"/>
      <c r="I43" s="232"/>
      <c r="J43" s="203"/>
      <c r="K43" s="58">
        <v>2</v>
      </c>
      <c r="L43" s="59" t="s">
        <v>123</v>
      </c>
      <c r="M43" s="223"/>
      <c r="N43" s="251"/>
      <c r="O43" s="215"/>
      <c r="P43" s="218"/>
      <c r="Q43" s="248"/>
      <c r="R43" s="248"/>
      <c r="S43" s="248"/>
      <c r="T43" s="248"/>
      <c r="U43" s="248"/>
      <c r="V43" s="248"/>
      <c r="W43" s="248"/>
      <c r="X43" s="248"/>
      <c r="Y43" s="248"/>
      <c r="Z43" s="248"/>
      <c r="AA43" s="248"/>
      <c r="AB43" s="248"/>
      <c r="AC43" s="248"/>
      <c r="AD43" s="248"/>
      <c r="AE43" s="248"/>
      <c r="AF43" s="248"/>
      <c r="AG43" s="248"/>
      <c r="AH43" s="248"/>
      <c r="AI43" s="248"/>
      <c r="AJ43" s="221"/>
      <c r="AK43" s="221"/>
      <c r="AL43" s="221"/>
      <c r="AM43" s="235"/>
      <c r="AN43" s="60">
        <v>2</v>
      </c>
      <c r="AO43" s="61" t="s">
        <v>125</v>
      </c>
      <c r="AP43" s="61"/>
      <c r="AQ43" s="61" t="s">
        <v>122</v>
      </c>
      <c r="AR43" s="61"/>
      <c r="AS43" s="61"/>
      <c r="AT43" s="61"/>
      <c r="AU43" s="61"/>
      <c r="AV43" s="61" t="s">
        <v>122</v>
      </c>
      <c r="AW43" s="62" t="s">
        <v>122</v>
      </c>
      <c r="AX43" s="62" t="s">
        <v>122</v>
      </c>
      <c r="AY43" s="62" t="s">
        <v>122</v>
      </c>
      <c r="AZ43" s="62" t="s">
        <v>122</v>
      </c>
      <c r="BA43" s="62" t="s">
        <v>122</v>
      </c>
      <c r="BB43" s="62" t="s">
        <v>122</v>
      </c>
      <c r="BC43" s="62" t="s">
        <v>122</v>
      </c>
      <c r="BD43" s="62">
        <f t="shared" si="0"/>
        <v>0</v>
      </c>
      <c r="BE43" s="62" t="str">
        <f t="shared" si="1"/>
        <v>Débil</v>
      </c>
      <c r="BF43" s="61"/>
      <c r="BG43" s="63" t="s">
        <v>122</v>
      </c>
      <c r="BH43" s="62" t="str">
        <f t="shared" si="2"/>
        <v>Casilla formulada</v>
      </c>
      <c r="BI43" s="61"/>
      <c r="BJ43" s="62" t="str">
        <f t="shared" si="3"/>
        <v/>
      </c>
      <c r="BK43" s="62" t="str">
        <f t="shared" si="4"/>
        <v/>
      </c>
      <c r="BL43" s="62" t="str">
        <f t="shared" si="5"/>
        <v>SI</v>
      </c>
      <c r="BM43" s="238"/>
      <c r="BN43" s="241"/>
      <c r="BO43" s="254"/>
      <c r="BP43" s="218"/>
      <c r="BQ43" s="221"/>
      <c r="BR43" s="221"/>
      <c r="BS43" s="230"/>
    </row>
    <row r="44" spans="2:71" s="57" customFormat="1" ht="96" hidden="1" customHeight="1" x14ac:dyDescent="0.25">
      <c r="B44" s="198"/>
      <c r="C44" s="201"/>
      <c r="D44" s="203"/>
      <c r="E44" s="203"/>
      <c r="F44" s="232"/>
      <c r="G44" s="232"/>
      <c r="H44" s="232"/>
      <c r="I44" s="232"/>
      <c r="J44" s="203"/>
      <c r="K44" s="64">
        <v>3</v>
      </c>
      <c r="L44" s="65" t="s">
        <v>123</v>
      </c>
      <c r="M44" s="223"/>
      <c r="N44" s="251"/>
      <c r="O44" s="215"/>
      <c r="P44" s="218"/>
      <c r="Q44" s="248"/>
      <c r="R44" s="248"/>
      <c r="S44" s="248"/>
      <c r="T44" s="248"/>
      <c r="U44" s="248"/>
      <c r="V44" s="248"/>
      <c r="W44" s="248"/>
      <c r="X44" s="248"/>
      <c r="Y44" s="248"/>
      <c r="Z44" s="248"/>
      <c r="AA44" s="248"/>
      <c r="AB44" s="248"/>
      <c r="AC44" s="248"/>
      <c r="AD44" s="248"/>
      <c r="AE44" s="248"/>
      <c r="AF44" s="248"/>
      <c r="AG44" s="248"/>
      <c r="AH44" s="248"/>
      <c r="AI44" s="248"/>
      <c r="AJ44" s="221"/>
      <c r="AK44" s="221"/>
      <c r="AL44" s="221"/>
      <c r="AM44" s="235"/>
      <c r="AN44" s="66">
        <v>3</v>
      </c>
      <c r="AO44" s="67" t="s">
        <v>125</v>
      </c>
      <c r="AP44" s="67"/>
      <c r="AQ44" s="67" t="s">
        <v>122</v>
      </c>
      <c r="AR44" s="67"/>
      <c r="AS44" s="67"/>
      <c r="AT44" s="67"/>
      <c r="AU44" s="67"/>
      <c r="AV44" s="67" t="s">
        <v>122</v>
      </c>
      <c r="AW44" s="68" t="s">
        <v>122</v>
      </c>
      <c r="AX44" s="68" t="s">
        <v>122</v>
      </c>
      <c r="AY44" s="68" t="s">
        <v>122</v>
      </c>
      <c r="AZ44" s="68" t="s">
        <v>122</v>
      </c>
      <c r="BA44" s="68" t="s">
        <v>122</v>
      </c>
      <c r="BB44" s="68" t="s">
        <v>122</v>
      </c>
      <c r="BC44" s="68" t="s">
        <v>122</v>
      </c>
      <c r="BD44" s="68">
        <f t="shared" si="0"/>
        <v>0</v>
      </c>
      <c r="BE44" s="68" t="str">
        <f t="shared" si="1"/>
        <v>Débil</v>
      </c>
      <c r="BF44" s="67"/>
      <c r="BG44" s="69" t="s">
        <v>122</v>
      </c>
      <c r="BH44" s="68" t="str">
        <f t="shared" si="2"/>
        <v>Casilla formulada</v>
      </c>
      <c r="BI44" s="67"/>
      <c r="BJ44" s="68" t="str">
        <f t="shared" si="3"/>
        <v/>
      </c>
      <c r="BK44" s="68" t="str">
        <f t="shared" si="4"/>
        <v/>
      </c>
      <c r="BL44" s="68" t="str">
        <f t="shared" si="5"/>
        <v>SI</v>
      </c>
      <c r="BM44" s="238"/>
      <c r="BN44" s="241"/>
      <c r="BO44" s="254"/>
      <c r="BP44" s="218"/>
      <c r="BQ44" s="221"/>
      <c r="BR44" s="221"/>
      <c r="BS44" s="230"/>
    </row>
    <row r="45" spans="2:71" s="57" customFormat="1" ht="96" hidden="1" customHeight="1" x14ac:dyDescent="0.25">
      <c r="B45" s="198"/>
      <c r="C45" s="201"/>
      <c r="D45" s="203"/>
      <c r="E45" s="203"/>
      <c r="F45" s="232"/>
      <c r="G45" s="232"/>
      <c r="H45" s="232"/>
      <c r="I45" s="232"/>
      <c r="J45" s="203"/>
      <c r="K45" s="58">
        <v>4</v>
      </c>
      <c r="L45" s="59" t="s">
        <v>123</v>
      </c>
      <c r="M45" s="223"/>
      <c r="N45" s="251"/>
      <c r="O45" s="215"/>
      <c r="P45" s="218"/>
      <c r="Q45" s="248"/>
      <c r="R45" s="248"/>
      <c r="S45" s="248"/>
      <c r="T45" s="248"/>
      <c r="U45" s="248"/>
      <c r="V45" s="248"/>
      <c r="W45" s="248"/>
      <c r="X45" s="248"/>
      <c r="Y45" s="248"/>
      <c r="Z45" s="248"/>
      <c r="AA45" s="248"/>
      <c r="AB45" s="248"/>
      <c r="AC45" s="248"/>
      <c r="AD45" s="248"/>
      <c r="AE45" s="248"/>
      <c r="AF45" s="248"/>
      <c r="AG45" s="248"/>
      <c r="AH45" s="248"/>
      <c r="AI45" s="248"/>
      <c r="AJ45" s="221"/>
      <c r="AK45" s="221"/>
      <c r="AL45" s="221"/>
      <c r="AM45" s="235"/>
      <c r="AN45" s="60">
        <v>4</v>
      </c>
      <c r="AO45" s="61" t="s">
        <v>125</v>
      </c>
      <c r="AP45" s="61"/>
      <c r="AQ45" s="61" t="s">
        <v>122</v>
      </c>
      <c r="AR45" s="61"/>
      <c r="AS45" s="61"/>
      <c r="AT45" s="61"/>
      <c r="AU45" s="61"/>
      <c r="AV45" s="61" t="s">
        <v>122</v>
      </c>
      <c r="AW45" s="62" t="s">
        <v>122</v>
      </c>
      <c r="AX45" s="62" t="s">
        <v>122</v>
      </c>
      <c r="AY45" s="62" t="s">
        <v>122</v>
      </c>
      <c r="AZ45" s="62" t="s">
        <v>122</v>
      </c>
      <c r="BA45" s="62" t="s">
        <v>122</v>
      </c>
      <c r="BB45" s="62" t="s">
        <v>122</v>
      </c>
      <c r="BC45" s="62" t="s">
        <v>122</v>
      </c>
      <c r="BD45" s="62">
        <f t="shared" si="0"/>
        <v>0</v>
      </c>
      <c r="BE45" s="62" t="str">
        <f t="shared" si="1"/>
        <v>Débil</v>
      </c>
      <c r="BF45" s="61"/>
      <c r="BG45" s="63" t="s">
        <v>122</v>
      </c>
      <c r="BH45" s="62" t="str">
        <f t="shared" si="2"/>
        <v>Casilla formulada</v>
      </c>
      <c r="BI45" s="61"/>
      <c r="BJ45" s="62" t="str">
        <f t="shared" si="3"/>
        <v/>
      </c>
      <c r="BK45" s="62" t="str">
        <f t="shared" si="4"/>
        <v/>
      </c>
      <c r="BL45" s="62" t="str">
        <f t="shared" si="5"/>
        <v>SI</v>
      </c>
      <c r="BM45" s="238"/>
      <c r="BN45" s="241"/>
      <c r="BO45" s="254"/>
      <c r="BP45" s="218"/>
      <c r="BQ45" s="221"/>
      <c r="BR45" s="221"/>
      <c r="BS45" s="230"/>
    </row>
    <row r="46" spans="2:71" s="57" customFormat="1" ht="96" hidden="1" customHeight="1" x14ac:dyDescent="0.25">
      <c r="B46" s="198"/>
      <c r="C46" s="201"/>
      <c r="D46" s="203"/>
      <c r="E46" s="203"/>
      <c r="F46" s="232"/>
      <c r="G46" s="232"/>
      <c r="H46" s="232"/>
      <c r="I46" s="232"/>
      <c r="J46" s="203"/>
      <c r="K46" s="64">
        <v>5</v>
      </c>
      <c r="L46" s="65" t="s">
        <v>123</v>
      </c>
      <c r="M46" s="223"/>
      <c r="N46" s="251"/>
      <c r="O46" s="215"/>
      <c r="P46" s="218"/>
      <c r="Q46" s="248"/>
      <c r="R46" s="248"/>
      <c r="S46" s="248"/>
      <c r="T46" s="248"/>
      <c r="U46" s="248"/>
      <c r="V46" s="248"/>
      <c r="W46" s="248"/>
      <c r="X46" s="248"/>
      <c r="Y46" s="248"/>
      <c r="Z46" s="248"/>
      <c r="AA46" s="248"/>
      <c r="AB46" s="248"/>
      <c r="AC46" s="248"/>
      <c r="AD46" s="248"/>
      <c r="AE46" s="248"/>
      <c r="AF46" s="248"/>
      <c r="AG46" s="248"/>
      <c r="AH46" s="248"/>
      <c r="AI46" s="248"/>
      <c r="AJ46" s="221"/>
      <c r="AK46" s="221"/>
      <c r="AL46" s="221"/>
      <c r="AM46" s="235"/>
      <c r="AN46" s="66">
        <v>5</v>
      </c>
      <c r="AO46" s="67" t="s">
        <v>125</v>
      </c>
      <c r="AP46" s="67"/>
      <c r="AQ46" s="67" t="s">
        <v>122</v>
      </c>
      <c r="AR46" s="67"/>
      <c r="AS46" s="67"/>
      <c r="AT46" s="67"/>
      <c r="AU46" s="67"/>
      <c r="AV46" s="67" t="s">
        <v>122</v>
      </c>
      <c r="AW46" s="68" t="s">
        <v>122</v>
      </c>
      <c r="AX46" s="68" t="s">
        <v>122</v>
      </c>
      <c r="AY46" s="68" t="s">
        <v>122</v>
      </c>
      <c r="AZ46" s="68" t="s">
        <v>122</v>
      </c>
      <c r="BA46" s="68" t="s">
        <v>122</v>
      </c>
      <c r="BB46" s="68" t="s">
        <v>122</v>
      </c>
      <c r="BC46" s="68" t="s">
        <v>122</v>
      </c>
      <c r="BD46" s="68">
        <f t="shared" si="0"/>
        <v>0</v>
      </c>
      <c r="BE46" s="68" t="str">
        <f t="shared" si="1"/>
        <v>Débil</v>
      </c>
      <c r="BF46" s="67"/>
      <c r="BG46" s="69" t="s">
        <v>122</v>
      </c>
      <c r="BH46" s="68" t="str">
        <f t="shared" si="2"/>
        <v>Casilla formulada</v>
      </c>
      <c r="BI46" s="67"/>
      <c r="BJ46" s="68" t="str">
        <f t="shared" si="3"/>
        <v/>
      </c>
      <c r="BK46" s="68" t="str">
        <f t="shared" si="4"/>
        <v/>
      </c>
      <c r="BL46" s="68" t="str">
        <f t="shared" si="5"/>
        <v>SI</v>
      </c>
      <c r="BM46" s="238"/>
      <c r="BN46" s="241"/>
      <c r="BO46" s="254"/>
      <c r="BP46" s="218"/>
      <c r="BQ46" s="221"/>
      <c r="BR46" s="221"/>
      <c r="BS46" s="230"/>
    </row>
    <row r="47" spans="2:71" s="57" customFormat="1" ht="96" hidden="1" customHeight="1" x14ac:dyDescent="0.25">
      <c r="B47" s="198"/>
      <c r="C47" s="201"/>
      <c r="D47" s="203"/>
      <c r="E47" s="203"/>
      <c r="F47" s="232"/>
      <c r="G47" s="232"/>
      <c r="H47" s="232"/>
      <c r="I47" s="232"/>
      <c r="J47" s="203"/>
      <c r="K47" s="58">
        <v>6</v>
      </c>
      <c r="L47" s="59" t="s">
        <v>123</v>
      </c>
      <c r="M47" s="223"/>
      <c r="N47" s="251"/>
      <c r="O47" s="215"/>
      <c r="P47" s="218"/>
      <c r="Q47" s="248"/>
      <c r="R47" s="248"/>
      <c r="S47" s="248"/>
      <c r="T47" s="248"/>
      <c r="U47" s="248"/>
      <c r="V47" s="248"/>
      <c r="W47" s="248"/>
      <c r="X47" s="248"/>
      <c r="Y47" s="248"/>
      <c r="Z47" s="248"/>
      <c r="AA47" s="248"/>
      <c r="AB47" s="248"/>
      <c r="AC47" s="248"/>
      <c r="AD47" s="248"/>
      <c r="AE47" s="248"/>
      <c r="AF47" s="248"/>
      <c r="AG47" s="248"/>
      <c r="AH47" s="248"/>
      <c r="AI47" s="248"/>
      <c r="AJ47" s="221"/>
      <c r="AK47" s="221"/>
      <c r="AL47" s="221"/>
      <c r="AM47" s="235"/>
      <c r="AN47" s="60">
        <v>6</v>
      </c>
      <c r="AO47" s="61" t="s">
        <v>125</v>
      </c>
      <c r="AP47" s="61"/>
      <c r="AQ47" s="61" t="s">
        <v>122</v>
      </c>
      <c r="AR47" s="61"/>
      <c r="AS47" s="61"/>
      <c r="AT47" s="61"/>
      <c r="AU47" s="61"/>
      <c r="AV47" s="61" t="s">
        <v>122</v>
      </c>
      <c r="AW47" s="62" t="s">
        <v>122</v>
      </c>
      <c r="AX47" s="62" t="s">
        <v>122</v>
      </c>
      <c r="AY47" s="62" t="s">
        <v>122</v>
      </c>
      <c r="AZ47" s="62" t="s">
        <v>122</v>
      </c>
      <c r="BA47" s="62" t="s">
        <v>122</v>
      </c>
      <c r="BB47" s="62" t="s">
        <v>122</v>
      </c>
      <c r="BC47" s="62" t="s">
        <v>122</v>
      </c>
      <c r="BD47" s="62">
        <f t="shared" si="0"/>
        <v>0</v>
      </c>
      <c r="BE47" s="62" t="str">
        <f t="shared" si="1"/>
        <v>Débil</v>
      </c>
      <c r="BF47" s="61"/>
      <c r="BG47" s="63" t="s">
        <v>122</v>
      </c>
      <c r="BH47" s="62" t="str">
        <f t="shared" si="2"/>
        <v>Casilla formulada</v>
      </c>
      <c r="BI47" s="61"/>
      <c r="BJ47" s="62" t="str">
        <f t="shared" si="3"/>
        <v/>
      </c>
      <c r="BK47" s="62" t="str">
        <f t="shared" si="4"/>
        <v/>
      </c>
      <c r="BL47" s="62" t="str">
        <f t="shared" si="5"/>
        <v>SI</v>
      </c>
      <c r="BM47" s="238"/>
      <c r="BN47" s="241"/>
      <c r="BO47" s="254"/>
      <c r="BP47" s="218"/>
      <c r="BQ47" s="221"/>
      <c r="BR47" s="221"/>
      <c r="BS47" s="230"/>
    </row>
    <row r="48" spans="2:71" s="57" customFormat="1" ht="96" hidden="1" customHeight="1" x14ac:dyDescent="0.25">
      <c r="B48" s="198"/>
      <c r="C48" s="201"/>
      <c r="D48" s="203"/>
      <c r="E48" s="203"/>
      <c r="F48" s="232"/>
      <c r="G48" s="232"/>
      <c r="H48" s="232"/>
      <c r="I48" s="232"/>
      <c r="J48" s="203"/>
      <c r="K48" s="64">
        <v>7</v>
      </c>
      <c r="L48" s="65" t="s">
        <v>123</v>
      </c>
      <c r="M48" s="223"/>
      <c r="N48" s="251"/>
      <c r="O48" s="215"/>
      <c r="P48" s="218"/>
      <c r="Q48" s="248"/>
      <c r="R48" s="248"/>
      <c r="S48" s="248"/>
      <c r="T48" s="248"/>
      <c r="U48" s="248"/>
      <c r="V48" s="248"/>
      <c r="W48" s="248"/>
      <c r="X48" s="248"/>
      <c r="Y48" s="248"/>
      <c r="Z48" s="248"/>
      <c r="AA48" s="248"/>
      <c r="AB48" s="248"/>
      <c r="AC48" s="248"/>
      <c r="AD48" s="248"/>
      <c r="AE48" s="248"/>
      <c r="AF48" s="248"/>
      <c r="AG48" s="248"/>
      <c r="AH48" s="248"/>
      <c r="AI48" s="248"/>
      <c r="AJ48" s="221"/>
      <c r="AK48" s="221"/>
      <c r="AL48" s="221"/>
      <c r="AM48" s="235"/>
      <c r="AN48" s="66">
        <v>7</v>
      </c>
      <c r="AO48" s="67" t="s">
        <v>125</v>
      </c>
      <c r="AP48" s="67"/>
      <c r="AQ48" s="67" t="s">
        <v>122</v>
      </c>
      <c r="AR48" s="67"/>
      <c r="AS48" s="67"/>
      <c r="AT48" s="67"/>
      <c r="AU48" s="67"/>
      <c r="AV48" s="67" t="s">
        <v>122</v>
      </c>
      <c r="AW48" s="68" t="s">
        <v>122</v>
      </c>
      <c r="AX48" s="68" t="s">
        <v>122</v>
      </c>
      <c r="AY48" s="68" t="s">
        <v>122</v>
      </c>
      <c r="AZ48" s="68" t="s">
        <v>122</v>
      </c>
      <c r="BA48" s="68" t="s">
        <v>122</v>
      </c>
      <c r="BB48" s="68" t="s">
        <v>122</v>
      </c>
      <c r="BC48" s="68" t="s">
        <v>122</v>
      </c>
      <c r="BD48" s="68">
        <f t="shared" si="0"/>
        <v>0</v>
      </c>
      <c r="BE48" s="68" t="str">
        <f t="shared" si="1"/>
        <v>Débil</v>
      </c>
      <c r="BF48" s="67"/>
      <c r="BG48" s="69" t="s">
        <v>122</v>
      </c>
      <c r="BH48" s="68" t="str">
        <f t="shared" si="2"/>
        <v>Casilla formulada</v>
      </c>
      <c r="BI48" s="67"/>
      <c r="BJ48" s="68" t="str">
        <f t="shared" si="3"/>
        <v/>
      </c>
      <c r="BK48" s="68" t="str">
        <f t="shared" si="4"/>
        <v/>
      </c>
      <c r="BL48" s="68" t="str">
        <f t="shared" si="5"/>
        <v>SI</v>
      </c>
      <c r="BM48" s="238"/>
      <c r="BN48" s="241"/>
      <c r="BO48" s="254"/>
      <c r="BP48" s="218"/>
      <c r="BQ48" s="221"/>
      <c r="BR48" s="221"/>
      <c r="BS48" s="230"/>
    </row>
    <row r="49" spans="2:71" s="57" customFormat="1" ht="96" hidden="1" customHeight="1" x14ac:dyDescent="0.25">
      <c r="B49" s="198"/>
      <c r="C49" s="201"/>
      <c r="D49" s="203"/>
      <c r="E49" s="203"/>
      <c r="F49" s="232"/>
      <c r="G49" s="232"/>
      <c r="H49" s="232"/>
      <c r="I49" s="232"/>
      <c r="J49" s="203"/>
      <c r="K49" s="58">
        <v>8</v>
      </c>
      <c r="L49" s="59" t="s">
        <v>123</v>
      </c>
      <c r="M49" s="223"/>
      <c r="N49" s="251"/>
      <c r="O49" s="215"/>
      <c r="P49" s="218"/>
      <c r="Q49" s="248"/>
      <c r="R49" s="248"/>
      <c r="S49" s="248"/>
      <c r="T49" s="248"/>
      <c r="U49" s="248"/>
      <c r="V49" s="248"/>
      <c r="W49" s="248"/>
      <c r="X49" s="248"/>
      <c r="Y49" s="248"/>
      <c r="Z49" s="248"/>
      <c r="AA49" s="248"/>
      <c r="AB49" s="248"/>
      <c r="AC49" s="248"/>
      <c r="AD49" s="248"/>
      <c r="AE49" s="248"/>
      <c r="AF49" s="248"/>
      <c r="AG49" s="248"/>
      <c r="AH49" s="248"/>
      <c r="AI49" s="248"/>
      <c r="AJ49" s="221"/>
      <c r="AK49" s="221"/>
      <c r="AL49" s="221"/>
      <c r="AM49" s="235"/>
      <c r="AN49" s="60">
        <v>8</v>
      </c>
      <c r="AO49" s="61" t="s">
        <v>125</v>
      </c>
      <c r="AP49" s="61"/>
      <c r="AQ49" s="61" t="s">
        <v>122</v>
      </c>
      <c r="AR49" s="61"/>
      <c r="AS49" s="61"/>
      <c r="AT49" s="61"/>
      <c r="AU49" s="61"/>
      <c r="AV49" s="61" t="s">
        <v>122</v>
      </c>
      <c r="AW49" s="62" t="s">
        <v>122</v>
      </c>
      <c r="AX49" s="62" t="s">
        <v>122</v>
      </c>
      <c r="AY49" s="62" t="s">
        <v>122</v>
      </c>
      <c r="AZ49" s="62" t="s">
        <v>122</v>
      </c>
      <c r="BA49" s="62" t="s">
        <v>122</v>
      </c>
      <c r="BB49" s="62" t="s">
        <v>122</v>
      </c>
      <c r="BC49" s="62" t="s">
        <v>122</v>
      </c>
      <c r="BD49" s="62">
        <f t="shared" si="0"/>
        <v>0</v>
      </c>
      <c r="BE49" s="62" t="str">
        <f t="shared" si="1"/>
        <v>Débil</v>
      </c>
      <c r="BF49" s="61"/>
      <c r="BG49" s="63" t="s">
        <v>122</v>
      </c>
      <c r="BH49" s="62" t="str">
        <f t="shared" si="2"/>
        <v>Casilla formulada</v>
      </c>
      <c r="BI49" s="61"/>
      <c r="BJ49" s="62" t="str">
        <f t="shared" si="3"/>
        <v/>
      </c>
      <c r="BK49" s="62" t="str">
        <f t="shared" si="4"/>
        <v/>
      </c>
      <c r="BL49" s="62" t="str">
        <f t="shared" si="5"/>
        <v>SI</v>
      </c>
      <c r="BM49" s="238"/>
      <c r="BN49" s="241"/>
      <c r="BO49" s="254"/>
      <c r="BP49" s="218"/>
      <c r="BQ49" s="221"/>
      <c r="BR49" s="221"/>
      <c r="BS49" s="230"/>
    </row>
    <row r="50" spans="2:71" s="57" customFormat="1" ht="96" hidden="1" customHeight="1" x14ac:dyDescent="0.25">
      <c r="B50" s="198"/>
      <c r="C50" s="201"/>
      <c r="D50" s="203"/>
      <c r="E50" s="203"/>
      <c r="F50" s="232"/>
      <c r="G50" s="232"/>
      <c r="H50" s="232"/>
      <c r="I50" s="232"/>
      <c r="J50" s="203"/>
      <c r="K50" s="64">
        <v>9</v>
      </c>
      <c r="L50" s="70" t="s">
        <v>123</v>
      </c>
      <c r="M50" s="223"/>
      <c r="N50" s="251"/>
      <c r="O50" s="215"/>
      <c r="P50" s="218"/>
      <c r="Q50" s="248"/>
      <c r="R50" s="248"/>
      <c r="S50" s="248"/>
      <c r="T50" s="248"/>
      <c r="U50" s="248"/>
      <c r="V50" s="248"/>
      <c r="W50" s="248"/>
      <c r="X50" s="248"/>
      <c r="Y50" s="248"/>
      <c r="Z50" s="248"/>
      <c r="AA50" s="248"/>
      <c r="AB50" s="248"/>
      <c r="AC50" s="248"/>
      <c r="AD50" s="248"/>
      <c r="AE50" s="248"/>
      <c r="AF50" s="248"/>
      <c r="AG50" s="248"/>
      <c r="AH50" s="248"/>
      <c r="AI50" s="248"/>
      <c r="AJ50" s="221"/>
      <c r="AK50" s="221"/>
      <c r="AL50" s="221"/>
      <c r="AM50" s="235"/>
      <c r="AN50" s="66">
        <v>9</v>
      </c>
      <c r="AO50" s="67" t="s">
        <v>125</v>
      </c>
      <c r="AP50" s="67"/>
      <c r="AQ50" s="67" t="s">
        <v>122</v>
      </c>
      <c r="AR50" s="67"/>
      <c r="AS50" s="67"/>
      <c r="AT50" s="67"/>
      <c r="AU50" s="67"/>
      <c r="AV50" s="67" t="s">
        <v>122</v>
      </c>
      <c r="AW50" s="68" t="s">
        <v>122</v>
      </c>
      <c r="AX50" s="68" t="s">
        <v>122</v>
      </c>
      <c r="AY50" s="68" t="s">
        <v>122</v>
      </c>
      <c r="AZ50" s="68" t="s">
        <v>122</v>
      </c>
      <c r="BA50" s="68" t="s">
        <v>122</v>
      </c>
      <c r="BB50" s="68" t="s">
        <v>122</v>
      </c>
      <c r="BC50" s="68" t="s">
        <v>122</v>
      </c>
      <c r="BD50" s="68">
        <f t="shared" si="0"/>
        <v>0</v>
      </c>
      <c r="BE50" s="68" t="str">
        <f t="shared" si="1"/>
        <v>Débil</v>
      </c>
      <c r="BF50" s="67"/>
      <c r="BG50" s="69" t="s">
        <v>122</v>
      </c>
      <c r="BH50" s="68" t="str">
        <f t="shared" si="2"/>
        <v>Casilla formulada</v>
      </c>
      <c r="BI50" s="67"/>
      <c r="BJ50" s="68" t="str">
        <f t="shared" si="3"/>
        <v/>
      </c>
      <c r="BK50" s="68" t="str">
        <f t="shared" si="4"/>
        <v/>
      </c>
      <c r="BL50" s="68" t="str">
        <f t="shared" si="5"/>
        <v>SI</v>
      </c>
      <c r="BM50" s="238"/>
      <c r="BN50" s="241"/>
      <c r="BO50" s="254"/>
      <c r="BP50" s="218"/>
      <c r="BQ50" s="221"/>
      <c r="BR50" s="221"/>
      <c r="BS50" s="230"/>
    </row>
    <row r="51" spans="2:71" s="57" customFormat="1" ht="96" hidden="1" customHeight="1" thickBot="1" x14ac:dyDescent="0.3">
      <c r="B51" s="199"/>
      <c r="C51" s="202"/>
      <c r="D51" s="204"/>
      <c r="E51" s="204"/>
      <c r="F51" s="233"/>
      <c r="G51" s="233"/>
      <c r="H51" s="233"/>
      <c r="I51" s="233"/>
      <c r="J51" s="204"/>
      <c r="K51" s="71">
        <v>10</v>
      </c>
      <c r="L51" s="72" t="s">
        <v>123</v>
      </c>
      <c r="M51" s="224"/>
      <c r="N51" s="252"/>
      <c r="O51" s="216"/>
      <c r="P51" s="219"/>
      <c r="Q51" s="249"/>
      <c r="R51" s="249"/>
      <c r="S51" s="249"/>
      <c r="T51" s="249"/>
      <c r="U51" s="249"/>
      <c r="V51" s="249"/>
      <c r="W51" s="249"/>
      <c r="X51" s="249"/>
      <c r="Y51" s="249"/>
      <c r="Z51" s="249"/>
      <c r="AA51" s="249"/>
      <c r="AB51" s="249"/>
      <c r="AC51" s="249"/>
      <c r="AD51" s="249"/>
      <c r="AE51" s="249"/>
      <c r="AF51" s="249"/>
      <c r="AG51" s="249"/>
      <c r="AH51" s="249"/>
      <c r="AI51" s="249"/>
      <c r="AJ51" s="222"/>
      <c r="AK51" s="222"/>
      <c r="AL51" s="222"/>
      <c r="AM51" s="236"/>
      <c r="AN51" s="73">
        <v>10</v>
      </c>
      <c r="AO51" s="74" t="s">
        <v>125</v>
      </c>
      <c r="AP51" s="74"/>
      <c r="AQ51" s="74" t="s">
        <v>122</v>
      </c>
      <c r="AR51" s="74"/>
      <c r="AS51" s="74"/>
      <c r="AT51" s="74"/>
      <c r="AU51" s="74"/>
      <c r="AV51" s="74" t="s">
        <v>122</v>
      </c>
      <c r="AW51" s="75" t="s">
        <v>122</v>
      </c>
      <c r="AX51" s="75" t="s">
        <v>122</v>
      </c>
      <c r="AY51" s="75" t="s">
        <v>122</v>
      </c>
      <c r="AZ51" s="75" t="s">
        <v>122</v>
      </c>
      <c r="BA51" s="75" t="s">
        <v>122</v>
      </c>
      <c r="BB51" s="75" t="s">
        <v>122</v>
      </c>
      <c r="BC51" s="75" t="s">
        <v>122</v>
      </c>
      <c r="BD51" s="75">
        <f t="shared" si="0"/>
        <v>0</v>
      </c>
      <c r="BE51" s="75" t="str">
        <f t="shared" si="1"/>
        <v>Débil</v>
      </c>
      <c r="BF51" s="74"/>
      <c r="BG51" s="76" t="s">
        <v>122</v>
      </c>
      <c r="BH51" s="75" t="str">
        <f t="shared" si="2"/>
        <v>Casilla formulada</v>
      </c>
      <c r="BI51" s="74"/>
      <c r="BJ51" s="75" t="str">
        <f t="shared" si="3"/>
        <v/>
      </c>
      <c r="BK51" s="75" t="str">
        <f t="shared" si="4"/>
        <v/>
      </c>
      <c r="BL51" s="75" t="str">
        <f t="shared" si="5"/>
        <v>SI</v>
      </c>
      <c r="BM51" s="239"/>
      <c r="BN51" s="242"/>
      <c r="BO51" s="255"/>
      <c r="BP51" s="219"/>
      <c r="BQ51" s="222"/>
      <c r="BR51" s="222"/>
      <c r="BS51" s="231"/>
    </row>
    <row r="52" spans="2:71" s="57" customFormat="1" ht="96" hidden="1" customHeight="1" x14ac:dyDescent="0.25">
      <c r="B52" s="197">
        <v>5</v>
      </c>
      <c r="C52" s="200" t="s">
        <v>120</v>
      </c>
      <c r="D52" s="203" t="s">
        <v>121</v>
      </c>
      <c r="E52" s="203"/>
      <c r="F52" s="232" t="s">
        <v>122</v>
      </c>
      <c r="G52" s="232" t="s">
        <v>122</v>
      </c>
      <c r="H52" s="232" t="s">
        <v>122</v>
      </c>
      <c r="I52" s="232" t="s">
        <v>122</v>
      </c>
      <c r="J52" s="203" t="str">
        <f>IF(AND((F52="SI"),(G52="SI"),(H52="SI"),(I52="SI")),"Si es Riesgo de Corrupción","No es Riesgo de Corrupción")</f>
        <v>No es Riesgo de Corrupción</v>
      </c>
      <c r="K52" s="50">
        <v>1</v>
      </c>
      <c r="L52" s="51" t="s">
        <v>123</v>
      </c>
      <c r="M52" s="223" t="s">
        <v>191</v>
      </c>
      <c r="N52" s="250" t="s">
        <v>122</v>
      </c>
      <c r="O52" s="214" t="str">
        <f>IF(N52=1,"Rara vez",IF(N52=2,"Improbable",IF(N52=3,"Posible",IF(N52=4,"Probable",IF(N52=5,"Casi seguro","Definir el nivel de probabilidad")))))</f>
        <v>Definir el nivel de probabilidad</v>
      </c>
      <c r="P52" s="217" t="str">
        <f>IF(N52=5,"Descripción:
Se espera que el evento ocurra en la mayoría de las circunstancias
Frecuencia:
Más de 1 vez al año",IF(N52=4,"Descripción:
Es viable que el evento ocurra en la mayoría de las circunstancias
Frecuencia:
Al menos 1 vez en el último año",IF(N52=3,"Descripción:
El evento podrá ocurrir en algún momento
Frecuencia:
Al menos 1 vez en los últimos 2 años",IF(N52=2,"Descripción:
El evento puede ocurrir en algún momento
Frecuencia:
Al menos 1 vez en los últimos 5 años",IF(N52=1,"Descripción:
El evento puede ocurrir solo en circunstancias excepcionales (poco comunes o anormales)
Frecuencia:
No se ha presentado en los últimos 5 años","← ← 
Definir el nivel de probabilidad")))))</f>
        <v>← ← 
Definir el nivel de probabilidad</v>
      </c>
      <c r="Q52" s="247" t="s">
        <v>122</v>
      </c>
      <c r="R52" s="247" t="s">
        <v>122</v>
      </c>
      <c r="S52" s="247" t="s">
        <v>122</v>
      </c>
      <c r="T52" s="247" t="s">
        <v>122</v>
      </c>
      <c r="U52" s="247" t="s">
        <v>122</v>
      </c>
      <c r="V52" s="247" t="s">
        <v>122</v>
      </c>
      <c r="W52" s="247" t="s">
        <v>122</v>
      </c>
      <c r="X52" s="247" t="s">
        <v>122</v>
      </c>
      <c r="Y52" s="247" t="s">
        <v>122</v>
      </c>
      <c r="Z52" s="247" t="s">
        <v>122</v>
      </c>
      <c r="AA52" s="247" t="s">
        <v>122</v>
      </c>
      <c r="AB52" s="247" t="s">
        <v>122</v>
      </c>
      <c r="AC52" s="247" t="s">
        <v>122</v>
      </c>
      <c r="AD52" s="247" t="s">
        <v>122</v>
      </c>
      <c r="AE52" s="247" t="s">
        <v>122</v>
      </c>
      <c r="AF52" s="247" t="s">
        <v>122</v>
      </c>
      <c r="AG52" s="247" t="s">
        <v>122</v>
      </c>
      <c r="AH52" s="247" t="s">
        <v>122</v>
      </c>
      <c r="AI52" s="247" t="s">
        <v>122</v>
      </c>
      <c r="AJ52" s="220">
        <f>IF(AF52="SI","Impacto Catastrófico por lesoines o perdida de vidas humanas",(COUNTIF(Q52:AE61,"SI")+COUNTIF(AG52:AI61,"SI")))</f>
        <v>0</v>
      </c>
      <c r="AK52" s="220" t="str">
        <f>IF(AJ52=0,"",IF(AND(AJ52&gt;0,AJ52&lt;=5),"Moderado",IF(AND(AJ52&gt;5,AJ52&lt;=11),"Mayor","Catastrófico")))</f>
        <v/>
      </c>
      <c r="AL52" s="220" t="str">
        <f>IF(AND(O52="Rara Vez",AK52="Moderado"),"Moderado",IF(AND(O52="Rara Vez",AK52="Mayor"),"Alto",IF(AND(O52="Improbable",AK52="Moderado"),"Moderado",IF(AND(O52="Improbable",AK52="Mayor"),"Alto",IF(AND(O52="Posible",AK52="Moderado"),"Alto",IF(AND(O52="Probable",AK52="Moderado"),"Alto","Extremo"))))))</f>
        <v>Extremo</v>
      </c>
      <c r="AM52" s="234" t="s">
        <v>124</v>
      </c>
      <c r="AN52" s="52">
        <v>1</v>
      </c>
      <c r="AO52" s="53" t="s">
        <v>125</v>
      </c>
      <c r="AP52" s="53"/>
      <c r="AQ52" s="53" t="s">
        <v>122</v>
      </c>
      <c r="AR52" s="53"/>
      <c r="AS52" s="53"/>
      <c r="AT52" s="53"/>
      <c r="AU52" s="53"/>
      <c r="AV52" s="53" t="s">
        <v>122</v>
      </c>
      <c r="AW52" s="56" t="s">
        <v>122</v>
      </c>
      <c r="AX52" s="56" t="s">
        <v>122</v>
      </c>
      <c r="AY52" s="56" t="s">
        <v>122</v>
      </c>
      <c r="AZ52" s="56" t="s">
        <v>122</v>
      </c>
      <c r="BA52" s="56" t="s">
        <v>122</v>
      </c>
      <c r="BB52" s="56" t="s">
        <v>122</v>
      </c>
      <c r="BC52" s="56" t="s">
        <v>122</v>
      </c>
      <c r="BD52" s="56">
        <f t="shared" si="0"/>
        <v>0</v>
      </c>
      <c r="BE52" s="56" t="str">
        <f t="shared" si="1"/>
        <v>Débil</v>
      </c>
      <c r="BF52" s="53"/>
      <c r="BG52" s="55" t="s">
        <v>122</v>
      </c>
      <c r="BH52" s="56" t="str">
        <f t="shared" si="2"/>
        <v>Casilla formulada</v>
      </c>
      <c r="BI52" s="53"/>
      <c r="BJ52" s="56" t="str">
        <f t="shared" si="3"/>
        <v/>
      </c>
      <c r="BK52" s="56" t="str">
        <f t="shared" si="4"/>
        <v/>
      </c>
      <c r="BL52" s="56" t="str">
        <f t="shared" si="5"/>
        <v>SI</v>
      </c>
      <c r="BM52" s="237" t="e">
        <f>IF(AVERAGE(BK52:BK61)=100,"FUERTE",IF(AND(AVERAGE(BK52:BK61)&lt;=99,AVERAGE(BK52:BK61)&gt;=50),"MODERADA",IF(AVERAGE(BK52:BK61)&lt;50,"DÉBIL",0)))</f>
        <v>#DIV/0!</v>
      </c>
      <c r="BN52" s="240" t="str">
        <f>IFERROR(IF(BM52="DÉBIL","NO DISMINUYE",IF(AVERAGEIF(AV52:AV61,"Preventivo",BK52:BK61)&gt;=50,"DIRECTAMENTE","NO DISMINUYE")),"NO DISMINUYE")</f>
        <v>NO DISMINUYE</v>
      </c>
      <c r="BO52" s="253" t="e">
        <f>IF(N52=1,1,IF(AND(N52=2,BM52="FUERTE",BN52="DIRECTAMENTE"),N52-1,IF(AND(N52&gt;2,BM52="FUERTE",BN52="DIRECTAMENTE"),N52-2,IF(AND(N52&gt;=2,BM52="MODERADA",BN52="DIRECTAMENTE"),N52-1,N52))))</f>
        <v>#DIV/0!</v>
      </c>
      <c r="BP52" s="246" t="e">
        <f>IF(BO52=1,"Rara vez",IF(BO52=2,"Improbable",IF(BO52=3,"Posible",IF(BO52=4,"Probable",IF(BO52=5,"Casi Seguro",0)))))</f>
        <v>#DIV/0!</v>
      </c>
      <c r="BQ52" s="228" t="str">
        <f>AK52</f>
        <v/>
      </c>
      <c r="BR52" s="228" t="e">
        <f>IF(AND(BP52="Rara Vez",BQ52="Moderado"),"Moderado",IF(AND(BP52="Rara Vez",BQ52="Mayor"),"Alto",IF(AND(BP52="Improbable",BQ52="Moderado"),"Moderado",IF(AND(BP52="Improbable",BQ52="Mayor"),"Alto",IF(AND(BP52="Posible",BQ52="Moderado"),"Alto",IF(AND(BP52="Probable",BQ52="Moderado"),"Alto","Extremo"))))))</f>
        <v>#DIV/0!</v>
      </c>
      <c r="BS52" s="229"/>
    </row>
    <row r="53" spans="2:71" s="57" customFormat="1" ht="96" hidden="1" customHeight="1" x14ac:dyDescent="0.25">
      <c r="B53" s="198"/>
      <c r="C53" s="201"/>
      <c r="D53" s="203"/>
      <c r="E53" s="203"/>
      <c r="F53" s="232"/>
      <c r="G53" s="232"/>
      <c r="H53" s="232"/>
      <c r="I53" s="232"/>
      <c r="J53" s="203"/>
      <c r="K53" s="58">
        <v>2</v>
      </c>
      <c r="L53" s="59" t="s">
        <v>123</v>
      </c>
      <c r="M53" s="223"/>
      <c r="N53" s="251"/>
      <c r="O53" s="215"/>
      <c r="P53" s="218"/>
      <c r="Q53" s="248"/>
      <c r="R53" s="248"/>
      <c r="S53" s="248"/>
      <c r="T53" s="248"/>
      <c r="U53" s="248"/>
      <c r="V53" s="248"/>
      <c r="W53" s="248"/>
      <c r="X53" s="248"/>
      <c r="Y53" s="248"/>
      <c r="Z53" s="248"/>
      <c r="AA53" s="248"/>
      <c r="AB53" s="248"/>
      <c r="AC53" s="248"/>
      <c r="AD53" s="248"/>
      <c r="AE53" s="248"/>
      <c r="AF53" s="248"/>
      <c r="AG53" s="248"/>
      <c r="AH53" s="248"/>
      <c r="AI53" s="248"/>
      <c r="AJ53" s="221"/>
      <c r="AK53" s="221"/>
      <c r="AL53" s="221"/>
      <c r="AM53" s="235"/>
      <c r="AN53" s="60">
        <v>2</v>
      </c>
      <c r="AO53" s="61" t="s">
        <v>125</v>
      </c>
      <c r="AP53" s="61"/>
      <c r="AQ53" s="61" t="s">
        <v>122</v>
      </c>
      <c r="AR53" s="61"/>
      <c r="AS53" s="61"/>
      <c r="AT53" s="61"/>
      <c r="AU53" s="61"/>
      <c r="AV53" s="61" t="s">
        <v>122</v>
      </c>
      <c r="AW53" s="62" t="s">
        <v>122</v>
      </c>
      <c r="AX53" s="62" t="s">
        <v>122</v>
      </c>
      <c r="AY53" s="62" t="s">
        <v>122</v>
      </c>
      <c r="AZ53" s="62" t="s">
        <v>122</v>
      </c>
      <c r="BA53" s="62" t="s">
        <v>122</v>
      </c>
      <c r="BB53" s="62" t="s">
        <v>122</v>
      </c>
      <c r="BC53" s="62" t="s">
        <v>122</v>
      </c>
      <c r="BD53" s="62">
        <f t="shared" si="0"/>
        <v>0</v>
      </c>
      <c r="BE53" s="62" t="str">
        <f t="shared" si="1"/>
        <v>Débil</v>
      </c>
      <c r="BF53" s="61"/>
      <c r="BG53" s="63" t="s">
        <v>122</v>
      </c>
      <c r="BH53" s="62" t="str">
        <f t="shared" si="2"/>
        <v>Casilla formulada</v>
      </c>
      <c r="BI53" s="61"/>
      <c r="BJ53" s="62" t="str">
        <f t="shared" si="3"/>
        <v/>
      </c>
      <c r="BK53" s="62" t="str">
        <f t="shared" si="4"/>
        <v/>
      </c>
      <c r="BL53" s="62" t="str">
        <f t="shared" si="5"/>
        <v>SI</v>
      </c>
      <c r="BM53" s="238"/>
      <c r="BN53" s="241"/>
      <c r="BO53" s="254"/>
      <c r="BP53" s="218"/>
      <c r="BQ53" s="221"/>
      <c r="BR53" s="221"/>
      <c r="BS53" s="230"/>
    </row>
    <row r="54" spans="2:71" s="57" customFormat="1" ht="96" hidden="1" customHeight="1" x14ac:dyDescent="0.25">
      <c r="B54" s="198"/>
      <c r="C54" s="201"/>
      <c r="D54" s="203"/>
      <c r="E54" s="203"/>
      <c r="F54" s="232"/>
      <c r="G54" s="232"/>
      <c r="H54" s="232"/>
      <c r="I54" s="232"/>
      <c r="J54" s="203"/>
      <c r="K54" s="64">
        <v>3</v>
      </c>
      <c r="L54" s="65" t="s">
        <v>123</v>
      </c>
      <c r="M54" s="223"/>
      <c r="N54" s="251"/>
      <c r="O54" s="215"/>
      <c r="P54" s="218"/>
      <c r="Q54" s="248"/>
      <c r="R54" s="248"/>
      <c r="S54" s="248"/>
      <c r="T54" s="248"/>
      <c r="U54" s="248"/>
      <c r="V54" s="248"/>
      <c r="W54" s="248"/>
      <c r="X54" s="248"/>
      <c r="Y54" s="248"/>
      <c r="Z54" s="248"/>
      <c r="AA54" s="248"/>
      <c r="AB54" s="248"/>
      <c r="AC54" s="248"/>
      <c r="AD54" s="248"/>
      <c r="AE54" s="248"/>
      <c r="AF54" s="248"/>
      <c r="AG54" s="248"/>
      <c r="AH54" s="248"/>
      <c r="AI54" s="248"/>
      <c r="AJ54" s="221"/>
      <c r="AK54" s="221"/>
      <c r="AL54" s="221"/>
      <c r="AM54" s="235"/>
      <c r="AN54" s="66">
        <v>3</v>
      </c>
      <c r="AO54" s="67" t="s">
        <v>125</v>
      </c>
      <c r="AP54" s="67"/>
      <c r="AQ54" s="67" t="s">
        <v>122</v>
      </c>
      <c r="AR54" s="67"/>
      <c r="AS54" s="67"/>
      <c r="AT54" s="67"/>
      <c r="AU54" s="67"/>
      <c r="AV54" s="67" t="s">
        <v>122</v>
      </c>
      <c r="AW54" s="68" t="s">
        <v>122</v>
      </c>
      <c r="AX54" s="68" t="s">
        <v>122</v>
      </c>
      <c r="AY54" s="68" t="s">
        <v>122</v>
      </c>
      <c r="AZ54" s="68" t="s">
        <v>122</v>
      </c>
      <c r="BA54" s="68" t="s">
        <v>122</v>
      </c>
      <c r="BB54" s="68" t="s">
        <v>122</v>
      </c>
      <c r="BC54" s="68" t="s">
        <v>122</v>
      </c>
      <c r="BD54" s="68">
        <f t="shared" si="0"/>
        <v>0</v>
      </c>
      <c r="BE54" s="68" t="str">
        <f t="shared" si="1"/>
        <v>Débil</v>
      </c>
      <c r="BF54" s="67"/>
      <c r="BG54" s="69" t="s">
        <v>122</v>
      </c>
      <c r="BH54" s="68" t="str">
        <f t="shared" si="2"/>
        <v>Casilla formulada</v>
      </c>
      <c r="BI54" s="67"/>
      <c r="BJ54" s="68" t="str">
        <f t="shared" si="3"/>
        <v/>
      </c>
      <c r="BK54" s="68" t="str">
        <f t="shared" si="4"/>
        <v/>
      </c>
      <c r="BL54" s="68" t="str">
        <f t="shared" si="5"/>
        <v>SI</v>
      </c>
      <c r="BM54" s="238"/>
      <c r="BN54" s="241"/>
      <c r="BO54" s="254"/>
      <c r="BP54" s="218"/>
      <c r="BQ54" s="221"/>
      <c r="BR54" s="221"/>
      <c r="BS54" s="230"/>
    </row>
    <row r="55" spans="2:71" s="57" customFormat="1" ht="96" hidden="1" customHeight="1" x14ac:dyDescent="0.25">
      <c r="B55" s="198"/>
      <c r="C55" s="201"/>
      <c r="D55" s="203"/>
      <c r="E55" s="203"/>
      <c r="F55" s="232"/>
      <c r="G55" s="232"/>
      <c r="H55" s="232"/>
      <c r="I55" s="232"/>
      <c r="J55" s="203"/>
      <c r="K55" s="58">
        <v>4</v>
      </c>
      <c r="L55" s="59" t="s">
        <v>123</v>
      </c>
      <c r="M55" s="223"/>
      <c r="N55" s="251"/>
      <c r="O55" s="215"/>
      <c r="P55" s="218"/>
      <c r="Q55" s="248"/>
      <c r="R55" s="248"/>
      <c r="S55" s="248"/>
      <c r="T55" s="248"/>
      <c r="U55" s="248"/>
      <c r="V55" s="248"/>
      <c r="W55" s="248"/>
      <c r="X55" s="248"/>
      <c r="Y55" s="248"/>
      <c r="Z55" s="248"/>
      <c r="AA55" s="248"/>
      <c r="AB55" s="248"/>
      <c r="AC55" s="248"/>
      <c r="AD55" s="248"/>
      <c r="AE55" s="248"/>
      <c r="AF55" s="248"/>
      <c r="AG55" s="248"/>
      <c r="AH55" s="248"/>
      <c r="AI55" s="248"/>
      <c r="AJ55" s="221"/>
      <c r="AK55" s="221"/>
      <c r="AL55" s="221"/>
      <c r="AM55" s="235"/>
      <c r="AN55" s="60">
        <v>4</v>
      </c>
      <c r="AO55" s="61" t="s">
        <v>125</v>
      </c>
      <c r="AP55" s="61"/>
      <c r="AQ55" s="61" t="s">
        <v>122</v>
      </c>
      <c r="AR55" s="61"/>
      <c r="AS55" s="61"/>
      <c r="AT55" s="61"/>
      <c r="AU55" s="61"/>
      <c r="AV55" s="61" t="s">
        <v>122</v>
      </c>
      <c r="AW55" s="62" t="s">
        <v>122</v>
      </c>
      <c r="AX55" s="62" t="s">
        <v>122</v>
      </c>
      <c r="AY55" s="62" t="s">
        <v>122</v>
      </c>
      <c r="AZ55" s="62" t="s">
        <v>122</v>
      </c>
      <c r="BA55" s="62" t="s">
        <v>122</v>
      </c>
      <c r="BB55" s="62" t="s">
        <v>122</v>
      </c>
      <c r="BC55" s="62" t="s">
        <v>122</v>
      </c>
      <c r="BD55" s="62">
        <f t="shared" si="0"/>
        <v>0</v>
      </c>
      <c r="BE55" s="62" t="str">
        <f t="shared" si="1"/>
        <v>Débil</v>
      </c>
      <c r="BF55" s="61"/>
      <c r="BG55" s="63" t="s">
        <v>122</v>
      </c>
      <c r="BH55" s="62" t="str">
        <f t="shared" si="2"/>
        <v>Casilla formulada</v>
      </c>
      <c r="BI55" s="61"/>
      <c r="BJ55" s="62" t="str">
        <f t="shared" si="3"/>
        <v/>
      </c>
      <c r="BK55" s="62" t="str">
        <f t="shared" si="4"/>
        <v/>
      </c>
      <c r="BL55" s="62" t="str">
        <f t="shared" si="5"/>
        <v>SI</v>
      </c>
      <c r="BM55" s="238"/>
      <c r="BN55" s="241"/>
      <c r="BO55" s="254"/>
      <c r="BP55" s="218"/>
      <c r="BQ55" s="221"/>
      <c r="BR55" s="221"/>
      <c r="BS55" s="230"/>
    </row>
    <row r="56" spans="2:71" s="57" customFormat="1" ht="96" hidden="1" customHeight="1" x14ac:dyDescent="0.25">
      <c r="B56" s="198"/>
      <c r="C56" s="201"/>
      <c r="D56" s="203"/>
      <c r="E56" s="203"/>
      <c r="F56" s="232"/>
      <c r="G56" s="232"/>
      <c r="H56" s="232"/>
      <c r="I56" s="232"/>
      <c r="J56" s="203"/>
      <c r="K56" s="64">
        <v>5</v>
      </c>
      <c r="L56" s="65" t="s">
        <v>123</v>
      </c>
      <c r="M56" s="223"/>
      <c r="N56" s="251"/>
      <c r="O56" s="215"/>
      <c r="P56" s="218"/>
      <c r="Q56" s="248"/>
      <c r="R56" s="248"/>
      <c r="S56" s="248"/>
      <c r="T56" s="248"/>
      <c r="U56" s="248"/>
      <c r="V56" s="248"/>
      <c r="W56" s="248"/>
      <c r="X56" s="248"/>
      <c r="Y56" s="248"/>
      <c r="Z56" s="248"/>
      <c r="AA56" s="248"/>
      <c r="AB56" s="248"/>
      <c r="AC56" s="248"/>
      <c r="AD56" s="248"/>
      <c r="AE56" s="248"/>
      <c r="AF56" s="248"/>
      <c r="AG56" s="248"/>
      <c r="AH56" s="248"/>
      <c r="AI56" s="248"/>
      <c r="AJ56" s="221"/>
      <c r="AK56" s="221"/>
      <c r="AL56" s="221"/>
      <c r="AM56" s="235"/>
      <c r="AN56" s="66">
        <v>5</v>
      </c>
      <c r="AO56" s="67" t="s">
        <v>125</v>
      </c>
      <c r="AP56" s="67"/>
      <c r="AQ56" s="67" t="s">
        <v>122</v>
      </c>
      <c r="AR56" s="67"/>
      <c r="AS56" s="67"/>
      <c r="AT56" s="67"/>
      <c r="AU56" s="67"/>
      <c r="AV56" s="67" t="s">
        <v>122</v>
      </c>
      <c r="AW56" s="68" t="s">
        <v>122</v>
      </c>
      <c r="AX56" s="68" t="s">
        <v>122</v>
      </c>
      <c r="AY56" s="68" t="s">
        <v>122</v>
      </c>
      <c r="AZ56" s="68" t="s">
        <v>122</v>
      </c>
      <c r="BA56" s="68" t="s">
        <v>122</v>
      </c>
      <c r="BB56" s="68" t="s">
        <v>122</v>
      </c>
      <c r="BC56" s="68" t="s">
        <v>122</v>
      </c>
      <c r="BD56" s="68">
        <f t="shared" si="0"/>
        <v>0</v>
      </c>
      <c r="BE56" s="68" t="str">
        <f t="shared" si="1"/>
        <v>Débil</v>
      </c>
      <c r="BF56" s="67"/>
      <c r="BG56" s="69" t="s">
        <v>122</v>
      </c>
      <c r="BH56" s="68" t="str">
        <f t="shared" si="2"/>
        <v>Casilla formulada</v>
      </c>
      <c r="BI56" s="67"/>
      <c r="BJ56" s="68" t="str">
        <f t="shared" si="3"/>
        <v/>
      </c>
      <c r="BK56" s="68" t="str">
        <f t="shared" si="4"/>
        <v/>
      </c>
      <c r="BL56" s="68" t="str">
        <f t="shared" si="5"/>
        <v>SI</v>
      </c>
      <c r="BM56" s="238"/>
      <c r="BN56" s="241"/>
      <c r="BO56" s="254"/>
      <c r="BP56" s="218"/>
      <c r="BQ56" s="221"/>
      <c r="BR56" s="221"/>
      <c r="BS56" s="230"/>
    </row>
    <row r="57" spans="2:71" s="57" customFormat="1" ht="96" hidden="1" customHeight="1" x14ac:dyDescent="0.25">
      <c r="B57" s="198"/>
      <c r="C57" s="201"/>
      <c r="D57" s="203"/>
      <c r="E57" s="203"/>
      <c r="F57" s="232"/>
      <c r="G57" s="232"/>
      <c r="H57" s="232"/>
      <c r="I57" s="232"/>
      <c r="J57" s="203"/>
      <c r="K57" s="58">
        <v>6</v>
      </c>
      <c r="L57" s="59" t="s">
        <v>123</v>
      </c>
      <c r="M57" s="223"/>
      <c r="N57" s="251"/>
      <c r="O57" s="215"/>
      <c r="P57" s="218"/>
      <c r="Q57" s="248"/>
      <c r="R57" s="248"/>
      <c r="S57" s="248"/>
      <c r="T57" s="248"/>
      <c r="U57" s="248"/>
      <c r="V57" s="248"/>
      <c r="W57" s="248"/>
      <c r="X57" s="248"/>
      <c r="Y57" s="248"/>
      <c r="Z57" s="248"/>
      <c r="AA57" s="248"/>
      <c r="AB57" s="248"/>
      <c r="AC57" s="248"/>
      <c r="AD57" s="248"/>
      <c r="AE57" s="248"/>
      <c r="AF57" s="248"/>
      <c r="AG57" s="248"/>
      <c r="AH57" s="248"/>
      <c r="AI57" s="248"/>
      <c r="AJ57" s="221"/>
      <c r="AK57" s="221"/>
      <c r="AL57" s="221"/>
      <c r="AM57" s="235"/>
      <c r="AN57" s="60">
        <v>6</v>
      </c>
      <c r="AO57" s="61" t="s">
        <v>125</v>
      </c>
      <c r="AP57" s="61"/>
      <c r="AQ57" s="61" t="s">
        <v>122</v>
      </c>
      <c r="AR57" s="61"/>
      <c r="AS57" s="61"/>
      <c r="AT57" s="61"/>
      <c r="AU57" s="61"/>
      <c r="AV57" s="61" t="s">
        <v>122</v>
      </c>
      <c r="AW57" s="62" t="s">
        <v>122</v>
      </c>
      <c r="AX57" s="62" t="s">
        <v>122</v>
      </c>
      <c r="AY57" s="62" t="s">
        <v>122</v>
      </c>
      <c r="AZ57" s="62" t="s">
        <v>122</v>
      </c>
      <c r="BA57" s="62" t="s">
        <v>122</v>
      </c>
      <c r="BB57" s="62" t="s">
        <v>122</v>
      </c>
      <c r="BC57" s="62" t="s">
        <v>122</v>
      </c>
      <c r="BD57" s="62">
        <f t="shared" si="0"/>
        <v>0</v>
      </c>
      <c r="BE57" s="62" t="str">
        <f t="shared" si="1"/>
        <v>Débil</v>
      </c>
      <c r="BF57" s="61"/>
      <c r="BG57" s="63" t="s">
        <v>122</v>
      </c>
      <c r="BH57" s="62" t="str">
        <f t="shared" si="2"/>
        <v>Casilla formulada</v>
      </c>
      <c r="BI57" s="61"/>
      <c r="BJ57" s="62" t="str">
        <f t="shared" si="3"/>
        <v/>
      </c>
      <c r="BK57" s="62" t="str">
        <f t="shared" si="4"/>
        <v/>
      </c>
      <c r="BL57" s="62" t="str">
        <f t="shared" si="5"/>
        <v>SI</v>
      </c>
      <c r="BM57" s="238"/>
      <c r="BN57" s="241"/>
      <c r="BO57" s="254"/>
      <c r="BP57" s="218"/>
      <c r="BQ57" s="221"/>
      <c r="BR57" s="221"/>
      <c r="BS57" s="230"/>
    </row>
    <row r="58" spans="2:71" s="57" customFormat="1" ht="96" hidden="1" customHeight="1" x14ac:dyDescent="0.25">
      <c r="B58" s="198"/>
      <c r="C58" s="201"/>
      <c r="D58" s="203"/>
      <c r="E58" s="203"/>
      <c r="F58" s="232"/>
      <c r="G58" s="232"/>
      <c r="H58" s="232"/>
      <c r="I58" s="232"/>
      <c r="J58" s="203"/>
      <c r="K58" s="64">
        <v>7</v>
      </c>
      <c r="L58" s="65" t="s">
        <v>123</v>
      </c>
      <c r="M58" s="223"/>
      <c r="N58" s="251"/>
      <c r="O58" s="215"/>
      <c r="P58" s="218"/>
      <c r="Q58" s="248"/>
      <c r="R58" s="248"/>
      <c r="S58" s="248"/>
      <c r="T58" s="248"/>
      <c r="U58" s="248"/>
      <c r="V58" s="248"/>
      <c r="W58" s="248"/>
      <c r="X58" s="248"/>
      <c r="Y58" s="248"/>
      <c r="Z58" s="248"/>
      <c r="AA58" s="248"/>
      <c r="AB58" s="248"/>
      <c r="AC58" s="248"/>
      <c r="AD58" s="248"/>
      <c r="AE58" s="248"/>
      <c r="AF58" s="248"/>
      <c r="AG58" s="248"/>
      <c r="AH58" s="248"/>
      <c r="AI58" s="248"/>
      <c r="AJ58" s="221"/>
      <c r="AK58" s="221"/>
      <c r="AL58" s="221"/>
      <c r="AM58" s="235"/>
      <c r="AN58" s="66">
        <v>7</v>
      </c>
      <c r="AO58" s="67" t="s">
        <v>125</v>
      </c>
      <c r="AP58" s="67"/>
      <c r="AQ58" s="67" t="s">
        <v>122</v>
      </c>
      <c r="AR58" s="67"/>
      <c r="AS58" s="67"/>
      <c r="AT58" s="67"/>
      <c r="AU58" s="67"/>
      <c r="AV58" s="67" t="s">
        <v>122</v>
      </c>
      <c r="AW58" s="68" t="s">
        <v>122</v>
      </c>
      <c r="AX58" s="68" t="s">
        <v>122</v>
      </c>
      <c r="AY58" s="68" t="s">
        <v>122</v>
      </c>
      <c r="AZ58" s="68" t="s">
        <v>122</v>
      </c>
      <c r="BA58" s="68" t="s">
        <v>122</v>
      </c>
      <c r="BB58" s="68" t="s">
        <v>122</v>
      </c>
      <c r="BC58" s="68" t="s">
        <v>122</v>
      </c>
      <c r="BD58" s="68">
        <f t="shared" si="0"/>
        <v>0</v>
      </c>
      <c r="BE58" s="68" t="str">
        <f t="shared" si="1"/>
        <v>Débil</v>
      </c>
      <c r="BF58" s="67"/>
      <c r="BG58" s="69" t="s">
        <v>122</v>
      </c>
      <c r="BH58" s="68" t="str">
        <f t="shared" si="2"/>
        <v>Casilla formulada</v>
      </c>
      <c r="BI58" s="67"/>
      <c r="BJ58" s="68" t="str">
        <f t="shared" si="3"/>
        <v/>
      </c>
      <c r="BK58" s="68" t="str">
        <f t="shared" si="4"/>
        <v/>
      </c>
      <c r="BL58" s="68" t="str">
        <f t="shared" si="5"/>
        <v>SI</v>
      </c>
      <c r="BM58" s="238"/>
      <c r="BN58" s="241"/>
      <c r="BO58" s="254"/>
      <c r="BP58" s="218"/>
      <c r="BQ58" s="221"/>
      <c r="BR58" s="221"/>
      <c r="BS58" s="230"/>
    </row>
    <row r="59" spans="2:71" s="57" customFormat="1" ht="96" hidden="1" customHeight="1" x14ac:dyDescent="0.25">
      <c r="B59" s="198"/>
      <c r="C59" s="201"/>
      <c r="D59" s="203"/>
      <c r="E59" s="203"/>
      <c r="F59" s="232"/>
      <c r="G59" s="232"/>
      <c r="H59" s="232"/>
      <c r="I59" s="232"/>
      <c r="J59" s="203"/>
      <c r="K59" s="58">
        <v>8</v>
      </c>
      <c r="L59" s="59" t="s">
        <v>123</v>
      </c>
      <c r="M59" s="223"/>
      <c r="N59" s="251"/>
      <c r="O59" s="215"/>
      <c r="P59" s="218"/>
      <c r="Q59" s="248"/>
      <c r="R59" s="248"/>
      <c r="S59" s="248"/>
      <c r="T59" s="248"/>
      <c r="U59" s="248"/>
      <c r="V59" s="248"/>
      <c r="W59" s="248"/>
      <c r="X59" s="248"/>
      <c r="Y59" s="248"/>
      <c r="Z59" s="248"/>
      <c r="AA59" s="248"/>
      <c r="AB59" s="248"/>
      <c r="AC59" s="248"/>
      <c r="AD59" s="248"/>
      <c r="AE59" s="248"/>
      <c r="AF59" s="248"/>
      <c r="AG59" s="248"/>
      <c r="AH59" s="248"/>
      <c r="AI59" s="248"/>
      <c r="AJ59" s="221"/>
      <c r="AK59" s="221"/>
      <c r="AL59" s="221"/>
      <c r="AM59" s="235"/>
      <c r="AN59" s="60">
        <v>8</v>
      </c>
      <c r="AO59" s="61" t="s">
        <v>125</v>
      </c>
      <c r="AP59" s="61"/>
      <c r="AQ59" s="61" t="s">
        <v>122</v>
      </c>
      <c r="AR59" s="61"/>
      <c r="AS59" s="61"/>
      <c r="AT59" s="61"/>
      <c r="AU59" s="61"/>
      <c r="AV59" s="61" t="s">
        <v>122</v>
      </c>
      <c r="AW59" s="62" t="s">
        <v>122</v>
      </c>
      <c r="AX59" s="62" t="s">
        <v>122</v>
      </c>
      <c r="AY59" s="62" t="s">
        <v>122</v>
      </c>
      <c r="AZ59" s="62" t="s">
        <v>122</v>
      </c>
      <c r="BA59" s="62" t="s">
        <v>122</v>
      </c>
      <c r="BB59" s="62" t="s">
        <v>122</v>
      </c>
      <c r="BC59" s="62" t="s">
        <v>122</v>
      </c>
      <c r="BD59" s="62">
        <f t="shared" si="0"/>
        <v>0</v>
      </c>
      <c r="BE59" s="62" t="str">
        <f t="shared" si="1"/>
        <v>Débil</v>
      </c>
      <c r="BF59" s="61"/>
      <c r="BG59" s="63" t="s">
        <v>122</v>
      </c>
      <c r="BH59" s="62" t="str">
        <f t="shared" si="2"/>
        <v>Casilla formulada</v>
      </c>
      <c r="BI59" s="61"/>
      <c r="BJ59" s="62" t="str">
        <f t="shared" si="3"/>
        <v/>
      </c>
      <c r="BK59" s="62" t="str">
        <f t="shared" si="4"/>
        <v/>
      </c>
      <c r="BL59" s="62" t="str">
        <f t="shared" si="5"/>
        <v>SI</v>
      </c>
      <c r="BM59" s="238"/>
      <c r="BN59" s="241"/>
      <c r="BO59" s="254"/>
      <c r="BP59" s="218"/>
      <c r="BQ59" s="221"/>
      <c r="BR59" s="221"/>
      <c r="BS59" s="230"/>
    </row>
    <row r="60" spans="2:71" s="57" customFormat="1" ht="96" hidden="1" customHeight="1" x14ac:dyDescent="0.25">
      <c r="B60" s="198"/>
      <c r="C60" s="201"/>
      <c r="D60" s="203"/>
      <c r="E60" s="203"/>
      <c r="F60" s="232"/>
      <c r="G60" s="232"/>
      <c r="H60" s="232"/>
      <c r="I60" s="232"/>
      <c r="J60" s="203"/>
      <c r="K60" s="64">
        <v>9</v>
      </c>
      <c r="L60" s="70" t="s">
        <v>123</v>
      </c>
      <c r="M60" s="223"/>
      <c r="N60" s="251"/>
      <c r="O60" s="215"/>
      <c r="P60" s="218"/>
      <c r="Q60" s="248"/>
      <c r="R60" s="248"/>
      <c r="S60" s="248"/>
      <c r="T60" s="248"/>
      <c r="U60" s="248"/>
      <c r="V60" s="248"/>
      <c r="W60" s="248"/>
      <c r="X60" s="248"/>
      <c r="Y60" s="248"/>
      <c r="Z60" s="248"/>
      <c r="AA60" s="248"/>
      <c r="AB60" s="248"/>
      <c r="AC60" s="248"/>
      <c r="AD60" s="248"/>
      <c r="AE60" s="248"/>
      <c r="AF60" s="248"/>
      <c r="AG60" s="248"/>
      <c r="AH60" s="248"/>
      <c r="AI60" s="248"/>
      <c r="AJ60" s="221"/>
      <c r="AK60" s="221"/>
      <c r="AL60" s="221"/>
      <c r="AM60" s="235"/>
      <c r="AN60" s="66">
        <v>9</v>
      </c>
      <c r="AO60" s="67" t="s">
        <v>125</v>
      </c>
      <c r="AP60" s="67"/>
      <c r="AQ60" s="67" t="s">
        <v>122</v>
      </c>
      <c r="AR60" s="67"/>
      <c r="AS60" s="67"/>
      <c r="AT60" s="67"/>
      <c r="AU60" s="67"/>
      <c r="AV60" s="67" t="s">
        <v>122</v>
      </c>
      <c r="AW60" s="68" t="s">
        <v>122</v>
      </c>
      <c r="AX60" s="68" t="s">
        <v>122</v>
      </c>
      <c r="AY60" s="68" t="s">
        <v>122</v>
      </c>
      <c r="AZ60" s="68" t="s">
        <v>122</v>
      </c>
      <c r="BA60" s="68" t="s">
        <v>122</v>
      </c>
      <c r="BB60" s="68" t="s">
        <v>122</v>
      </c>
      <c r="BC60" s="68" t="s">
        <v>122</v>
      </c>
      <c r="BD60" s="68">
        <f t="shared" si="0"/>
        <v>0</v>
      </c>
      <c r="BE60" s="68" t="str">
        <f t="shared" si="1"/>
        <v>Débil</v>
      </c>
      <c r="BF60" s="67"/>
      <c r="BG60" s="69" t="s">
        <v>122</v>
      </c>
      <c r="BH60" s="68" t="str">
        <f t="shared" si="2"/>
        <v>Casilla formulada</v>
      </c>
      <c r="BI60" s="67"/>
      <c r="BJ60" s="68" t="str">
        <f t="shared" si="3"/>
        <v/>
      </c>
      <c r="BK60" s="68" t="str">
        <f t="shared" si="4"/>
        <v/>
      </c>
      <c r="BL60" s="68" t="str">
        <f t="shared" si="5"/>
        <v>SI</v>
      </c>
      <c r="BM60" s="238"/>
      <c r="BN60" s="241"/>
      <c r="BO60" s="254"/>
      <c r="BP60" s="218"/>
      <c r="BQ60" s="221"/>
      <c r="BR60" s="221"/>
      <c r="BS60" s="230"/>
    </row>
    <row r="61" spans="2:71" s="57" customFormat="1" ht="96" hidden="1" customHeight="1" thickBot="1" x14ac:dyDescent="0.3">
      <c r="B61" s="199"/>
      <c r="C61" s="202"/>
      <c r="D61" s="204"/>
      <c r="E61" s="204"/>
      <c r="F61" s="233"/>
      <c r="G61" s="233"/>
      <c r="H61" s="233"/>
      <c r="I61" s="233"/>
      <c r="J61" s="204"/>
      <c r="K61" s="71">
        <v>10</v>
      </c>
      <c r="L61" s="72" t="s">
        <v>123</v>
      </c>
      <c r="M61" s="224"/>
      <c r="N61" s="252"/>
      <c r="O61" s="216"/>
      <c r="P61" s="219"/>
      <c r="Q61" s="249"/>
      <c r="R61" s="249"/>
      <c r="S61" s="249"/>
      <c r="T61" s="249"/>
      <c r="U61" s="249"/>
      <c r="V61" s="249"/>
      <c r="W61" s="249"/>
      <c r="X61" s="249"/>
      <c r="Y61" s="249"/>
      <c r="Z61" s="249"/>
      <c r="AA61" s="249"/>
      <c r="AB61" s="249"/>
      <c r="AC61" s="249"/>
      <c r="AD61" s="249"/>
      <c r="AE61" s="249"/>
      <c r="AF61" s="249"/>
      <c r="AG61" s="249"/>
      <c r="AH61" s="249"/>
      <c r="AI61" s="249"/>
      <c r="AJ61" s="222"/>
      <c r="AK61" s="222"/>
      <c r="AL61" s="222"/>
      <c r="AM61" s="236"/>
      <c r="AN61" s="73">
        <v>10</v>
      </c>
      <c r="AO61" s="74" t="s">
        <v>125</v>
      </c>
      <c r="AP61" s="74"/>
      <c r="AQ61" s="74" t="s">
        <v>122</v>
      </c>
      <c r="AR61" s="74"/>
      <c r="AS61" s="74"/>
      <c r="AT61" s="74"/>
      <c r="AU61" s="74"/>
      <c r="AV61" s="74" t="s">
        <v>122</v>
      </c>
      <c r="AW61" s="75" t="s">
        <v>122</v>
      </c>
      <c r="AX61" s="75" t="s">
        <v>122</v>
      </c>
      <c r="AY61" s="75" t="s">
        <v>122</v>
      </c>
      <c r="AZ61" s="75" t="s">
        <v>122</v>
      </c>
      <c r="BA61" s="75" t="s">
        <v>122</v>
      </c>
      <c r="BB61" s="75" t="s">
        <v>122</v>
      </c>
      <c r="BC61" s="75" t="s">
        <v>122</v>
      </c>
      <c r="BD61" s="75">
        <f t="shared" si="0"/>
        <v>0</v>
      </c>
      <c r="BE61" s="75" t="str">
        <f t="shared" si="1"/>
        <v>Débil</v>
      </c>
      <c r="BF61" s="74"/>
      <c r="BG61" s="76" t="s">
        <v>122</v>
      </c>
      <c r="BH61" s="75" t="str">
        <f t="shared" si="2"/>
        <v>Casilla formulada</v>
      </c>
      <c r="BI61" s="74"/>
      <c r="BJ61" s="75" t="str">
        <f t="shared" si="3"/>
        <v/>
      </c>
      <c r="BK61" s="75" t="str">
        <f t="shared" si="4"/>
        <v/>
      </c>
      <c r="BL61" s="75" t="str">
        <f t="shared" si="5"/>
        <v>SI</v>
      </c>
      <c r="BM61" s="239"/>
      <c r="BN61" s="242"/>
      <c r="BO61" s="255"/>
      <c r="BP61" s="219"/>
      <c r="BQ61" s="222"/>
      <c r="BR61" s="222"/>
      <c r="BS61" s="231"/>
    </row>
    <row r="62" spans="2:71" hidden="1" x14ac:dyDescent="0.2"/>
    <row r="63" spans="2:71" hidden="1" x14ac:dyDescent="0.2"/>
    <row r="64" spans="2:71" hidden="1" x14ac:dyDescent="0.2"/>
  </sheetData>
  <sheetProtection algorithmName="SHA-512" hashValue="A6Ho5fQu6ULIfiyDaJ5kY1SCP3sqG2w+OiFt9HHWA58kZVpu5U+lGi6HeCVFXJ5/RODrVTOP7ZsM7MBY+XDvcg==" saltValue="7FbU5h6gC5hSHjyfaBr4JA==" spinCount="100000" sheet="1" objects="1" scenarios="1"/>
  <mergeCells count="266">
    <mergeCell ref="C6:D6"/>
    <mergeCell ref="E6:I6"/>
    <mergeCell ref="B8:M8"/>
    <mergeCell ref="N8:AM8"/>
    <mergeCell ref="AN8:AV8"/>
    <mergeCell ref="AW8:BN8"/>
    <mergeCell ref="B2:D4"/>
    <mergeCell ref="E2:BS2"/>
    <mergeCell ref="E3:BS3"/>
    <mergeCell ref="E4:R4"/>
    <mergeCell ref="S4:AT4"/>
    <mergeCell ref="AU4:BS4"/>
    <mergeCell ref="BO8:BR10"/>
    <mergeCell ref="BS8:BS11"/>
    <mergeCell ref="B9:B11"/>
    <mergeCell ref="C9:C11"/>
    <mergeCell ref="D9:D11"/>
    <mergeCell ref="E9:E11"/>
    <mergeCell ref="F9:J9"/>
    <mergeCell ref="K9:L11"/>
    <mergeCell ref="M9:M11"/>
    <mergeCell ref="N9:AM9"/>
    <mergeCell ref="AV9:AV11"/>
    <mergeCell ref="AW9:BC10"/>
    <mergeCell ref="BD9:BE11"/>
    <mergeCell ref="BF9:BF11"/>
    <mergeCell ref="AN9:AN11"/>
    <mergeCell ref="AO9:AO11"/>
    <mergeCell ref="AP9:AP11"/>
    <mergeCell ref="AQ9:AQ11"/>
    <mergeCell ref="AR9:AR11"/>
    <mergeCell ref="AS9:AS11"/>
    <mergeCell ref="Q10:AI10"/>
    <mergeCell ref="AJ10:AK11"/>
    <mergeCell ref="AL10:AL11"/>
    <mergeCell ref="AM10:AM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BL9:BL11"/>
    <mergeCell ref="BM9:BM11"/>
    <mergeCell ref="BN9:BN11"/>
    <mergeCell ref="AT9:AT11"/>
    <mergeCell ref="AU9:AU11"/>
    <mergeCell ref="O12:O21"/>
    <mergeCell ref="P12:P21"/>
    <mergeCell ref="Q12:Q21"/>
    <mergeCell ref="R12:R21"/>
    <mergeCell ref="S12:S21"/>
    <mergeCell ref="T12:T21"/>
    <mergeCell ref="G12:G21"/>
    <mergeCell ref="H12:H21"/>
    <mergeCell ref="I12:I21"/>
    <mergeCell ref="J12:J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S12:BS21"/>
    <mergeCell ref="B22:B31"/>
    <mergeCell ref="C22:C31"/>
    <mergeCell ref="D22:D31"/>
    <mergeCell ref="E22:E31"/>
    <mergeCell ref="F22:F31"/>
    <mergeCell ref="G22:G31"/>
    <mergeCell ref="H22:H31"/>
    <mergeCell ref="I22:I31"/>
    <mergeCell ref="AM12:AM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R22:BR31"/>
    <mergeCell ref="BS22:BS31"/>
    <mergeCell ref="B32:B41"/>
    <mergeCell ref="C32:C41"/>
    <mergeCell ref="D32:D41"/>
    <mergeCell ref="E32:E41"/>
    <mergeCell ref="F32:F41"/>
    <mergeCell ref="AJ22:AJ31"/>
    <mergeCell ref="AK22:AK31"/>
    <mergeCell ref="AL22:AL31"/>
    <mergeCell ref="AM22:AM31"/>
    <mergeCell ref="BM22:BM31"/>
    <mergeCell ref="BN22:BN31"/>
    <mergeCell ref="AD22:AD31"/>
    <mergeCell ref="AE22:AE31"/>
    <mergeCell ref="AF22:AF31"/>
    <mergeCell ref="AG22:AG31"/>
    <mergeCell ref="AH22:AH31"/>
    <mergeCell ref="AI22:AI31"/>
    <mergeCell ref="X22:X31"/>
    <mergeCell ref="Y22:Y31"/>
    <mergeCell ref="Z22:Z31"/>
    <mergeCell ref="AA22:AA31"/>
    <mergeCell ref="AB22:AB31"/>
    <mergeCell ref="G32:G41"/>
    <mergeCell ref="H32:H41"/>
    <mergeCell ref="I32:I41"/>
    <mergeCell ref="J32:J41"/>
    <mergeCell ref="M32:M41"/>
    <mergeCell ref="N32:N41"/>
    <mergeCell ref="BO22:BO31"/>
    <mergeCell ref="BP22:BP31"/>
    <mergeCell ref="BQ22:BQ31"/>
    <mergeCell ref="AC22:AC31"/>
    <mergeCell ref="R22:R31"/>
    <mergeCell ref="S22:S31"/>
    <mergeCell ref="T22:T31"/>
    <mergeCell ref="U22:U31"/>
    <mergeCell ref="V22:V31"/>
    <mergeCell ref="W22:W31"/>
    <mergeCell ref="J22:J31"/>
    <mergeCell ref="M22:M31"/>
    <mergeCell ref="N22:N31"/>
    <mergeCell ref="O22:O31"/>
    <mergeCell ref="P22:P31"/>
    <mergeCell ref="Q22:Q31"/>
    <mergeCell ref="U32:U41"/>
    <mergeCell ref="V32:V41"/>
    <mergeCell ref="W32:W41"/>
    <mergeCell ref="X32:X41"/>
    <mergeCell ref="Y32:Y41"/>
    <mergeCell ref="Z32:Z41"/>
    <mergeCell ref="O32:O41"/>
    <mergeCell ref="P32:P41"/>
    <mergeCell ref="Q32:Q41"/>
    <mergeCell ref="R32:R41"/>
    <mergeCell ref="S32:S41"/>
    <mergeCell ref="T32:T41"/>
    <mergeCell ref="AI32:AI41"/>
    <mergeCell ref="AJ32:AJ41"/>
    <mergeCell ref="AK32:AK41"/>
    <mergeCell ref="AL32:AL41"/>
    <mergeCell ref="AA32:AA41"/>
    <mergeCell ref="AB32:AB41"/>
    <mergeCell ref="AC32:AC41"/>
    <mergeCell ref="AD32:AD41"/>
    <mergeCell ref="AE32:AE41"/>
    <mergeCell ref="AF32:AF41"/>
    <mergeCell ref="J42:J51"/>
    <mergeCell ref="M42:M51"/>
    <mergeCell ref="N42:N51"/>
    <mergeCell ref="O42:O51"/>
    <mergeCell ref="P42:P51"/>
    <mergeCell ref="Q42:Q51"/>
    <mergeCell ref="BR32:BR41"/>
    <mergeCell ref="BS32:BS41"/>
    <mergeCell ref="B42:B51"/>
    <mergeCell ref="C42:C51"/>
    <mergeCell ref="D42:D51"/>
    <mergeCell ref="E42:E51"/>
    <mergeCell ref="F42:F51"/>
    <mergeCell ref="G42:G51"/>
    <mergeCell ref="H42:H51"/>
    <mergeCell ref="I42:I51"/>
    <mergeCell ref="AM32:AM41"/>
    <mergeCell ref="BM32:BM41"/>
    <mergeCell ref="BN32:BN41"/>
    <mergeCell ref="BO32:BO41"/>
    <mergeCell ref="BP32:BP41"/>
    <mergeCell ref="BQ32:BQ41"/>
    <mergeCell ref="AG32:AG41"/>
    <mergeCell ref="AH32:AH41"/>
    <mergeCell ref="Z42:Z51"/>
    <mergeCell ref="AA42:AA51"/>
    <mergeCell ref="AB42:AB51"/>
    <mergeCell ref="AC42:AC51"/>
    <mergeCell ref="R42:R51"/>
    <mergeCell ref="S42:S51"/>
    <mergeCell ref="T42:T51"/>
    <mergeCell ref="U42:U51"/>
    <mergeCell ref="V42:V51"/>
    <mergeCell ref="W42:W51"/>
    <mergeCell ref="BO42:BO51"/>
    <mergeCell ref="BP42:BP51"/>
    <mergeCell ref="BQ42:BQ51"/>
    <mergeCell ref="BR42:BR51"/>
    <mergeCell ref="BS42:BS51"/>
    <mergeCell ref="B52:B61"/>
    <mergeCell ref="C52:C61"/>
    <mergeCell ref="D52:D61"/>
    <mergeCell ref="E52:E61"/>
    <mergeCell ref="F52:F61"/>
    <mergeCell ref="AJ42:AJ51"/>
    <mergeCell ref="AK42:AK51"/>
    <mergeCell ref="AL42:AL51"/>
    <mergeCell ref="AM42:AM51"/>
    <mergeCell ref="BM42:BM51"/>
    <mergeCell ref="BN42:BN51"/>
    <mergeCell ref="AD42:AD51"/>
    <mergeCell ref="AE42:AE51"/>
    <mergeCell ref="AF42:AF51"/>
    <mergeCell ref="AG42:AG51"/>
    <mergeCell ref="AH42:AH51"/>
    <mergeCell ref="AI42:AI51"/>
    <mergeCell ref="X42:X51"/>
    <mergeCell ref="Y42:Y51"/>
    <mergeCell ref="O52:O61"/>
    <mergeCell ref="P52:P61"/>
    <mergeCell ref="Q52:Q61"/>
    <mergeCell ref="R52:R61"/>
    <mergeCell ref="S52:S61"/>
    <mergeCell ref="T52:T61"/>
    <mergeCell ref="G52:G61"/>
    <mergeCell ref="H52:H61"/>
    <mergeCell ref="I52:I61"/>
    <mergeCell ref="J52:J61"/>
    <mergeCell ref="M52:M61"/>
    <mergeCell ref="N52:N61"/>
    <mergeCell ref="AA52:AA61"/>
    <mergeCell ref="AB52:AB61"/>
    <mergeCell ref="AC52:AC61"/>
    <mergeCell ref="AD52:AD61"/>
    <mergeCell ref="AE52:AE61"/>
    <mergeCell ref="AF52:AF61"/>
    <mergeCell ref="U52:U61"/>
    <mergeCell ref="V52:V61"/>
    <mergeCell ref="W52:W61"/>
    <mergeCell ref="X52:X61"/>
    <mergeCell ref="Y52:Y61"/>
    <mergeCell ref="Z52:Z61"/>
    <mergeCell ref="BR52:BR61"/>
    <mergeCell ref="BS52:BS61"/>
    <mergeCell ref="AM52:AM61"/>
    <mergeCell ref="BM52:BM61"/>
    <mergeCell ref="BN52:BN61"/>
    <mergeCell ref="BO52:BO61"/>
    <mergeCell ref="BP52:BP61"/>
    <mergeCell ref="BQ52:BQ61"/>
    <mergeCell ref="AG52:AG61"/>
    <mergeCell ref="AH52:AH61"/>
    <mergeCell ref="AI52:AI61"/>
    <mergeCell ref="AJ52:AJ61"/>
    <mergeCell ref="AK52:AK61"/>
    <mergeCell ref="AL52:AL61"/>
  </mergeCells>
  <conditionalFormatting sqref="J12:J61">
    <cfRule type="containsText" dxfId="523" priority="23" operator="containsText" text="Si es Riesgo de Corrupción">
      <formula>NOT(ISERROR(SEARCH("Si es Riesgo de Corrupción",J12)))</formula>
    </cfRule>
    <cfRule type="containsText" dxfId="522" priority="24" operator="containsText" text="No es Riesgo de Corrupción">
      <formula>NOT(ISERROR(SEARCH("No es Riesgo de Corrupción",J12)))</formula>
    </cfRule>
  </conditionalFormatting>
  <conditionalFormatting sqref="L12:M21">
    <cfRule type="containsText" dxfId="521" priority="22" operator="containsText" text="Espacio para describir ">
      <formula>NOT(ISERROR(SEARCH("Espacio para describir ",L12)))</formula>
    </cfRule>
  </conditionalFormatting>
  <conditionalFormatting sqref="Q12:AI61 AQ12:AQ61 AV12:BC61 BG12:BG61 BO12:BO61 N12:N61">
    <cfRule type="containsText" dxfId="520" priority="21" operator="containsText" text="Escoger un dato de la lista desplegable">
      <formula>NOT(ISERROR(SEARCH("Escoger un dato de la lista desplegable",N12)))</formula>
    </cfRule>
  </conditionalFormatting>
  <conditionalFormatting sqref="AO12:AO61">
    <cfRule type="containsText" dxfId="519" priority="20" operator="containsText" text="REDACTAR CONTROL">
      <formula>NOT(ISERROR(SEARCH("REDACTAR CONTROL",AO12)))</formula>
    </cfRule>
  </conditionalFormatting>
  <conditionalFormatting sqref="AL12 BR12">
    <cfRule type="containsText" dxfId="518" priority="17" operator="containsText" text="Extremo">
      <formula>NOT(ISERROR(SEARCH("Extremo",AL12)))</formula>
    </cfRule>
    <cfRule type="containsText" dxfId="517" priority="18" operator="containsText" text="Alto">
      <formula>NOT(ISERROR(SEARCH("Alto",AL12)))</formula>
    </cfRule>
    <cfRule type="containsText" dxfId="516" priority="19" operator="containsText" text="Moderado">
      <formula>NOT(ISERROR(SEARCH("Moderado",AL12)))</formula>
    </cfRule>
  </conditionalFormatting>
  <conditionalFormatting sqref="L22:M31">
    <cfRule type="containsText" dxfId="515" priority="16" operator="containsText" text="Espacio para describir ">
      <formula>NOT(ISERROR(SEARCH("Espacio para describir ",L22)))</formula>
    </cfRule>
  </conditionalFormatting>
  <conditionalFormatting sqref="AL22 BR22">
    <cfRule type="containsText" dxfId="514" priority="13" operator="containsText" text="Extremo">
      <formula>NOT(ISERROR(SEARCH("Extremo",AL22)))</formula>
    </cfRule>
    <cfRule type="containsText" dxfId="513" priority="14" operator="containsText" text="Alto">
      <formula>NOT(ISERROR(SEARCH("Alto",AL22)))</formula>
    </cfRule>
    <cfRule type="containsText" dxfId="512" priority="15" operator="containsText" text="Moderado">
      <formula>NOT(ISERROR(SEARCH("Moderado",AL22)))</formula>
    </cfRule>
  </conditionalFormatting>
  <conditionalFormatting sqref="L32:M41">
    <cfRule type="containsText" dxfId="511" priority="12" operator="containsText" text="Espacio para describir ">
      <formula>NOT(ISERROR(SEARCH("Espacio para describir ",L32)))</formula>
    </cfRule>
  </conditionalFormatting>
  <conditionalFormatting sqref="AL32 BR32">
    <cfRule type="containsText" dxfId="510" priority="9" operator="containsText" text="Extremo">
      <formula>NOT(ISERROR(SEARCH("Extremo",AL32)))</formula>
    </cfRule>
    <cfRule type="containsText" dxfId="509" priority="10" operator="containsText" text="Alto">
      <formula>NOT(ISERROR(SEARCH("Alto",AL32)))</formula>
    </cfRule>
    <cfRule type="containsText" dxfId="508" priority="11" operator="containsText" text="Moderado">
      <formula>NOT(ISERROR(SEARCH("Moderado",AL32)))</formula>
    </cfRule>
  </conditionalFormatting>
  <conditionalFormatting sqref="L42:M51">
    <cfRule type="containsText" dxfId="507" priority="8" operator="containsText" text="Espacio para describir ">
      <formula>NOT(ISERROR(SEARCH("Espacio para describir ",L42)))</formula>
    </cfRule>
  </conditionalFormatting>
  <conditionalFormatting sqref="AL42 BR42">
    <cfRule type="containsText" dxfId="506" priority="5" operator="containsText" text="Extremo">
      <formula>NOT(ISERROR(SEARCH("Extremo",AL42)))</formula>
    </cfRule>
    <cfRule type="containsText" dxfId="505" priority="6" operator="containsText" text="Alto">
      <formula>NOT(ISERROR(SEARCH("Alto",AL42)))</formula>
    </cfRule>
    <cfRule type="containsText" dxfId="504" priority="7" operator="containsText" text="Moderado">
      <formula>NOT(ISERROR(SEARCH("Moderado",AL42)))</formula>
    </cfRule>
  </conditionalFormatting>
  <conditionalFormatting sqref="L52:M61">
    <cfRule type="containsText" dxfId="503" priority="4" operator="containsText" text="Espacio para describir ">
      <formula>NOT(ISERROR(SEARCH("Espacio para describir ",L52)))</formula>
    </cfRule>
  </conditionalFormatting>
  <conditionalFormatting sqref="AL52 BR52">
    <cfRule type="containsText" dxfId="502" priority="1" operator="containsText" text="Extremo">
      <formula>NOT(ISERROR(SEARCH("Extremo",AL52)))</formula>
    </cfRule>
    <cfRule type="containsText" dxfId="501" priority="2" operator="containsText" text="Alto">
      <formula>NOT(ISERROR(SEARCH("Alto",AL52)))</formula>
    </cfRule>
    <cfRule type="containsText" dxfId="500" priority="3" operator="containsText" text="Moderado">
      <formula>NOT(ISERROR(SEARCH("Moderado",AL52)))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61 BJ9:BK11" xr:uid="{C9118663-A782-400F-92B9-D12716B794E7}"/>
    <dataValidation allowBlank="1" showInputMessage="1" showErrorMessage="1" prompt="¿Se deja evidencia o rastro de la ejecución del control, que permita a cualquier tercero con la evidencia, llegar a la misma conclusión?." sqref="BC11" xr:uid="{5F824561-4E09-450E-A54B-C6A4DA5BB4D1}"/>
    <dataValidation allowBlank="1" showInputMessage="1" showErrorMessage="1" prompt="¿Las observaciones, desviaciones o diferencias identificadas como resultados de la ejecución del control son investigadas y resueltas de manera oportuna?" sqref="BB11" xr:uid="{622BA8B4-7346-4B7B-B52C-2C29662FF46A}"/>
    <dataValidation allowBlank="1" showInputMessage="1" showErrorMessage="1" prompt="¿La fuente de información que se utiliza en el desarrollo del control es información confiable que permita mitigar el riesgo?." sqref="BA11" xr:uid="{5C732F7B-22AC-4CEA-953F-134C249C2691}"/>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0FAC3BEE-5A89-4470-9953-1DD2B53864A3}"/>
    <dataValidation allowBlank="1" showInputMessage="1" showErrorMessage="1" prompt="¿La oportunidad en que se ejecuta el control ayuda a prevenir la mitigación del riesgo o a detectar la materialización del riesgo de manera oportuna?" sqref="AY11" xr:uid="{905A0E4A-0F65-46A0-86BE-BBE073424ABF}"/>
    <dataValidation allowBlank="1" showInputMessage="1" showErrorMessage="1" prompt="El responsable tiene autoridad y adecuada segregación de funciones en la ejecución del control?" sqref="AX11" xr:uid="{E4AEEB55-B8BB-4132-91C4-423730537D34}"/>
    <dataValidation allowBlank="1" showInputMessage="1" showErrorMessage="1" prompt="¿Existen un responsable asignado a la ejecución del control?" sqref="AW11" xr:uid="{8CD5CAB6-729C-48D8-9CE3-420855BF3575}"/>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61" xr:uid="{E9A64D1B-ACAD-4BAB-BDC7-6EEA6AA22833}"/>
    <dataValidation type="list" allowBlank="1" showInputMessage="1" showErrorMessage="1" prompt="¿Genera Impacto ambiental?" sqref="AI12:AI61" xr:uid="{31A882C2-D0CC-4847-A956-21470E3C99CC}">
      <formula1>"SI,NO,Escoger un dato de la lista desplegable"</formula1>
    </dataValidation>
    <dataValidation allowBlank="1" showInputMessage="1" showErrorMessage="1" prompt="¿Genera Impacto ambiental?" sqref="AI11" xr:uid="{E480E222-D1C0-4747-9A81-B090181245C4}"/>
    <dataValidation type="list" allowBlank="1" showInputMessage="1" showErrorMessage="1" prompt="¿Afectar la imagen nacional?" sqref="AH12:AH61" xr:uid="{1880AB30-6552-446E-9BC9-6BD5E7A0E385}">
      <formula1>"SI,NO,Escoger un dato de la lista desplegable"</formula1>
    </dataValidation>
    <dataValidation allowBlank="1" showInputMessage="1" showErrorMessage="1" prompt="¿Afectar la imagen nacional?" sqref="AH11" xr:uid="{2D54EA91-1042-48C5-B725-99329F5BD805}"/>
    <dataValidation type="list" allowBlank="1" showInputMessage="1" showErrorMessage="1" prompt="¿Afectar la imagen regional?" sqref="AG12:AG61" xr:uid="{8A2286F3-5018-47BB-A730-0C5F9A0E8F0F}">
      <formula1>"SI,NO,Escoger un dato de la lista desplegable"</formula1>
    </dataValidation>
    <dataValidation allowBlank="1" showInputMessage="1" showErrorMessage="1" prompt="¿Afectar la imagen regional?" sqref="AG11" xr:uid="{A63D4659-0A1C-4B57-ABEA-E1BE3E5CDD4A}"/>
    <dataValidation type="list" allowBlank="1" showInputMessage="1" showErrorMessage="1" prompt="¿Ocasionar lesiones físicas o pérdida de vidas humanas?_x000a_NOTA: si esta respuesta es afirmativa, el impacto sera considerado como catastrófico." sqref="AF12:AF61" xr:uid="{B4857330-1EFA-4142-A300-701E581068BF}">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E4602291-4ADF-4FE1-BC11-11D3B393F59A}"/>
    <dataValidation type="list" allowBlank="1" showInputMessage="1" showErrorMessage="1" prompt="¿Generar pérdida de credibilidad del sector?" sqref="AE12:AE61" xr:uid="{56B2FFD2-0065-450A-9A3A-EC24B46BE143}">
      <formula1>"SI,NO,Escoger un dato de la lista desplegable"</formula1>
    </dataValidation>
    <dataValidation allowBlank="1" showInputMessage="1" showErrorMessage="1" prompt="¿Generar pérdida de credibilidad del sector?" sqref="AE11" xr:uid="{A830DE14-CA08-4286-A42E-0C96F93C765F}"/>
    <dataValidation type="list" allowBlank="1" showInputMessage="1" showErrorMessage="1" prompt="¿Dar lugar a procesos penales?" sqref="AD12:AD61" xr:uid="{8FF5476A-75D1-4FC3-9319-497BF02D480F}">
      <formula1>"SI,NO,Escoger un dato de la lista desplegable"</formula1>
    </dataValidation>
    <dataValidation allowBlank="1" showInputMessage="1" showErrorMessage="1" prompt="¿Dar lugar a procesos penales?" sqref="AD11" xr:uid="{0F8540D0-3A26-47CB-9367-A0C35FEF7B08}"/>
    <dataValidation type="list" allowBlank="1" showInputMessage="1" showErrorMessage="1" prompt="¿Dar lugar a procesos fiscales?" sqref="AC12:AC61" xr:uid="{02580D54-FC05-43C6-9C7F-04DE5FF19648}">
      <formula1>"SI,NO,Escoger un dato de la lista desplegable"</formula1>
    </dataValidation>
    <dataValidation allowBlank="1" showInputMessage="1" showErrorMessage="1" prompt="¿Dar lugar a procesos fiscales?" sqref="AC11" xr:uid="{A7477D10-36D1-4027-8DA3-2934FBAB3B0C}"/>
    <dataValidation type="list" allowBlank="1" showInputMessage="1" showErrorMessage="1" prompt="¿Dar lugar a procesos disciplinarios?" sqref="AB12:AB61" xr:uid="{1AE4A2DE-1170-4DEC-BEB4-4795D1CF00E1}">
      <formula1>"SI,NO,Escoger un dato de la lista desplegable"</formula1>
    </dataValidation>
    <dataValidation allowBlank="1" showInputMessage="1" showErrorMessage="1" prompt="¿Dar lugar a procesos disciplinarios?" sqref="AB11" xr:uid="{21477BC5-27E4-45AB-AE9B-93D7D7F7FCAD}"/>
    <dataValidation type="list" allowBlank="1" showInputMessage="1" showErrorMessage="1" prompt="¿Dar lugar a procesos sancionatorios?" sqref="AA12:AA61" xr:uid="{BFEDC5F2-0D7D-4114-ACC1-B2D6D459306E}">
      <formula1>"SI,NO,Escoger un dato de la lista desplegable"</formula1>
    </dataValidation>
    <dataValidation allowBlank="1" showInputMessage="1" showErrorMessage="1" prompt="¿Dar lugar a procesos sancionatorios?" sqref="AA11" xr:uid="{5AD10E5E-4CF2-4310-AF2D-A6E8A04ACF78}"/>
    <dataValidation type="list" allowBlank="1" showInputMessage="1" showErrorMessage="1" prompt="¿Generar intervención de los órganos de control, de la Fiscalía, u otro ente?" sqref="Z12:Z61" xr:uid="{F9888BDF-FAF4-4E0A-AFB8-E997BA6BB122}">
      <formula1>"SI,NO,Escoger un dato de la lista desplegable"</formula1>
    </dataValidation>
    <dataValidation allowBlank="1" showInputMessage="1" showErrorMessage="1" prompt="¿Generar intervención de los órganos de control, de la Fiscalía, u otro ente?" sqref="Z11" xr:uid="{8FE49D56-AD34-4526-8880-E2C2F10F16CB}"/>
    <dataValidation type="list" allowBlank="1" showInputMessage="1" showErrorMessage="1" prompt="¿Generar pérdida de información de la Entidad?" sqref="Y12:Y61" xr:uid="{39E55B7E-C6FF-4F49-892E-4687E1A28172}">
      <formula1>"SI,NO,Escoger un dato de la lista desplegable"</formula1>
    </dataValidation>
    <dataValidation allowBlank="1" showInputMessage="1" showErrorMessage="1" prompt="¿Generar pérdida de información de la Entidad?" sqref="Y11" xr:uid="{6FC749CF-4386-41B5-9223-94402C6D57DB}"/>
    <dataValidation type="list" allowBlank="1" showInputMessage="1" showErrorMessage="1" prompt="¿Dar lugar al detrimento de calidad de vida de la comunidad por la pérdida del bien o servicios o los recursos públicos?" sqref="X12:X61" xr:uid="{AB00C5E8-48CB-4F6A-B0B3-A6823FD572AF}">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39396812-C319-4F6E-87BA-B99C3BEBD12B}"/>
    <dataValidation type="list" allowBlank="1" showInputMessage="1" showErrorMessage="1" prompt="¿Afectar la generación de los productos o la prestación de servicios?" sqref="W12:W61" xr:uid="{CD324636-896A-4125-8F32-77188EEE5B39}">
      <formula1>"SI,NO,Escoger un dato de la lista desplegable"</formula1>
    </dataValidation>
    <dataValidation allowBlank="1" showInputMessage="1" showErrorMessage="1" prompt="¿Afectar la generación de los productos o la prestación de servicios?" sqref="W11" xr:uid="{F20A1D82-897A-44A7-9869-C85AD1398293}"/>
    <dataValidation type="list" allowBlank="1" showInputMessage="1" showErrorMessage="1" prompt="¿Generar pérdida de recursos económicos?" sqref="V12:V61" xr:uid="{89F3F845-8D10-4588-A878-E8D8D663E423}">
      <formula1>"SI,NO,Escoger un dato de la lista desplegable"</formula1>
    </dataValidation>
    <dataValidation allowBlank="1" showInputMessage="1" showErrorMessage="1" prompt="¿Generar pérdida de recursos económicos?" sqref="V11" xr:uid="{4662792F-A135-4B18-8826-4EF6FAEFCF5D}"/>
    <dataValidation type="list" allowBlank="1" showInputMessage="1" showErrorMessage="1" prompt="¿Generar pérdida de confianza de la Entidad, afectando su reputación?" sqref="U12:U61" xr:uid="{A55FFC4A-B0CE-42E1-86B7-F9D73CE1FBB6}">
      <formula1>"SI,NO,Escoger un dato de la lista desplegable"</formula1>
    </dataValidation>
    <dataValidation allowBlank="1" showInputMessage="1" showErrorMessage="1" prompt="¿Generar pérdida de confianza de la Entidad, afectando su reputación?" sqref="U11" xr:uid="{CB26BF43-65F6-4D66-A4E3-2E9CD48EB4CE}"/>
    <dataValidation type="list" allowBlank="1" showInputMessage="1" showErrorMessage="1" prompt="¿Afectar el cumplimiento de la misión del sector al que pertenece la Entidad?" sqref="T12:T61" xr:uid="{7CB266AD-06C7-434A-B167-2BD3DDDE4A79}">
      <formula1>"SI,NO,Escoger un dato de la lista desplegable"</formula1>
    </dataValidation>
    <dataValidation allowBlank="1" showInputMessage="1" showErrorMessage="1" prompt="¿Afectar el cumplimiento de la misión del sector al que pertenece la Entidad?" sqref="T11" xr:uid="{EE6E2A7B-213B-45D4-A5C7-31CABBB3C06D}"/>
    <dataValidation type="list" allowBlank="1" showInputMessage="1" showErrorMessage="1" prompt="¿Afectar el cumplimiento de misión de la Entidad?" sqref="S12:S61" xr:uid="{E4EAFF61-5D17-46A6-99D0-53C1B73558BB}">
      <formula1>"SI,NO,Escoger un dato de la lista desplegable"</formula1>
    </dataValidation>
    <dataValidation allowBlank="1" showInputMessage="1" showErrorMessage="1" prompt="¿Afectar el cumplimiento de misión de la Entidad?" sqref="S11" xr:uid="{C44466E5-FC3A-4FD7-9E90-A43FE3BA0811}"/>
    <dataValidation type="list" allowBlank="1" showInputMessage="1" showErrorMessage="1" prompt="¿Afectar el cumplimiento de metas y objetivos de la dependencia?" sqref="R12:R61" xr:uid="{508A5303-C314-41C2-898F-311900ED156A}">
      <formula1>"SI,NO,Escoger un dato de la lista desplegable"</formula1>
    </dataValidation>
    <dataValidation allowBlank="1" showInputMessage="1" showErrorMessage="1" prompt="¿Afectar el cumplimiento de metas y objetivos de la dependencia?" sqref="R11" xr:uid="{C58AF3AD-D818-4862-AFA9-4D8A01D394F8}"/>
    <dataValidation type="list" allowBlank="1" showInputMessage="1" showErrorMessage="1" prompt="¿Afectar al grupo de funcionarios del proceso?" sqref="Q12:Q61" xr:uid="{05236C9C-79EA-4EA7-B20F-723E7AF98382}">
      <formula1>"SI,NO,Escoger un dato de la lista desplegable"</formula1>
    </dataValidation>
    <dataValidation allowBlank="1" showInputMessage="1" showErrorMessage="1" prompt="¿Afectar al grupo de funcionarios del proceso?" sqref="Q11" xr:uid="{0FF39067-F9AA-4AF2-B4E2-4198FC0DEB79}"/>
    <dataValidation allowBlank="1" showInputMessage="1" showErrorMessage="1" prompt="Son los efectos ocasionados por la ocurrencia de un riesgo que afecta los objetivos o procesos de la entidad. Pueden ser una pérdida, un daño, un perjuicio, un detrimento." sqref="M9:M11" xr:uid="{F0B27A3D-64EE-41BF-91CD-86E006AB3A72}"/>
    <dataValidation type="list" allowBlank="1" showInputMessage="1" showErrorMessage="1" sqref="BG12:BG61" xr:uid="{77024A63-8327-45A6-B5F7-3E0DD0626FE4}">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61" xr:uid="{BBB4E69E-AFEE-4C67-952D-E4A9CF6E6082}">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61" xr:uid="{367C25BC-DD00-4380-9D37-6DA8A2175342}">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61" xr:uid="{C422880D-BCFD-4CEC-A4DF-6D6035B58090}">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61" xr:uid="{80508A2C-BAB1-40F5-9CF4-DB84D53E0138}">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61" xr:uid="{B695A136-0711-4855-BB43-160B7D59E0FA}">
      <formula1>"Oportuna,Inoportuna,Escoger un dato de la lista desplegable"</formula1>
    </dataValidation>
    <dataValidation type="list" allowBlank="1" showInputMessage="1" showErrorMessage="1" prompt="El responsable tiene autoridad y adecuada segregación de funciones en la ejecución del control?" sqref="AX12:AX61" xr:uid="{DF63C3F3-5B0C-49D0-BB8B-3626D8D33727}">
      <formula1>"Adecuado,Inadecuado,Escoger un dato de la lista desplegable"</formula1>
    </dataValidation>
    <dataValidation type="list" allowBlank="1" showInputMessage="1" showErrorMessage="1" prompt="¿Existen un responsable asignado a la ejecución del control?" sqref="AW12:AW61" xr:uid="{FE28E760-7435-4B8E-8D6C-9D42AC8C77F6}">
      <formula1>"Asignado,No Asignado,Escoger un dato de la lista desplegable"</formula1>
    </dataValidation>
    <dataValidation type="list" allowBlank="1" showInputMessage="1" showErrorMessage="1" sqref="AV12:AV61" xr:uid="{C8D26896-6961-468F-9963-0C385B45F7B7}">
      <formula1>"Escoger un dato de la lista desplegable,Preventivo,Detectivo"</formula1>
    </dataValidation>
    <dataValidation type="list" allowBlank="1" showInputMessage="1" showErrorMessage="1" sqref="AQ12:AQ61" xr:uid="{73179F1D-311E-4123-8432-C8A083E2219C}">
      <formula1>"Escoger un dato de la lista desplegable,Por Tramite, Diario, Semanal, Quincenal, Mensual, Bimestral, Trimestral, Semestral,Anual"</formula1>
    </dataValidation>
    <dataValidation type="list" allowBlank="1" showInputMessage="1" showErrorMessage="1" sqref="F12:I61" xr:uid="{FE80EA09-9B2E-449A-B7B7-AED04747021B}">
      <formula1>"SI,NO,Escoger un dato de la lista desplegable"</formula1>
    </dataValidation>
    <dataValidation type="list" allowBlank="1" showInputMessage="1" showErrorMessage="1" sqref="N12:N61" xr:uid="{3A57461C-2749-42FF-8994-CEFF68BE0BC2}">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126034D-E07A-4271-BDCB-C368A91D5F5F}">
          <x14:formula1>
            <xm:f>DATOS!$J$15:$J$19</xm:f>
          </x14:formula1>
          <xm:sqref>AM12:AM61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85B69-CC52-46CE-82C7-F02B4759F7BA}">
  <sheetPr>
    <pageSetUpPr fitToPage="1"/>
  </sheetPr>
  <dimension ref="B2:BS21"/>
  <sheetViews>
    <sheetView zoomScale="60" zoomScaleNormal="60" workbookViewId="0">
      <selection activeCell="B1" sqref="B1"/>
    </sheetView>
  </sheetViews>
  <sheetFormatPr baseColWidth="10" defaultColWidth="11.42578125" defaultRowHeight="14.25" x14ac:dyDescent="0.2"/>
  <cols>
    <col min="1" max="1" width="2.7109375" style="77" customWidth="1"/>
    <col min="2" max="2" width="5.5703125" style="77" customWidth="1"/>
    <col min="3" max="3" width="11.28515625" style="77" customWidth="1"/>
    <col min="4" max="5" width="42.85546875" style="77" customWidth="1"/>
    <col min="6" max="9" width="8.85546875" style="77" customWidth="1"/>
    <col min="10" max="10" width="11.140625" style="77" customWidth="1"/>
    <col min="11" max="11" width="7.140625" style="77" customWidth="1"/>
    <col min="12" max="12" width="47.140625" style="77" customWidth="1"/>
    <col min="13" max="13" width="35.7109375" style="77" customWidth="1"/>
    <col min="14" max="15" width="7.7109375" style="77" customWidth="1"/>
    <col min="16" max="16" width="16.7109375" style="77" customWidth="1"/>
    <col min="17" max="35" width="5.5703125" style="77" customWidth="1"/>
    <col min="36" max="36" width="7.7109375" style="77" customWidth="1"/>
    <col min="37" max="39" width="16.7109375" style="77" customWidth="1"/>
    <col min="40" max="40" width="5.5703125" style="77" customWidth="1"/>
    <col min="41" max="41" width="88.85546875" style="77" customWidth="1"/>
    <col min="42" max="42" width="22.42578125" style="77" customWidth="1"/>
    <col min="43" max="43" width="16.7109375" style="77" customWidth="1"/>
    <col min="44" max="44" width="22.42578125" style="77" customWidth="1"/>
    <col min="45" max="45" width="44.42578125" style="77" customWidth="1"/>
    <col min="46" max="46" width="22.42578125" style="77" customWidth="1"/>
    <col min="47" max="47" width="32.28515625" style="77" customWidth="1"/>
    <col min="48" max="48" width="22.42578125" style="77" customWidth="1"/>
    <col min="49" max="55" width="14.42578125" style="77" customWidth="1"/>
    <col min="56" max="56" width="5.5703125" style="77" customWidth="1"/>
    <col min="57" max="57" width="13.28515625" style="77" customWidth="1"/>
    <col min="58" max="58" width="1.140625" style="77" customWidth="1"/>
    <col min="59" max="59" width="8.85546875" style="77" customWidth="1"/>
    <col min="60" max="60" width="11.42578125" style="78"/>
    <col min="61" max="61" width="1.140625" style="77" customWidth="1"/>
    <col min="62" max="62" width="16.7109375" style="78" customWidth="1"/>
    <col min="63" max="63" width="5.5703125" style="78" customWidth="1"/>
    <col min="64" max="66" width="15.5703125" style="77" customWidth="1"/>
    <col min="67" max="67" width="5.5703125" style="77" customWidth="1"/>
    <col min="68" max="69" width="16.7109375" style="77" customWidth="1"/>
    <col min="70" max="70" width="11.42578125" style="77"/>
    <col min="71" max="71" width="33.28515625" style="77" customWidth="1"/>
    <col min="72" max="16384" width="11.42578125" style="77"/>
  </cols>
  <sheetData>
    <row r="2" spans="2:71" s="41" customFormat="1" ht="37.5" customHeight="1" x14ac:dyDescent="0.25">
      <c r="B2" s="141"/>
      <c r="C2" s="142"/>
      <c r="D2" s="143"/>
      <c r="E2" s="150" t="s">
        <v>73</v>
      </c>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2:71" s="41" customFormat="1" ht="60" customHeight="1" x14ac:dyDescent="0.25">
      <c r="B3" s="144"/>
      <c r="C3" s="145"/>
      <c r="D3" s="146"/>
      <c r="E3" s="151" t="s">
        <v>72</v>
      </c>
      <c r="F3" s="151"/>
      <c r="G3" s="151"/>
      <c r="H3" s="151"/>
      <c r="I3" s="151"/>
      <c r="J3" s="151"/>
      <c r="K3" s="151"/>
      <c r="L3" s="151"/>
      <c r="M3" s="151"/>
      <c r="N3" s="151"/>
      <c r="O3" s="151"/>
      <c r="P3" s="151"/>
      <c r="Q3" s="151"/>
      <c r="R3" s="151"/>
      <c r="S3" s="151"/>
      <c r="T3" s="151"/>
      <c r="U3" s="151"/>
      <c r="V3" s="151"/>
      <c r="W3" s="151"/>
      <c r="X3" s="151"/>
      <c r="Y3" s="151"/>
      <c r="Z3" s="151"/>
      <c r="AA3" s="151"/>
      <c r="AB3" s="151"/>
      <c r="AC3" s="151"/>
      <c r="AD3" s="151"/>
      <c r="AE3" s="151"/>
      <c r="AF3" s="151"/>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row>
    <row r="4" spans="2:71" s="42" customFormat="1" ht="38.25" customHeight="1" x14ac:dyDescent="0.25">
      <c r="B4" s="147"/>
      <c r="C4" s="148"/>
      <c r="D4" s="149"/>
      <c r="E4" s="152" t="s">
        <v>74</v>
      </c>
      <c r="F4" s="152"/>
      <c r="G4" s="152"/>
      <c r="H4" s="152"/>
      <c r="I4" s="152"/>
      <c r="J4" s="152"/>
      <c r="K4" s="152"/>
      <c r="L4" s="152"/>
      <c r="M4" s="152"/>
      <c r="N4" s="152"/>
      <c r="O4" s="152"/>
      <c r="P4" s="152"/>
      <c r="Q4" s="152"/>
      <c r="R4" s="152"/>
      <c r="S4" s="152" t="s">
        <v>75</v>
      </c>
      <c r="T4" s="152"/>
      <c r="U4" s="152"/>
      <c r="V4" s="152"/>
      <c r="W4" s="152"/>
      <c r="X4" s="152"/>
      <c r="Y4" s="152"/>
      <c r="Z4" s="152"/>
      <c r="AA4" s="152"/>
      <c r="AB4" s="152"/>
      <c r="AC4" s="152"/>
      <c r="AD4" s="152"/>
      <c r="AE4" s="152"/>
      <c r="AF4" s="152"/>
      <c r="AG4" s="152"/>
      <c r="AH4" s="152"/>
      <c r="AI4" s="152"/>
      <c r="AJ4" s="152"/>
      <c r="AK4" s="152"/>
      <c r="AL4" s="152"/>
      <c r="AM4" s="152"/>
      <c r="AN4" s="152"/>
      <c r="AO4" s="152"/>
      <c r="AP4" s="152"/>
      <c r="AQ4" s="152"/>
      <c r="AR4" s="152"/>
      <c r="AS4" s="152"/>
      <c r="AT4" s="152"/>
      <c r="AU4" s="152" t="s">
        <v>76</v>
      </c>
      <c r="AV4" s="152"/>
      <c r="AW4" s="152"/>
      <c r="AX4" s="152"/>
      <c r="AY4" s="152"/>
      <c r="AZ4" s="152"/>
      <c r="BA4" s="152"/>
      <c r="BB4" s="152"/>
      <c r="BC4" s="152"/>
      <c r="BD4" s="152"/>
      <c r="BE4" s="152"/>
      <c r="BF4" s="152"/>
      <c r="BG4" s="152"/>
      <c r="BH4" s="152"/>
      <c r="BI4" s="152"/>
      <c r="BJ4" s="152"/>
      <c r="BK4" s="152"/>
      <c r="BL4" s="152"/>
      <c r="BM4" s="152"/>
      <c r="BN4" s="152"/>
      <c r="BO4" s="152"/>
      <c r="BP4" s="152"/>
      <c r="BQ4" s="152"/>
      <c r="BR4" s="152"/>
      <c r="BS4" s="152"/>
    </row>
    <row r="5" spans="2:71" s="43" customFormat="1" ht="12.75" x14ac:dyDescent="0.2">
      <c r="BH5" s="44"/>
      <c r="BJ5" s="44"/>
      <c r="BK5" s="44"/>
    </row>
    <row r="6" spans="2:71" s="45" customFormat="1" ht="23.25" customHeight="1" x14ac:dyDescent="0.25">
      <c r="C6" s="128" t="s">
        <v>77</v>
      </c>
      <c r="D6" s="128"/>
      <c r="E6" s="129">
        <v>44953</v>
      </c>
      <c r="F6" s="130"/>
      <c r="G6" s="130"/>
      <c r="H6" s="130"/>
      <c r="I6" s="130"/>
      <c r="BH6" s="46"/>
      <c r="BJ6" s="46"/>
      <c r="BK6" s="46"/>
    </row>
    <row r="7" spans="2:71" s="43" customFormat="1" ht="13.5" thickBot="1" x14ac:dyDescent="0.25">
      <c r="BH7" s="44"/>
      <c r="BJ7" s="44"/>
      <c r="BK7" s="44"/>
    </row>
    <row r="8" spans="2:71" s="45" customFormat="1" ht="21.75" customHeight="1" x14ac:dyDescent="0.25">
      <c r="B8" s="131" t="s">
        <v>78</v>
      </c>
      <c r="C8" s="132"/>
      <c r="D8" s="132"/>
      <c r="E8" s="132"/>
      <c r="F8" s="132"/>
      <c r="G8" s="132"/>
      <c r="H8" s="132"/>
      <c r="I8" s="132"/>
      <c r="J8" s="132"/>
      <c r="K8" s="132"/>
      <c r="L8" s="132"/>
      <c r="M8" s="133"/>
      <c r="N8" s="134" t="s">
        <v>79</v>
      </c>
      <c r="O8" s="135"/>
      <c r="P8" s="135"/>
      <c r="Q8" s="135"/>
      <c r="R8" s="135"/>
      <c r="S8" s="135"/>
      <c r="T8" s="135"/>
      <c r="U8" s="135"/>
      <c r="V8" s="135"/>
      <c r="W8" s="135"/>
      <c r="X8" s="135"/>
      <c r="Y8" s="135"/>
      <c r="Z8" s="135"/>
      <c r="AA8" s="135"/>
      <c r="AB8" s="135"/>
      <c r="AC8" s="135"/>
      <c r="AD8" s="135"/>
      <c r="AE8" s="135"/>
      <c r="AF8" s="135"/>
      <c r="AG8" s="135"/>
      <c r="AH8" s="135"/>
      <c r="AI8" s="135"/>
      <c r="AJ8" s="135"/>
      <c r="AK8" s="135"/>
      <c r="AL8" s="135"/>
      <c r="AM8" s="136"/>
      <c r="AN8" s="137" t="s">
        <v>906</v>
      </c>
      <c r="AO8" s="138"/>
      <c r="AP8" s="138"/>
      <c r="AQ8" s="138"/>
      <c r="AR8" s="138"/>
      <c r="AS8" s="138"/>
      <c r="AT8" s="138"/>
      <c r="AU8" s="138"/>
      <c r="AV8" s="138"/>
      <c r="AW8" s="139" t="s">
        <v>81</v>
      </c>
      <c r="AX8" s="140"/>
      <c r="AY8" s="140"/>
      <c r="AZ8" s="140"/>
      <c r="BA8" s="140"/>
      <c r="BB8" s="140"/>
      <c r="BC8" s="140"/>
      <c r="BD8" s="140"/>
      <c r="BE8" s="140"/>
      <c r="BF8" s="140"/>
      <c r="BG8" s="140"/>
      <c r="BH8" s="140"/>
      <c r="BI8" s="140"/>
      <c r="BJ8" s="140"/>
      <c r="BK8" s="140"/>
      <c r="BL8" s="140"/>
      <c r="BM8" s="140"/>
      <c r="BN8" s="140"/>
      <c r="BO8" s="153" t="s">
        <v>82</v>
      </c>
      <c r="BP8" s="154"/>
      <c r="BQ8" s="154"/>
      <c r="BR8" s="154"/>
      <c r="BS8" s="157" t="s">
        <v>83</v>
      </c>
    </row>
    <row r="9" spans="2:71" s="45" customFormat="1" ht="15" customHeight="1" x14ac:dyDescent="0.25">
      <c r="B9" s="160" t="s">
        <v>84</v>
      </c>
      <c r="C9" s="162" t="s">
        <v>85</v>
      </c>
      <c r="D9" s="164" t="s">
        <v>86</v>
      </c>
      <c r="E9" s="164" t="s">
        <v>87</v>
      </c>
      <c r="F9" s="164" t="s">
        <v>88</v>
      </c>
      <c r="G9" s="164"/>
      <c r="H9" s="164"/>
      <c r="I9" s="164"/>
      <c r="J9" s="164"/>
      <c r="K9" s="166" t="s">
        <v>89</v>
      </c>
      <c r="L9" s="167"/>
      <c r="M9" s="169" t="s">
        <v>90</v>
      </c>
      <c r="N9" s="172" t="s">
        <v>91</v>
      </c>
      <c r="O9" s="173"/>
      <c r="P9" s="173"/>
      <c r="Q9" s="173"/>
      <c r="R9" s="173"/>
      <c r="S9" s="173"/>
      <c r="T9" s="173"/>
      <c r="U9" s="173"/>
      <c r="V9" s="173"/>
      <c r="W9" s="173"/>
      <c r="X9" s="173"/>
      <c r="Y9" s="173"/>
      <c r="Z9" s="173"/>
      <c r="AA9" s="173"/>
      <c r="AB9" s="173"/>
      <c r="AC9" s="173"/>
      <c r="AD9" s="173"/>
      <c r="AE9" s="173"/>
      <c r="AF9" s="173"/>
      <c r="AG9" s="173"/>
      <c r="AH9" s="173"/>
      <c r="AI9" s="173"/>
      <c r="AJ9" s="173"/>
      <c r="AK9" s="173"/>
      <c r="AL9" s="173"/>
      <c r="AM9" s="174"/>
      <c r="AN9" s="189" t="s">
        <v>92</v>
      </c>
      <c r="AO9" s="175" t="s">
        <v>93</v>
      </c>
      <c r="AP9" s="175" t="s">
        <v>94</v>
      </c>
      <c r="AQ9" s="175" t="s">
        <v>95</v>
      </c>
      <c r="AR9" s="175" t="s">
        <v>96</v>
      </c>
      <c r="AS9" s="175" t="s">
        <v>97</v>
      </c>
      <c r="AT9" s="175" t="s">
        <v>98</v>
      </c>
      <c r="AU9" s="175" t="s">
        <v>99</v>
      </c>
      <c r="AV9" s="175" t="s">
        <v>100</v>
      </c>
      <c r="AW9" s="177" t="s">
        <v>101</v>
      </c>
      <c r="AX9" s="178"/>
      <c r="AY9" s="178"/>
      <c r="AZ9" s="178"/>
      <c r="BA9" s="178"/>
      <c r="BB9" s="178"/>
      <c r="BC9" s="179"/>
      <c r="BD9" s="183" t="s">
        <v>102</v>
      </c>
      <c r="BE9" s="184"/>
      <c r="BF9" s="187"/>
      <c r="BG9" s="183" t="s">
        <v>103</v>
      </c>
      <c r="BH9" s="184"/>
      <c r="BI9" s="187"/>
      <c r="BJ9" s="183" t="s">
        <v>104</v>
      </c>
      <c r="BK9" s="184"/>
      <c r="BL9" s="209" t="s">
        <v>105</v>
      </c>
      <c r="BM9" s="176" t="s">
        <v>106</v>
      </c>
      <c r="BN9" s="212" t="s">
        <v>107</v>
      </c>
      <c r="BO9" s="155"/>
      <c r="BP9" s="156"/>
      <c r="BQ9" s="156"/>
      <c r="BR9" s="156"/>
      <c r="BS9" s="158"/>
    </row>
    <row r="10" spans="2:71" s="45" customFormat="1" ht="15" customHeight="1" x14ac:dyDescent="0.25">
      <c r="B10" s="160"/>
      <c r="C10" s="162"/>
      <c r="D10" s="164"/>
      <c r="E10" s="164"/>
      <c r="F10" s="205" t="s">
        <v>108</v>
      </c>
      <c r="G10" s="205" t="s">
        <v>109</v>
      </c>
      <c r="H10" s="205" t="s">
        <v>110</v>
      </c>
      <c r="I10" s="205" t="s">
        <v>111</v>
      </c>
      <c r="J10" s="205" t="s">
        <v>192</v>
      </c>
      <c r="K10" s="167"/>
      <c r="L10" s="167"/>
      <c r="M10" s="170"/>
      <c r="N10" s="172" t="s">
        <v>112</v>
      </c>
      <c r="O10" s="173"/>
      <c r="P10" s="173"/>
      <c r="Q10" s="173" t="s">
        <v>113</v>
      </c>
      <c r="R10" s="173"/>
      <c r="S10" s="173"/>
      <c r="T10" s="173"/>
      <c r="U10" s="173"/>
      <c r="V10" s="173"/>
      <c r="W10" s="173"/>
      <c r="X10" s="173"/>
      <c r="Y10" s="173"/>
      <c r="Z10" s="173"/>
      <c r="AA10" s="173"/>
      <c r="AB10" s="173"/>
      <c r="AC10" s="173"/>
      <c r="AD10" s="173"/>
      <c r="AE10" s="173"/>
      <c r="AF10" s="173"/>
      <c r="AG10" s="173"/>
      <c r="AH10" s="173"/>
      <c r="AI10" s="173"/>
      <c r="AJ10" s="191" t="s">
        <v>114</v>
      </c>
      <c r="AK10" s="191"/>
      <c r="AL10" s="191" t="s">
        <v>115</v>
      </c>
      <c r="AM10" s="193" t="s">
        <v>116</v>
      </c>
      <c r="AN10" s="189"/>
      <c r="AO10" s="175"/>
      <c r="AP10" s="175"/>
      <c r="AQ10" s="175"/>
      <c r="AR10" s="175"/>
      <c r="AS10" s="175"/>
      <c r="AT10" s="175"/>
      <c r="AU10" s="175"/>
      <c r="AV10" s="175"/>
      <c r="AW10" s="180"/>
      <c r="AX10" s="181"/>
      <c r="AY10" s="181"/>
      <c r="AZ10" s="181"/>
      <c r="BA10" s="181"/>
      <c r="BB10" s="181"/>
      <c r="BC10" s="182"/>
      <c r="BD10" s="185"/>
      <c r="BE10" s="186"/>
      <c r="BF10" s="188"/>
      <c r="BG10" s="185"/>
      <c r="BH10" s="186"/>
      <c r="BI10" s="188"/>
      <c r="BJ10" s="185"/>
      <c r="BK10" s="186"/>
      <c r="BL10" s="210"/>
      <c r="BM10" s="211"/>
      <c r="BN10" s="213"/>
      <c r="BO10" s="155"/>
      <c r="BP10" s="156"/>
      <c r="BQ10" s="156"/>
      <c r="BR10" s="156"/>
      <c r="BS10" s="158"/>
    </row>
    <row r="11" spans="2:71" s="45" customFormat="1" ht="33.75" customHeight="1" thickBot="1" x14ac:dyDescent="0.3">
      <c r="B11" s="161"/>
      <c r="C11" s="163"/>
      <c r="D11" s="165"/>
      <c r="E11" s="165"/>
      <c r="F11" s="206"/>
      <c r="G11" s="206"/>
      <c r="H11" s="206"/>
      <c r="I11" s="206"/>
      <c r="J11" s="206"/>
      <c r="K11" s="168"/>
      <c r="L11" s="168"/>
      <c r="M11" s="171"/>
      <c r="N11" s="207"/>
      <c r="O11" s="208"/>
      <c r="P11" s="208"/>
      <c r="Q11" s="93">
        <v>1</v>
      </c>
      <c r="R11" s="93">
        <v>2</v>
      </c>
      <c r="S11" s="93">
        <v>3</v>
      </c>
      <c r="T11" s="93">
        <v>4</v>
      </c>
      <c r="U11" s="93">
        <v>5</v>
      </c>
      <c r="V11" s="93">
        <v>6</v>
      </c>
      <c r="W11" s="93">
        <v>7</v>
      </c>
      <c r="X11" s="93">
        <v>8</v>
      </c>
      <c r="Y11" s="93">
        <v>9</v>
      </c>
      <c r="Z11" s="93">
        <v>10</v>
      </c>
      <c r="AA11" s="93">
        <v>11</v>
      </c>
      <c r="AB11" s="93">
        <v>12</v>
      </c>
      <c r="AC11" s="93">
        <v>13</v>
      </c>
      <c r="AD11" s="93">
        <v>14</v>
      </c>
      <c r="AE11" s="93">
        <v>15</v>
      </c>
      <c r="AF11" s="93">
        <v>16</v>
      </c>
      <c r="AG11" s="93">
        <v>17</v>
      </c>
      <c r="AH11" s="93">
        <v>18</v>
      </c>
      <c r="AI11" s="93">
        <v>19</v>
      </c>
      <c r="AJ11" s="192"/>
      <c r="AK11" s="192"/>
      <c r="AL11" s="192"/>
      <c r="AM11" s="194"/>
      <c r="AN11" s="190"/>
      <c r="AO11" s="176"/>
      <c r="AP11" s="176"/>
      <c r="AQ11" s="176"/>
      <c r="AR11" s="176"/>
      <c r="AS11" s="176"/>
      <c r="AT11" s="176"/>
      <c r="AU11" s="176"/>
      <c r="AV11" s="176"/>
      <c r="AW11" s="84" t="s">
        <v>117</v>
      </c>
      <c r="AX11" s="84" t="s">
        <v>118</v>
      </c>
      <c r="AY11" s="84">
        <v>2</v>
      </c>
      <c r="AZ11" s="84">
        <v>3</v>
      </c>
      <c r="BA11" s="84">
        <v>4</v>
      </c>
      <c r="BB11" s="84">
        <v>5</v>
      </c>
      <c r="BC11" s="84">
        <v>6</v>
      </c>
      <c r="BD11" s="185"/>
      <c r="BE11" s="186"/>
      <c r="BF11" s="188"/>
      <c r="BG11" s="185"/>
      <c r="BH11" s="186"/>
      <c r="BI11" s="188"/>
      <c r="BJ11" s="185"/>
      <c r="BK11" s="186"/>
      <c r="BL11" s="210"/>
      <c r="BM11" s="211"/>
      <c r="BN11" s="213"/>
      <c r="BO11" s="195" t="s">
        <v>112</v>
      </c>
      <c r="BP11" s="196"/>
      <c r="BQ11" s="85" t="s">
        <v>114</v>
      </c>
      <c r="BR11" s="85" t="s">
        <v>119</v>
      </c>
      <c r="BS11" s="159"/>
    </row>
    <row r="12" spans="2:71" s="57" customFormat="1" ht="204" x14ac:dyDescent="0.25">
      <c r="B12" s="197">
        <v>1</v>
      </c>
      <c r="C12" s="200" t="s">
        <v>45</v>
      </c>
      <c r="D12" s="260" t="s">
        <v>789</v>
      </c>
      <c r="E12" s="260" t="s">
        <v>788</v>
      </c>
      <c r="F12" s="260" t="s">
        <v>170</v>
      </c>
      <c r="G12" s="260" t="s">
        <v>170</v>
      </c>
      <c r="H12" s="260" t="s">
        <v>170</v>
      </c>
      <c r="I12" s="260" t="s">
        <v>170</v>
      </c>
      <c r="J12" s="203" t="str">
        <f>IF(AND((F12="SI"),(G12="SI"),(H12="SI"),(I12="SI")),"Si es Riesgo de Corrupción","No es Riesgo de Corrupción")</f>
        <v>Si es Riesgo de Corrupción</v>
      </c>
      <c r="K12" s="50">
        <v>1</v>
      </c>
      <c r="L12" s="51" t="s">
        <v>795</v>
      </c>
      <c r="M12" s="223" t="s">
        <v>794</v>
      </c>
      <c r="N12" s="225">
        <v>2</v>
      </c>
      <c r="O12" s="214" t="str">
        <f>IF(N12=1,"Rara vez",IF(N12=2,"Improbable",IF(N12=3,"Posible",IF(N12=4,"Probable",IF(N12=5,"Casi seguro","Definir el nivel de probabilidad")))))</f>
        <v>Improbable</v>
      </c>
      <c r="P12" s="217" t="str">
        <f>IF(N12=5,"Descripción:
Se espera que el evento ocurra en la mayoría de las circunstancias
Frecuencia:
Más de 1 vez al año",IF(N12=4,"Descripción:
Es viable que el evento ocurra en la mayoría de las circunstancias
Frecuencia:
Al menos 1 vez en el último año",IF(N12=3,"Descripción:
El evento podrá ocurrir en algún momento
Frecuencia:
Al menos 1 vez en los últimos 2 años",IF(N12=2,"Descripción:
El evento puede ocurrir en algún momento
Frecuencia:
Al menos 1 vez en los últimos 5 años",IF(N12=1,"Descripción: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Q12" s="220" t="s">
        <v>170</v>
      </c>
      <c r="R12" s="220" t="s">
        <v>170</v>
      </c>
      <c r="S12" s="220" t="s">
        <v>173</v>
      </c>
      <c r="T12" s="220" t="s">
        <v>170</v>
      </c>
      <c r="U12" s="220" t="s">
        <v>170</v>
      </c>
      <c r="V12" s="220" t="s">
        <v>170</v>
      </c>
      <c r="W12" s="220" t="s">
        <v>170</v>
      </c>
      <c r="X12" s="220" t="s">
        <v>173</v>
      </c>
      <c r="Y12" s="220" t="s">
        <v>170</v>
      </c>
      <c r="Z12" s="220" t="s">
        <v>170</v>
      </c>
      <c r="AA12" s="220" t="s">
        <v>170</v>
      </c>
      <c r="AB12" s="220" t="s">
        <v>170</v>
      </c>
      <c r="AC12" s="220" t="s">
        <v>170</v>
      </c>
      <c r="AD12" s="220" t="s">
        <v>170</v>
      </c>
      <c r="AE12" s="220" t="s">
        <v>170</v>
      </c>
      <c r="AF12" s="220" t="s">
        <v>170</v>
      </c>
      <c r="AG12" s="220" t="s">
        <v>170</v>
      </c>
      <c r="AH12" s="220" t="s">
        <v>170</v>
      </c>
      <c r="AI12" s="220" t="s">
        <v>170</v>
      </c>
      <c r="AJ12" s="220" t="str">
        <f t="shared" ref="AJ12" si="0">IF(AF12="SI","Impacto Catastrófico por lesoines o perdida de vidas humanas",(COUNTIF(Q12:AE21,"SI")+COUNTIF(AG12:AI21,"SI")))</f>
        <v>Impacto Catastrófico por lesoines o perdida de vidas humanas</v>
      </c>
      <c r="AK12" s="220" t="str">
        <f>IF(AJ12=0,"",IF(AND(AJ12&gt;0,AJ12&lt;=5),"Moderado",IF(AND(AJ12&gt;5,AJ12&lt;=11),"Mayor","Catastrófico")))</f>
        <v>Catastrófico</v>
      </c>
      <c r="AL12" s="220" t="str">
        <f>IF(AND(O12="Rara Vez",AK12="Moderado"),"Moderado",IF(AND(O12="Rara Vez",AK12="Mayor"),"Alto",IF(AND(O12="Improbable",AK12="Moderado"),"Moderado",IF(AND(O12="Improbable",AK12="Mayor"),"Alto",IF(AND(O12="Posible",AK12="Moderado"),"Alto",IF(AND(O12="Probable",AK12="Moderado"),"Alto","Extremo"))))))</f>
        <v>Extremo</v>
      </c>
      <c r="AM12" s="234" t="s">
        <v>167</v>
      </c>
      <c r="AN12" s="52">
        <v>1</v>
      </c>
      <c r="AO12" s="53" t="s">
        <v>823</v>
      </c>
      <c r="AP12" s="53" t="s">
        <v>796</v>
      </c>
      <c r="AQ12" s="53" t="s">
        <v>201</v>
      </c>
      <c r="AR12" s="53" t="s">
        <v>797</v>
      </c>
      <c r="AS12" s="53" t="s">
        <v>798</v>
      </c>
      <c r="AT12" s="53" t="s">
        <v>799</v>
      </c>
      <c r="AU12" s="53" t="s">
        <v>800</v>
      </c>
      <c r="AV12" s="53" t="s">
        <v>178</v>
      </c>
      <c r="AW12" s="86" t="s">
        <v>179</v>
      </c>
      <c r="AX12" s="86" t="s">
        <v>180</v>
      </c>
      <c r="AY12" s="86" t="s">
        <v>181</v>
      </c>
      <c r="AZ12" s="86" t="s">
        <v>182</v>
      </c>
      <c r="BA12" s="86" t="s">
        <v>183</v>
      </c>
      <c r="BB12" s="86" t="s">
        <v>184</v>
      </c>
      <c r="BC12" s="86" t="s">
        <v>206</v>
      </c>
      <c r="BD12" s="86">
        <f t="shared" ref="BD12:BD21" si="1">IF(AW12="Asignado",15,0)+IF(AX12="Adecuado",15,0)+IF(AY12="Oportuna",15,0)+IF(AZ12="Prevenir",15,IF(AZ12="Detectar",10,0))+IF(BA12="Confiable",15,0)+IF(BB12="Se investigan y resuelven oportunamente",15,0)+IF(BC12="Completa",10,IF(BC12="Incompleta",5,0))</f>
        <v>100</v>
      </c>
      <c r="BE12" s="86" t="str">
        <f t="shared" ref="BE12:BE21" si="2">IF(BD12&lt;=85,"Débil",IF(AND(BD12&gt;=86,BD12&lt;=94),"Moderado","Fuerte"))</f>
        <v>Fuerte</v>
      </c>
      <c r="BF12" s="53"/>
      <c r="BG12" s="55" t="s">
        <v>186</v>
      </c>
      <c r="BH12" s="86" t="str">
        <f t="shared" ref="BH12:BH21" si="3">IF(BG12="Débil","No se ejecuta",IF(BG12="Moderado","Algunas veces se ejecuta",IF(BG12="FUERTE","Siempre se ejecuta","Casilla formulada")))</f>
        <v>Siempre se ejecuta</v>
      </c>
      <c r="BI12" s="53"/>
      <c r="BJ12" s="86" t="str">
        <f t="shared" ref="BJ12:BJ21" si="4">IF(AND(BG12="Fuerte",BE12="Fuerte"),"FUERTE",IF(AND(BG12="Fuerte",BE12="Moderado"),"MODERADO",IF(AND(BG12="Fuerte",BE12="Débil"),"DÉBIL",IF(AND(BG12="Moderado",BE12="Fuerte"),"MODERADO",IF(AND(BG12="Moderado",BE12="Moderado"),"MODERADO",IF(AND(BG12="Moderado",BE12="Débil"),"DÉBIL",IF(AND(BG12="Débil",BE12="Fuerte"),"DÉBIL",IF(AND(BG12="Débil",BE12="Moderado"),"DÉBIL",IF(AND(BG12="Débil",BE12="Débil"),"DÉBIL","")))))))))</f>
        <v>FUERTE</v>
      </c>
      <c r="BK12" s="86">
        <f t="shared" ref="BK12:BK21" si="5">IF(BJ12="DÉBIL",0,IF(BJ12="MODERADO",50,IF(BJ12="FUERTE",100,"")))</f>
        <v>100</v>
      </c>
      <c r="BL12" s="86" t="str">
        <f t="shared" ref="BL12:BL21" si="6">IF(AND(BG12="Fuerte",BE12="Fuerte"),"NO","SI")</f>
        <v>NO</v>
      </c>
      <c r="BM12" s="237" t="str">
        <f>IF(AVERAGE(BK12:BK21)=100,"FUERTE",IF(AND(AVERAGE(BK12:BK21)&lt;=99,AVERAGE(BK12:BK21)&gt;=50),"MODERADA",IF(AVERAGE(BK12:BK21)&lt;50,"DÉBIL",0)))</f>
        <v>FUERTE</v>
      </c>
      <c r="BN12" s="240" t="str">
        <f>IFERROR(IF(BM12="DÉBIL","NO DISMINUYE",IF(AVERAGEIF(AV12:AV21,"Preventivo",BK12:BK21)&gt;=50,"DIRECTAMENTE","NO DISMINUYE")),"NO DISMINUYE")</f>
        <v>DIRECTAMENTE</v>
      </c>
      <c r="BO12" s="243">
        <f>IF(N12=1,1,IF(AND(N12=2,BM12="FUERTE",BN12="DIRECTAMENTE"),N12-1,IF(AND(N12&gt;2,BM12="FUERTE",BN12="DIRECTAMENTE"),N12-2,IF(AND(N12&gt;=2,BM12="MODERADA",BN12="DIRECTAMENTE"),N12-1,N12))))</f>
        <v>1</v>
      </c>
      <c r="BP12" s="246" t="str">
        <f>IF(BO12=1,"Rara vez",IF(BO12=2,"Improbable",IF(BO12=3,"Posible",IF(BO12=4,"Probable",IF(BO12=5,"Casi Seguro",0)))))</f>
        <v>Rara vez</v>
      </c>
      <c r="BQ12" s="228" t="str">
        <f>AK12</f>
        <v>Catastrófico</v>
      </c>
      <c r="BR12" s="228" t="str">
        <f>IF(AND(BP12="Rara Vez",BQ12="Moderado"),"Moderado",IF(AND(BP12="Rara Vez",BQ12="Mayor"),"Alto",IF(AND(BP12="Improbable",BQ12="Moderado"),"Moderado",IF(AND(BP12="Improbable",BQ12="Mayor"),"Alto",IF(AND(BP12="Posible",BQ12="Moderado"),"Alto",IF(AND(BP12="Probable",BQ12="Moderado"),"Alto","Extremo"))))))</f>
        <v>Extremo</v>
      </c>
      <c r="BS12" s="229" t="s">
        <v>832</v>
      </c>
    </row>
    <row r="13" spans="2:71" s="57" customFormat="1" ht="204" x14ac:dyDescent="0.25">
      <c r="B13" s="198"/>
      <c r="C13" s="201"/>
      <c r="D13" s="203"/>
      <c r="E13" s="203"/>
      <c r="F13" s="203"/>
      <c r="G13" s="203"/>
      <c r="H13" s="203"/>
      <c r="I13" s="203"/>
      <c r="J13" s="203"/>
      <c r="K13" s="58">
        <v>2</v>
      </c>
      <c r="L13" s="59" t="s">
        <v>790</v>
      </c>
      <c r="M13" s="223"/>
      <c r="N13" s="226"/>
      <c r="O13" s="215"/>
      <c r="P13" s="218"/>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35"/>
      <c r="AN13" s="60">
        <v>2</v>
      </c>
      <c r="AO13" s="61" t="s">
        <v>824</v>
      </c>
      <c r="AP13" s="61" t="s">
        <v>801</v>
      </c>
      <c r="AQ13" s="61" t="s">
        <v>201</v>
      </c>
      <c r="AR13" s="61" t="s">
        <v>802</v>
      </c>
      <c r="AS13" s="61" t="s">
        <v>803</v>
      </c>
      <c r="AT13" s="61" t="s">
        <v>804</v>
      </c>
      <c r="AU13" s="61" t="s">
        <v>825</v>
      </c>
      <c r="AV13" s="61" t="s">
        <v>178</v>
      </c>
      <c r="AW13" s="62" t="s">
        <v>179</v>
      </c>
      <c r="AX13" s="62" t="s">
        <v>180</v>
      </c>
      <c r="AY13" s="62" t="s">
        <v>181</v>
      </c>
      <c r="AZ13" s="62" t="s">
        <v>182</v>
      </c>
      <c r="BA13" s="62" t="s">
        <v>183</v>
      </c>
      <c r="BB13" s="62" t="s">
        <v>184</v>
      </c>
      <c r="BC13" s="62" t="s">
        <v>206</v>
      </c>
      <c r="BD13" s="62">
        <f t="shared" si="1"/>
        <v>100</v>
      </c>
      <c r="BE13" s="62" t="str">
        <f t="shared" si="2"/>
        <v>Fuerte</v>
      </c>
      <c r="BF13" s="61"/>
      <c r="BG13" s="63" t="s">
        <v>186</v>
      </c>
      <c r="BH13" s="62" t="str">
        <f t="shared" si="3"/>
        <v>Siempre se ejecuta</v>
      </c>
      <c r="BI13" s="61"/>
      <c r="BJ13" s="62" t="str">
        <f t="shared" si="4"/>
        <v>FUERTE</v>
      </c>
      <c r="BK13" s="62">
        <f t="shared" si="5"/>
        <v>100</v>
      </c>
      <c r="BL13" s="62" t="str">
        <f t="shared" si="6"/>
        <v>NO</v>
      </c>
      <c r="BM13" s="238"/>
      <c r="BN13" s="241"/>
      <c r="BO13" s="244"/>
      <c r="BP13" s="218"/>
      <c r="BQ13" s="221"/>
      <c r="BR13" s="221"/>
      <c r="BS13" s="230"/>
    </row>
    <row r="14" spans="2:71" s="57" customFormat="1" ht="204" x14ac:dyDescent="0.25">
      <c r="B14" s="198"/>
      <c r="C14" s="201"/>
      <c r="D14" s="203"/>
      <c r="E14" s="203"/>
      <c r="F14" s="203"/>
      <c r="G14" s="203"/>
      <c r="H14" s="203"/>
      <c r="I14" s="203"/>
      <c r="J14" s="203"/>
      <c r="K14" s="64">
        <v>3</v>
      </c>
      <c r="L14" s="65" t="s">
        <v>791</v>
      </c>
      <c r="M14" s="223"/>
      <c r="N14" s="226"/>
      <c r="O14" s="215"/>
      <c r="P14" s="218"/>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35"/>
      <c r="AN14" s="66">
        <v>3</v>
      </c>
      <c r="AO14" s="67" t="s">
        <v>820</v>
      </c>
      <c r="AP14" s="67" t="s">
        <v>805</v>
      </c>
      <c r="AQ14" s="67" t="s">
        <v>201</v>
      </c>
      <c r="AR14" s="67" t="s">
        <v>806</v>
      </c>
      <c r="AS14" s="67" t="s">
        <v>807</v>
      </c>
      <c r="AT14" s="67" t="s">
        <v>808</v>
      </c>
      <c r="AU14" s="67" t="s">
        <v>809</v>
      </c>
      <c r="AV14" s="67" t="s">
        <v>178</v>
      </c>
      <c r="AW14" s="87" t="s">
        <v>179</v>
      </c>
      <c r="AX14" s="87" t="s">
        <v>180</v>
      </c>
      <c r="AY14" s="87" t="s">
        <v>181</v>
      </c>
      <c r="AZ14" s="87" t="s">
        <v>182</v>
      </c>
      <c r="BA14" s="87" t="s">
        <v>183</v>
      </c>
      <c r="BB14" s="87" t="s">
        <v>184</v>
      </c>
      <c r="BC14" s="87" t="s">
        <v>206</v>
      </c>
      <c r="BD14" s="87">
        <f t="shared" si="1"/>
        <v>100</v>
      </c>
      <c r="BE14" s="87" t="str">
        <f t="shared" si="2"/>
        <v>Fuerte</v>
      </c>
      <c r="BF14" s="67"/>
      <c r="BG14" s="69" t="s">
        <v>186</v>
      </c>
      <c r="BH14" s="87" t="str">
        <f t="shared" si="3"/>
        <v>Siempre se ejecuta</v>
      </c>
      <c r="BI14" s="67"/>
      <c r="BJ14" s="87" t="str">
        <f t="shared" si="4"/>
        <v>FUERTE</v>
      </c>
      <c r="BK14" s="87">
        <f t="shared" si="5"/>
        <v>100</v>
      </c>
      <c r="BL14" s="87" t="str">
        <f t="shared" si="6"/>
        <v>NO</v>
      </c>
      <c r="BM14" s="238"/>
      <c r="BN14" s="241"/>
      <c r="BO14" s="244"/>
      <c r="BP14" s="218"/>
      <c r="BQ14" s="221"/>
      <c r="BR14" s="221"/>
      <c r="BS14" s="230"/>
    </row>
    <row r="15" spans="2:71" s="57" customFormat="1" ht="382.5" x14ac:dyDescent="0.25">
      <c r="B15" s="198"/>
      <c r="C15" s="201"/>
      <c r="D15" s="203"/>
      <c r="E15" s="203"/>
      <c r="F15" s="203"/>
      <c r="G15" s="203"/>
      <c r="H15" s="203"/>
      <c r="I15" s="203"/>
      <c r="J15" s="203"/>
      <c r="K15" s="58">
        <v>4</v>
      </c>
      <c r="L15" s="59" t="s">
        <v>792</v>
      </c>
      <c r="M15" s="223"/>
      <c r="N15" s="226"/>
      <c r="O15" s="215"/>
      <c r="P15" s="218"/>
      <c r="Q15" s="221"/>
      <c r="R15" s="221"/>
      <c r="S15" s="221"/>
      <c r="T15" s="221"/>
      <c r="U15" s="221"/>
      <c r="V15" s="221"/>
      <c r="W15" s="221"/>
      <c r="X15" s="221"/>
      <c r="Y15" s="221"/>
      <c r="Z15" s="221"/>
      <c r="AA15" s="221"/>
      <c r="AB15" s="221"/>
      <c r="AC15" s="221"/>
      <c r="AD15" s="221"/>
      <c r="AE15" s="221"/>
      <c r="AF15" s="221"/>
      <c r="AG15" s="221"/>
      <c r="AH15" s="221"/>
      <c r="AI15" s="221"/>
      <c r="AJ15" s="221"/>
      <c r="AK15" s="221"/>
      <c r="AL15" s="221"/>
      <c r="AM15" s="235"/>
      <c r="AN15" s="60">
        <v>4</v>
      </c>
      <c r="AO15" s="61" t="s">
        <v>826</v>
      </c>
      <c r="AP15" s="61" t="s">
        <v>810</v>
      </c>
      <c r="AQ15" s="61" t="s">
        <v>201</v>
      </c>
      <c r="AR15" s="61" t="s">
        <v>827</v>
      </c>
      <c r="AS15" s="61" t="s">
        <v>828</v>
      </c>
      <c r="AT15" s="61" t="s">
        <v>829</v>
      </c>
      <c r="AU15" s="61" t="s">
        <v>830</v>
      </c>
      <c r="AV15" s="61" t="s">
        <v>178</v>
      </c>
      <c r="AW15" s="62" t="s">
        <v>179</v>
      </c>
      <c r="AX15" s="62" t="s">
        <v>180</v>
      </c>
      <c r="AY15" s="62" t="s">
        <v>181</v>
      </c>
      <c r="AZ15" s="62" t="s">
        <v>182</v>
      </c>
      <c r="BA15" s="62" t="s">
        <v>183</v>
      </c>
      <c r="BB15" s="62" t="s">
        <v>184</v>
      </c>
      <c r="BC15" s="62" t="s">
        <v>206</v>
      </c>
      <c r="BD15" s="62">
        <f t="shared" si="1"/>
        <v>100</v>
      </c>
      <c r="BE15" s="62" t="str">
        <f t="shared" si="2"/>
        <v>Fuerte</v>
      </c>
      <c r="BF15" s="61"/>
      <c r="BG15" s="63" t="s">
        <v>186</v>
      </c>
      <c r="BH15" s="62" t="str">
        <f t="shared" si="3"/>
        <v>Siempre se ejecuta</v>
      </c>
      <c r="BI15" s="61"/>
      <c r="BJ15" s="62" t="str">
        <f t="shared" si="4"/>
        <v>FUERTE</v>
      </c>
      <c r="BK15" s="62">
        <f t="shared" si="5"/>
        <v>100</v>
      </c>
      <c r="BL15" s="62" t="str">
        <f t="shared" si="6"/>
        <v>NO</v>
      </c>
      <c r="BM15" s="238"/>
      <c r="BN15" s="241"/>
      <c r="BO15" s="244"/>
      <c r="BP15" s="218"/>
      <c r="BQ15" s="221"/>
      <c r="BR15" s="221"/>
      <c r="BS15" s="230"/>
    </row>
    <row r="16" spans="2:71" s="57" customFormat="1" ht="242.25" x14ac:dyDescent="0.25">
      <c r="B16" s="198"/>
      <c r="C16" s="201"/>
      <c r="D16" s="203"/>
      <c r="E16" s="203"/>
      <c r="F16" s="203"/>
      <c r="G16" s="203"/>
      <c r="H16" s="203"/>
      <c r="I16" s="203"/>
      <c r="J16" s="203"/>
      <c r="K16" s="64">
        <v>5</v>
      </c>
      <c r="L16" s="65" t="s">
        <v>793</v>
      </c>
      <c r="M16" s="223"/>
      <c r="N16" s="226"/>
      <c r="O16" s="215"/>
      <c r="P16" s="218"/>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35"/>
      <c r="AN16" s="66">
        <v>5</v>
      </c>
      <c r="AO16" s="67" t="s">
        <v>831</v>
      </c>
      <c r="AP16" s="67" t="s">
        <v>811</v>
      </c>
      <c r="AQ16" s="67" t="s">
        <v>201</v>
      </c>
      <c r="AR16" s="67" t="s">
        <v>812</v>
      </c>
      <c r="AS16" s="67" t="s">
        <v>813</v>
      </c>
      <c r="AT16" s="67" t="s">
        <v>814</v>
      </c>
      <c r="AU16" s="67" t="s">
        <v>815</v>
      </c>
      <c r="AV16" s="67" t="s">
        <v>178</v>
      </c>
      <c r="AW16" s="87" t="s">
        <v>179</v>
      </c>
      <c r="AX16" s="87" t="s">
        <v>180</v>
      </c>
      <c r="AY16" s="87" t="s">
        <v>181</v>
      </c>
      <c r="AZ16" s="87" t="s">
        <v>182</v>
      </c>
      <c r="BA16" s="87" t="s">
        <v>183</v>
      </c>
      <c r="BB16" s="87" t="s">
        <v>184</v>
      </c>
      <c r="BC16" s="87" t="s">
        <v>206</v>
      </c>
      <c r="BD16" s="87">
        <f t="shared" si="1"/>
        <v>100</v>
      </c>
      <c r="BE16" s="87" t="str">
        <f t="shared" si="2"/>
        <v>Fuerte</v>
      </c>
      <c r="BF16" s="67"/>
      <c r="BG16" s="69" t="s">
        <v>186</v>
      </c>
      <c r="BH16" s="87" t="str">
        <f t="shared" si="3"/>
        <v>Siempre se ejecuta</v>
      </c>
      <c r="BI16" s="67"/>
      <c r="BJ16" s="87" t="str">
        <f t="shared" si="4"/>
        <v>FUERTE</v>
      </c>
      <c r="BK16" s="87">
        <f t="shared" si="5"/>
        <v>100</v>
      </c>
      <c r="BL16" s="87" t="str">
        <f t="shared" si="6"/>
        <v>NO</v>
      </c>
      <c r="BM16" s="238"/>
      <c r="BN16" s="241"/>
      <c r="BO16" s="244"/>
      <c r="BP16" s="218"/>
      <c r="BQ16" s="221"/>
      <c r="BR16" s="221"/>
      <c r="BS16" s="230"/>
    </row>
    <row r="17" spans="2:71" s="57" customFormat="1" ht="178.5" x14ac:dyDescent="0.25">
      <c r="B17" s="198"/>
      <c r="C17" s="201"/>
      <c r="D17" s="203"/>
      <c r="E17" s="203"/>
      <c r="F17" s="203"/>
      <c r="G17" s="203"/>
      <c r="H17" s="203"/>
      <c r="I17" s="203"/>
      <c r="J17" s="203"/>
      <c r="K17" s="58">
        <v>6</v>
      </c>
      <c r="L17" s="59" t="s">
        <v>790</v>
      </c>
      <c r="M17" s="223"/>
      <c r="N17" s="226"/>
      <c r="O17" s="215"/>
      <c r="P17" s="218"/>
      <c r="Q17" s="221"/>
      <c r="R17" s="221"/>
      <c r="S17" s="221"/>
      <c r="T17" s="221"/>
      <c r="U17" s="221"/>
      <c r="V17" s="221"/>
      <c r="W17" s="221"/>
      <c r="X17" s="221"/>
      <c r="Y17" s="221"/>
      <c r="Z17" s="221"/>
      <c r="AA17" s="221"/>
      <c r="AB17" s="221"/>
      <c r="AC17" s="221"/>
      <c r="AD17" s="221"/>
      <c r="AE17" s="221"/>
      <c r="AF17" s="221"/>
      <c r="AG17" s="221"/>
      <c r="AH17" s="221"/>
      <c r="AI17" s="221"/>
      <c r="AJ17" s="221"/>
      <c r="AK17" s="221"/>
      <c r="AL17" s="221"/>
      <c r="AM17" s="235"/>
      <c r="AN17" s="60">
        <v>6</v>
      </c>
      <c r="AO17" s="61" t="s">
        <v>821</v>
      </c>
      <c r="AP17" s="61" t="s">
        <v>816</v>
      </c>
      <c r="AQ17" s="61" t="s">
        <v>201</v>
      </c>
      <c r="AR17" s="61" t="s">
        <v>817</v>
      </c>
      <c r="AS17" s="61" t="s">
        <v>818</v>
      </c>
      <c r="AT17" s="61" t="s">
        <v>819</v>
      </c>
      <c r="AU17" s="61" t="s">
        <v>822</v>
      </c>
      <c r="AV17" s="61" t="s">
        <v>178</v>
      </c>
      <c r="AW17" s="62" t="s">
        <v>179</v>
      </c>
      <c r="AX17" s="62" t="s">
        <v>180</v>
      </c>
      <c r="AY17" s="62" t="s">
        <v>181</v>
      </c>
      <c r="AZ17" s="62" t="s">
        <v>182</v>
      </c>
      <c r="BA17" s="62" t="s">
        <v>183</v>
      </c>
      <c r="BB17" s="62" t="s">
        <v>184</v>
      </c>
      <c r="BC17" s="62" t="s">
        <v>206</v>
      </c>
      <c r="BD17" s="62">
        <f t="shared" si="1"/>
        <v>100</v>
      </c>
      <c r="BE17" s="62" t="str">
        <f t="shared" si="2"/>
        <v>Fuerte</v>
      </c>
      <c r="BF17" s="61"/>
      <c r="BG17" s="63" t="s">
        <v>186</v>
      </c>
      <c r="BH17" s="62" t="str">
        <f t="shared" si="3"/>
        <v>Siempre se ejecuta</v>
      </c>
      <c r="BI17" s="61"/>
      <c r="BJ17" s="62" t="str">
        <f t="shared" si="4"/>
        <v>FUERTE</v>
      </c>
      <c r="BK17" s="62">
        <f t="shared" si="5"/>
        <v>100</v>
      </c>
      <c r="BL17" s="62" t="str">
        <f t="shared" si="6"/>
        <v>NO</v>
      </c>
      <c r="BM17" s="238"/>
      <c r="BN17" s="241"/>
      <c r="BO17" s="244"/>
      <c r="BP17" s="218"/>
      <c r="BQ17" s="221"/>
      <c r="BR17" s="221"/>
      <c r="BS17" s="230"/>
    </row>
    <row r="18" spans="2:71" s="57" customFormat="1" ht="6" customHeight="1" x14ac:dyDescent="0.25">
      <c r="B18" s="198"/>
      <c r="C18" s="201"/>
      <c r="D18" s="203"/>
      <c r="E18" s="203"/>
      <c r="F18" s="203"/>
      <c r="G18" s="203"/>
      <c r="H18" s="203"/>
      <c r="I18" s="203"/>
      <c r="J18" s="203"/>
      <c r="K18" s="64">
        <v>7</v>
      </c>
      <c r="L18" s="65" t="s">
        <v>123</v>
      </c>
      <c r="M18" s="223"/>
      <c r="N18" s="226"/>
      <c r="O18" s="215"/>
      <c r="P18" s="218"/>
      <c r="Q18" s="221"/>
      <c r="R18" s="221"/>
      <c r="S18" s="221"/>
      <c r="T18" s="221"/>
      <c r="U18" s="221"/>
      <c r="V18" s="221"/>
      <c r="W18" s="221"/>
      <c r="X18" s="221"/>
      <c r="Y18" s="221"/>
      <c r="Z18" s="221"/>
      <c r="AA18" s="221"/>
      <c r="AB18" s="221"/>
      <c r="AC18" s="221"/>
      <c r="AD18" s="221"/>
      <c r="AE18" s="221"/>
      <c r="AF18" s="221"/>
      <c r="AG18" s="221"/>
      <c r="AH18" s="221"/>
      <c r="AI18" s="221"/>
      <c r="AJ18" s="221"/>
      <c r="AK18" s="221"/>
      <c r="AL18" s="221"/>
      <c r="AM18" s="235"/>
      <c r="AN18" s="66">
        <v>7</v>
      </c>
      <c r="AO18" s="67" t="s">
        <v>125</v>
      </c>
      <c r="AP18" s="67"/>
      <c r="AQ18" s="67" t="s">
        <v>122</v>
      </c>
      <c r="AR18" s="67"/>
      <c r="AS18" s="67"/>
      <c r="AT18" s="67"/>
      <c r="AU18" s="67"/>
      <c r="AV18" s="67" t="s">
        <v>122</v>
      </c>
      <c r="AW18" s="87" t="s">
        <v>122</v>
      </c>
      <c r="AX18" s="87" t="s">
        <v>122</v>
      </c>
      <c r="AY18" s="87" t="s">
        <v>122</v>
      </c>
      <c r="AZ18" s="87" t="s">
        <v>122</v>
      </c>
      <c r="BA18" s="87" t="s">
        <v>122</v>
      </c>
      <c r="BB18" s="87" t="s">
        <v>122</v>
      </c>
      <c r="BC18" s="87" t="s">
        <v>122</v>
      </c>
      <c r="BD18" s="87">
        <f t="shared" si="1"/>
        <v>0</v>
      </c>
      <c r="BE18" s="87" t="str">
        <f t="shared" si="2"/>
        <v>Débil</v>
      </c>
      <c r="BF18" s="67"/>
      <c r="BG18" s="69" t="s">
        <v>122</v>
      </c>
      <c r="BH18" s="87" t="str">
        <f t="shared" si="3"/>
        <v>Casilla formulada</v>
      </c>
      <c r="BI18" s="67"/>
      <c r="BJ18" s="87" t="str">
        <f t="shared" si="4"/>
        <v/>
      </c>
      <c r="BK18" s="87" t="str">
        <f t="shared" si="5"/>
        <v/>
      </c>
      <c r="BL18" s="87" t="str">
        <f t="shared" si="6"/>
        <v>SI</v>
      </c>
      <c r="BM18" s="238"/>
      <c r="BN18" s="241"/>
      <c r="BO18" s="244"/>
      <c r="BP18" s="218"/>
      <c r="BQ18" s="221"/>
      <c r="BR18" s="221"/>
      <c r="BS18" s="230"/>
    </row>
    <row r="19" spans="2:71" s="57" customFormat="1" ht="6" customHeight="1" x14ac:dyDescent="0.25">
      <c r="B19" s="198"/>
      <c r="C19" s="201"/>
      <c r="D19" s="203"/>
      <c r="E19" s="203"/>
      <c r="F19" s="203"/>
      <c r="G19" s="203"/>
      <c r="H19" s="203"/>
      <c r="I19" s="203"/>
      <c r="J19" s="203"/>
      <c r="K19" s="58">
        <v>8</v>
      </c>
      <c r="L19" s="59" t="s">
        <v>123</v>
      </c>
      <c r="M19" s="223"/>
      <c r="N19" s="226"/>
      <c r="O19" s="215"/>
      <c r="P19" s="218"/>
      <c r="Q19" s="221"/>
      <c r="R19" s="221"/>
      <c r="S19" s="221"/>
      <c r="T19" s="221"/>
      <c r="U19" s="221"/>
      <c r="V19" s="221"/>
      <c r="W19" s="221"/>
      <c r="X19" s="221"/>
      <c r="Y19" s="221"/>
      <c r="Z19" s="221"/>
      <c r="AA19" s="221"/>
      <c r="AB19" s="221"/>
      <c r="AC19" s="221"/>
      <c r="AD19" s="221"/>
      <c r="AE19" s="221"/>
      <c r="AF19" s="221"/>
      <c r="AG19" s="221"/>
      <c r="AH19" s="221"/>
      <c r="AI19" s="221"/>
      <c r="AJ19" s="221"/>
      <c r="AK19" s="221"/>
      <c r="AL19" s="221"/>
      <c r="AM19" s="235"/>
      <c r="AN19" s="60">
        <v>8</v>
      </c>
      <c r="AO19" s="61" t="s">
        <v>125</v>
      </c>
      <c r="AP19" s="61"/>
      <c r="AQ19" s="61" t="s">
        <v>122</v>
      </c>
      <c r="AR19" s="61"/>
      <c r="AS19" s="61"/>
      <c r="AT19" s="61"/>
      <c r="AU19" s="61"/>
      <c r="AV19" s="61" t="s">
        <v>122</v>
      </c>
      <c r="AW19" s="62" t="s">
        <v>122</v>
      </c>
      <c r="AX19" s="62" t="s">
        <v>122</v>
      </c>
      <c r="AY19" s="62" t="s">
        <v>122</v>
      </c>
      <c r="AZ19" s="62" t="s">
        <v>122</v>
      </c>
      <c r="BA19" s="62" t="s">
        <v>122</v>
      </c>
      <c r="BB19" s="62" t="s">
        <v>122</v>
      </c>
      <c r="BC19" s="62" t="s">
        <v>122</v>
      </c>
      <c r="BD19" s="62">
        <f t="shared" si="1"/>
        <v>0</v>
      </c>
      <c r="BE19" s="62" t="str">
        <f t="shared" si="2"/>
        <v>Débil</v>
      </c>
      <c r="BF19" s="61"/>
      <c r="BG19" s="63" t="s">
        <v>122</v>
      </c>
      <c r="BH19" s="62" t="str">
        <f t="shared" si="3"/>
        <v>Casilla formulada</v>
      </c>
      <c r="BI19" s="61"/>
      <c r="BJ19" s="62" t="str">
        <f t="shared" si="4"/>
        <v/>
      </c>
      <c r="BK19" s="62" t="str">
        <f t="shared" si="5"/>
        <v/>
      </c>
      <c r="BL19" s="62" t="str">
        <f t="shared" si="6"/>
        <v>SI</v>
      </c>
      <c r="BM19" s="238"/>
      <c r="BN19" s="241"/>
      <c r="BO19" s="244"/>
      <c r="BP19" s="218"/>
      <c r="BQ19" s="221"/>
      <c r="BR19" s="221"/>
      <c r="BS19" s="230"/>
    </row>
    <row r="20" spans="2:71" s="57" customFormat="1" ht="6" customHeight="1" x14ac:dyDescent="0.25">
      <c r="B20" s="198"/>
      <c r="C20" s="201"/>
      <c r="D20" s="203"/>
      <c r="E20" s="203"/>
      <c r="F20" s="203"/>
      <c r="G20" s="203"/>
      <c r="H20" s="203"/>
      <c r="I20" s="203"/>
      <c r="J20" s="203"/>
      <c r="K20" s="64">
        <v>9</v>
      </c>
      <c r="L20" s="70" t="s">
        <v>123</v>
      </c>
      <c r="M20" s="223"/>
      <c r="N20" s="226"/>
      <c r="O20" s="215"/>
      <c r="P20" s="218"/>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35"/>
      <c r="AN20" s="66">
        <v>9</v>
      </c>
      <c r="AO20" s="67" t="s">
        <v>125</v>
      </c>
      <c r="AP20" s="67"/>
      <c r="AQ20" s="67" t="s">
        <v>122</v>
      </c>
      <c r="AR20" s="67"/>
      <c r="AS20" s="67"/>
      <c r="AT20" s="67"/>
      <c r="AU20" s="67"/>
      <c r="AV20" s="67" t="s">
        <v>122</v>
      </c>
      <c r="AW20" s="87" t="s">
        <v>122</v>
      </c>
      <c r="AX20" s="87" t="s">
        <v>122</v>
      </c>
      <c r="AY20" s="87" t="s">
        <v>122</v>
      </c>
      <c r="AZ20" s="87" t="s">
        <v>122</v>
      </c>
      <c r="BA20" s="87" t="s">
        <v>122</v>
      </c>
      <c r="BB20" s="87" t="s">
        <v>122</v>
      </c>
      <c r="BC20" s="87" t="s">
        <v>122</v>
      </c>
      <c r="BD20" s="87">
        <f t="shared" si="1"/>
        <v>0</v>
      </c>
      <c r="BE20" s="87" t="str">
        <f t="shared" si="2"/>
        <v>Débil</v>
      </c>
      <c r="BF20" s="67"/>
      <c r="BG20" s="69" t="s">
        <v>122</v>
      </c>
      <c r="BH20" s="87" t="str">
        <f t="shared" si="3"/>
        <v>Casilla formulada</v>
      </c>
      <c r="BI20" s="67"/>
      <c r="BJ20" s="87" t="str">
        <f t="shared" si="4"/>
        <v/>
      </c>
      <c r="BK20" s="87" t="str">
        <f t="shared" si="5"/>
        <v/>
      </c>
      <c r="BL20" s="87" t="str">
        <f t="shared" si="6"/>
        <v>SI</v>
      </c>
      <c r="BM20" s="238"/>
      <c r="BN20" s="241"/>
      <c r="BO20" s="244"/>
      <c r="BP20" s="218"/>
      <c r="BQ20" s="221"/>
      <c r="BR20" s="221"/>
      <c r="BS20" s="230"/>
    </row>
    <row r="21" spans="2:71" s="57" customFormat="1" ht="6" customHeight="1" thickBot="1" x14ac:dyDescent="0.3">
      <c r="B21" s="199"/>
      <c r="C21" s="202"/>
      <c r="D21" s="204"/>
      <c r="E21" s="204"/>
      <c r="F21" s="204"/>
      <c r="G21" s="204"/>
      <c r="H21" s="204"/>
      <c r="I21" s="204"/>
      <c r="J21" s="204"/>
      <c r="K21" s="71">
        <v>10</v>
      </c>
      <c r="L21" s="72" t="s">
        <v>123</v>
      </c>
      <c r="M21" s="224"/>
      <c r="N21" s="227"/>
      <c r="O21" s="216"/>
      <c r="P21" s="219"/>
      <c r="Q21" s="222"/>
      <c r="R21" s="222"/>
      <c r="S21" s="222"/>
      <c r="T21" s="222"/>
      <c r="U21" s="222"/>
      <c r="V21" s="222"/>
      <c r="W21" s="222"/>
      <c r="X21" s="222"/>
      <c r="Y21" s="222"/>
      <c r="Z21" s="222"/>
      <c r="AA21" s="222"/>
      <c r="AB21" s="222"/>
      <c r="AC21" s="222"/>
      <c r="AD21" s="222"/>
      <c r="AE21" s="222"/>
      <c r="AF21" s="222"/>
      <c r="AG21" s="222"/>
      <c r="AH21" s="222"/>
      <c r="AI21" s="222"/>
      <c r="AJ21" s="222"/>
      <c r="AK21" s="222"/>
      <c r="AL21" s="222"/>
      <c r="AM21" s="236"/>
      <c r="AN21" s="73">
        <v>10</v>
      </c>
      <c r="AO21" s="74" t="s">
        <v>125</v>
      </c>
      <c r="AP21" s="74"/>
      <c r="AQ21" s="74" t="s">
        <v>122</v>
      </c>
      <c r="AR21" s="74"/>
      <c r="AS21" s="74"/>
      <c r="AT21" s="74"/>
      <c r="AU21" s="74"/>
      <c r="AV21" s="74" t="s">
        <v>122</v>
      </c>
      <c r="AW21" s="75" t="s">
        <v>122</v>
      </c>
      <c r="AX21" s="75" t="s">
        <v>122</v>
      </c>
      <c r="AY21" s="75" t="s">
        <v>122</v>
      </c>
      <c r="AZ21" s="75" t="s">
        <v>122</v>
      </c>
      <c r="BA21" s="75" t="s">
        <v>122</v>
      </c>
      <c r="BB21" s="75" t="s">
        <v>122</v>
      </c>
      <c r="BC21" s="75" t="s">
        <v>122</v>
      </c>
      <c r="BD21" s="75">
        <f t="shared" si="1"/>
        <v>0</v>
      </c>
      <c r="BE21" s="75" t="str">
        <f t="shared" si="2"/>
        <v>Débil</v>
      </c>
      <c r="BF21" s="74"/>
      <c r="BG21" s="76" t="s">
        <v>122</v>
      </c>
      <c r="BH21" s="75" t="str">
        <f t="shared" si="3"/>
        <v>Casilla formulada</v>
      </c>
      <c r="BI21" s="74"/>
      <c r="BJ21" s="75" t="str">
        <f t="shared" si="4"/>
        <v/>
      </c>
      <c r="BK21" s="75" t="str">
        <f t="shared" si="5"/>
        <v/>
      </c>
      <c r="BL21" s="75" t="str">
        <f t="shared" si="6"/>
        <v>SI</v>
      </c>
      <c r="BM21" s="239"/>
      <c r="BN21" s="242"/>
      <c r="BO21" s="245"/>
      <c r="BP21" s="219"/>
      <c r="BQ21" s="222"/>
      <c r="BR21" s="222"/>
      <c r="BS21" s="231"/>
    </row>
  </sheetData>
  <sheetProtection algorithmName="SHA-512" hashValue="VXtUHqi+6+ByW/87sTvUMmscTCeBzpYOwxRbOoHMbzJ75lAXgArXeL0VQfSKYbNWTNzyu5Pr0kyrSxpXB7e0OA==" saltValue="35IyuODaZtDugnt6U8L6PA==" spinCount="100000" sheet="1" objects="1" scenarios="1"/>
  <mergeCells count="94">
    <mergeCell ref="B2:D4"/>
    <mergeCell ref="E2:BS2"/>
    <mergeCell ref="E3:BS3"/>
    <mergeCell ref="E4:R4"/>
    <mergeCell ref="S4:AT4"/>
    <mergeCell ref="AU4:BS4"/>
    <mergeCell ref="C6:D6"/>
    <mergeCell ref="E6:I6"/>
    <mergeCell ref="B8:M8"/>
    <mergeCell ref="N8:AM8"/>
    <mergeCell ref="AN8:AV8"/>
    <mergeCell ref="BO8:BR10"/>
    <mergeCell ref="BS8:BS11"/>
    <mergeCell ref="B9:B11"/>
    <mergeCell ref="C9:C11"/>
    <mergeCell ref="D9:D11"/>
    <mergeCell ref="E9:E11"/>
    <mergeCell ref="F9:J9"/>
    <mergeCell ref="K9:L11"/>
    <mergeCell ref="M9:M11"/>
    <mergeCell ref="N9:AM9"/>
    <mergeCell ref="AW8:BN8"/>
    <mergeCell ref="AN9:AN11"/>
    <mergeCell ref="AO9:AO11"/>
    <mergeCell ref="AP9:AP11"/>
    <mergeCell ref="AQ9:AQ11"/>
    <mergeCell ref="AR9:AR11"/>
    <mergeCell ref="BM9:BM11"/>
    <mergeCell ref="BN9:BN11"/>
    <mergeCell ref="AT9:AT11"/>
    <mergeCell ref="AU9:AU11"/>
    <mergeCell ref="AV9:AV11"/>
    <mergeCell ref="AW9:BC10"/>
    <mergeCell ref="BD9:BE11"/>
    <mergeCell ref="BF9:BF11"/>
    <mergeCell ref="BL9:BL11"/>
    <mergeCell ref="AS9:AS11"/>
    <mergeCell ref="BO11:BP11"/>
    <mergeCell ref="B12:B21"/>
    <mergeCell ref="C12:C21"/>
    <mergeCell ref="D12:D21"/>
    <mergeCell ref="E12:E21"/>
    <mergeCell ref="F12:F21"/>
    <mergeCell ref="F10:F11"/>
    <mergeCell ref="G10:G11"/>
    <mergeCell ref="H10:H11"/>
    <mergeCell ref="I10:I11"/>
    <mergeCell ref="J10:J11"/>
    <mergeCell ref="N10:P11"/>
    <mergeCell ref="BG9:BH11"/>
    <mergeCell ref="BI9:BI11"/>
    <mergeCell ref="BJ9:BK11"/>
    <mergeCell ref="N12:N21"/>
    <mergeCell ref="Q10:AI10"/>
    <mergeCell ref="AJ10:AK11"/>
    <mergeCell ref="AL10:AL11"/>
    <mergeCell ref="AM10:AM11"/>
    <mergeCell ref="Z12:Z21"/>
    <mergeCell ref="O12:O21"/>
    <mergeCell ref="P12:P21"/>
    <mergeCell ref="Q12:Q21"/>
    <mergeCell ref="R12:R21"/>
    <mergeCell ref="S12:S21"/>
    <mergeCell ref="T12:T21"/>
    <mergeCell ref="U12:U21"/>
    <mergeCell ref="V12:V21"/>
    <mergeCell ref="W12:W21"/>
    <mergeCell ref="X12:X21"/>
    <mergeCell ref="G12:G21"/>
    <mergeCell ref="H12:H21"/>
    <mergeCell ref="I12:I21"/>
    <mergeCell ref="J12:J21"/>
    <mergeCell ref="M12:M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S12:BS21"/>
    <mergeCell ref="AM12:AM21"/>
    <mergeCell ref="BM12:BM21"/>
    <mergeCell ref="BN12:BN21"/>
    <mergeCell ref="BO12:BO21"/>
    <mergeCell ref="BP12:BP21"/>
    <mergeCell ref="BQ12:BQ21"/>
  </mergeCells>
  <conditionalFormatting sqref="J12:J21">
    <cfRule type="containsText" dxfId="499" priority="23" operator="containsText" text="Si es Riesgo de Corrupción">
      <formula>NOT(ISERROR(SEARCH("Si es Riesgo de Corrupción",J12)))</formula>
    </cfRule>
    <cfRule type="containsText" dxfId="498" priority="24" operator="containsText" text="No es Riesgo de Corrupción">
      <formula>NOT(ISERROR(SEARCH("No es Riesgo de Corrupción",J12)))</formula>
    </cfRule>
  </conditionalFormatting>
  <conditionalFormatting sqref="L12:M21">
    <cfRule type="containsText" dxfId="497" priority="22" operator="containsText" text="Espacio para describir ">
      <formula>NOT(ISERROR(SEARCH("Espacio para describir ",L12)))</formula>
    </cfRule>
  </conditionalFormatting>
  <conditionalFormatting sqref="Q12:AI21 AQ12:AQ21 AV12:BC21 BG12:BG21 BO12:BO21 N12:N21">
    <cfRule type="containsText" dxfId="496" priority="21" operator="containsText" text="Escoger un dato de la lista desplegable">
      <formula>NOT(ISERROR(SEARCH("Escoger un dato de la lista desplegable",N12)))</formula>
    </cfRule>
  </conditionalFormatting>
  <conditionalFormatting sqref="AO12:AO21">
    <cfRule type="containsText" dxfId="495" priority="20" operator="containsText" text="REDACTAR CONTROL">
      <formula>NOT(ISERROR(SEARCH("REDACTAR CONTROL",AO12)))</formula>
    </cfRule>
  </conditionalFormatting>
  <conditionalFormatting sqref="AL12 BR12">
    <cfRule type="containsText" dxfId="494" priority="17" operator="containsText" text="Extremo">
      <formula>NOT(ISERROR(SEARCH("Extremo",AL12)))</formula>
    </cfRule>
    <cfRule type="containsText" dxfId="493" priority="18" operator="containsText" text="Alto">
      <formula>NOT(ISERROR(SEARCH("Alto",AL12)))</formula>
    </cfRule>
    <cfRule type="containsText" dxfId="492" priority="19" operator="containsText" text="Moderado">
      <formula>NOT(ISERROR(SEARCH("Moderado",AL12)))</formula>
    </cfRule>
  </conditionalFormatting>
  <dataValidations count="60">
    <dataValidation allowBlank="1" showInputMessage="1" showErrorMessage="1" prompt="Controles Fuertes: El control se ejecuta de manera consistente por parte del responsable._x000a__x000a_Controles Moderados: El control se ejecuta algunas veces por parte del responsable._x000a__x000a_Controles Debiles: El control no se ejecuta por parte del responsable." sqref="BD9:BE11 BJ12:BJ21 BJ9:BK11" xr:uid="{7BDAD12A-249C-499F-842E-F9FF9F7F6151}"/>
    <dataValidation allowBlank="1" showInputMessage="1" showErrorMessage="1" prompt="¿Se deja evidencia o rastro de la ejecución del control, que permita a cualquier tercero con la evidencia, llegar a la misma conclusión?." sqref="BC11" xr:uid="{212BD917-570D-43B4-80D1-178DBE6010AE}"/>
    <dataValidation allowBlank="1" showInputMessage="1" showErrorMessage="1" prompt="¿Las observaciones, desviaciones o diferencias identificadas como resultados de la ejecución del control son investigadas y resueltas de manera oportuna?" sqref="BB11" xr:uid="{05ED3C09-04C2-4998-986D-DB13CE91FB40}"/>
    <dataValidation allowBlank="1" showInputMessage="1" showErrorMessage="1" prompt="¿La fuente de información que se utiliza en el desarrollo del control es información confiable que permita mitigar el riesgo?." sqref="BA11" xr:uid="{306E9974-C5C8-4324-9815-E9C4FC162139}"/>
    <dataValidation allowBlank="1" showInputMessage="1" showErrorMessage="1" prompt="¿Las actividades que se desarrollan en el control realmente buscan por si sola prevenir o detectar las causas que pueden dar origen al riesgo, ejemplo Verificar, Validar Cotejar, Comparar, Revisar, etc.?" sqref="AZ11" xr:uid="{9475FE06-45EB-4ABB-8974-5B5BB0A6BFCB}"/>
    <dataValidation allowBlank="1" showInputMessage="1" showErrorMessage="1" prompt="¿La oportunidad en que se ejecuta el control ayuda a prevenir la mitigación del riesgo o a detectar la materialización del riesgo de manera oportuna?" sqref="AY11" xr:uid="{10C959D9-EB6E-4BD5-B167-5AB50A932B66}"/>
    <dataValidation allowBlank="1" showInputMessage="1" showErrorMessage="1" prompt="El responsable tiene autoridad y adecuada segregación de funciones en la ejecución del control?" sqref="AX11" xr:uid="{D1FAC998-F78A-4FC3-8AEF-629F44E4C7EA}"/>
    <dataValidation allowBlank="1" showInputMessage="1" showErrorMessage="1" prompt="¿Existen un responsable asignado a la ejecución del control?" sqref="AW11" xr:uid="{79A46687-95A1-4564-84D9-04769426EBB4}"/>
    <dataValidation allowBlank="1" showInputMessage="1" showErrorMessage="1" prompt="EN LA REDACCIÓN DEL CONTROL SE DEBE INCLUIR_x000a_1. Cargo responsable._x000a_2. periodicidad._x000a_3. propósito del control._x000a_4. Cómo se realiza el control_x000a_5. Que pasa con las observaciones o desviaciones resultantes de ejecutar el control._x000a_6. Evidencia del control." sqref="AO9:AO21" xr:uid="{A769D733-EF7D-429B-9E0A-641980B835A1}"/>
    <dataValidation type="list" allowBlank="1" showInputMessage="1" showErrorMessage="1" prompt="¿Genera Impacto ambiental?" sqref="AI12:AI21" xr:uid="{73CE2A24-23FF-42E1-8C74-F8E665844E0A}">
      <formula1>"SI,NO,Escoger un dato de la lista desplegable"</formula1>
    </dataValidation>
    <dataValidation allowBlank="1" showInputMessage="1" showErrorMessage="1" prompt="¿Genera Impacto ambiental?" sqref="AI11" xr:uid="{8A6AA387-3A5B-4E4D-B963-948CFEDB0BCF}"/>
    <dataValidation type="list" allowBlank="1" showInputMessage="1" showErrorMessage="1" prompt="¿Afectar la imagen nacional?" sqref="AH12:AH21" xr:uid="{80D26CA5-DC09-411C-AABF-16A10883F62C}">
      <formula1>"SI,NO,Escoger un dato de la lista desplegable"</formula1>
    </dataValidation>
    <dataValidation allowBlank="1" showInputMessage="1" showErrorMessage="1" prompt="¿Afectar la imagen nacional?" sqref="AH11" xr:uid="{C9946C23-7562-469F-93BA-D07FED91455D}"/>
    <dataValidation type="list" allowBlank="1" showInputMessage="1" showErrorMessage="1" prompt="¿Afectar la imagen regional?" sqref="AG12:AG21" xr:uid="{55B77785-FD2E-4E51-B53D-524E606CF164}">
      <formula1>"SI,NO,Escoger un dato de la lista desplegable"</formula1>
    </dataValidation>
    <dataValidation allowBlank="1" showInputMessage="1" showErrorMessage="1" prompt="¿Afectar la imagen regional?" sqref="AG11" xr:uid="{07240753-D4CD-4BFB-9E28-E7959CC69C13}"/>
    <dataValidation type="list" allowBlank="1" showInputMessage="1" showErrorMessage="1" prompt="¿Ocasionar lesiones físicas o pérdida de vidas humanas?_x000a_NOTA: si esta respuesta es afirmativa, el impacto sera considerado como catastrófico." sqref="AF12:AF21" xr:uid="{D1A4DA1F-21A0-4678-A069-22B6B41D79BF}">
      <formula1>"SI,NO,Escoger un dato de la lista desplegable"</formula1>
    </dataValidation>
    <dataValidation allowBlank="1" showInputMessage="1" showErrorMessage="1" prompt="¿Ocasionar lesiones físicas o pérdida de vidas humanas?_x000a_NOTA: si esta respuesta es afirmativa, el impacto sera considerado como catastrófico." sqref="AF11" xr:uid="{00E9DDC2-72C3-44E1-8507-26A3674A386D}"/>
    <dataValidation type="list" allowBlank="1" showInputMessage="1" showErrorMessage="1" prompt="¿Generar pérdida de credibilidad del sector?" sqref="AE12:AE21" xr:uid="{28397217-6F13-43E1-9A08-04DC32E52B7D}">
      <formula1>"SI,NO,Escoger un dato de la lista desplegable"</formula1>
    </dataValidation>
    <dataValidation allowBlank="1" showInputMessage="1" showErrorMessage="1" prompt="¿Generar pérdida de credibilidad del sector?" sqref="AE11" xr:uid="{133DB97B-5649-4044-BE35-1FDCF77152BE}"/>
    <dataValidation type="list" allowBlank="1" showInputMessage="1" showErrorMessage="1" prompt="¿Dar lugar a procesos penales?" sqref="AD12:AD21" xr:uid="{03E44EF5-369D-4D63-AB5B-95CE868B63DD}">
      <formula1>"SI,NO,Escoger un dato de la lista desplegable"</formula1>
    </dataValidation>
    <dataValidation allowBlank="1" showInputMessage="1" showErrorMessage="1" prompt="¿Dar lugar a procesos penales?" sqref="AD11" xr:uid="{75296CE1-63D8-44E1-9D14-2E763B9FCB2F}"/>
    <dataValidation type="list" allowBlank="1" showInputMessage="1" showErrorMessage="1" prompt="¿Dar lugar a procesos fiscales?" sqref="AC12:AC21" xr:uid="{47BDD606-7836-4FBD-9022-0038C672CA34}">
      <formula1>"SI,NO,Escoger un dato de la lista desplegable"</formula1>
    </dataValidation>
    <dataValidation allowBlank="1" showInputMessage="1" showErrorMessage="1" prompt="¿Dar lugar a procesos fiscales?" sqref="AC11" xr:uid="{C9EB47EE-0359-4504-B4FC-3B1ED30D4309}"/>
    <dataValidation type="list" allowBlank="1" showInputMessage="1" showErrorMessage="1" prompt="¿Dar lugar a procesos disciplinarios?" sqref="AB12:AB21" xr:uid="{583FCF44-423C-40B2-B02A-C346B16D2C1F}">
      <formula1>"SI,NO,Escoger un dato de la lista desplegable"</formula1>
    </dataValidation>
    <dataValidation allowBlank="1" showInputMessage="1" showErrorMessage="1" prompt="¿Dar lugar a procesos disciplinarios?" sqref="AB11" xr:uid="{4859AE4D-EB21-4D3A-947A-92C3C691A563}"/>
    <dataValidation type="list" allowBlank="1" showInputMessage="1" showErrorMessage="1" prompt="¿Dar lugar a procesos sancionatorios?" sqref="AA12:AA21" xr:uid="{7EE5ABF6-A1F8-4E1E-8EB7-203130F2BD69}">
      <formula1>"SI,NO,Escoger un dato de la lista desplegable"</formula1>
    </dataValidation>
    <dataValidation allowBlank="1" showInputMessage="1" showErrorMessage="1" prompt="¿Dar lugar a procesos sancionatorios?" sqref="AA11" xr:uid="{63439D9D-6CB9-4E3B-B805-DB5BE85BFC6C}"/>
    <dataValidation type="list" allowBlank="1" showInputMessage="1" showErrorMessage="1" prompt="¿Generar intervención de los órganos de control, de la Fiscalía, u otro ente?" sqref="Z12:Z21" xr:uid="{BB49AC0E-DE2E-4579-9824-FF338436638E}">
      <formula1>"SI,NO,Escoger un dato de la lista desplegable"</formula1>
    </dataValidation>
    <dataValidation allowBlank="1" showInputMessage="1" showErrorMessage="1" prompt="¿Generar intervención de los órganos de control, de la Fiscalía, u otro ente?" sqref="Z11" xr:uid="{E2C2F686-BD3D-48C2-866E-EC2003B3E779}"/>
    <dataValidation type="list" allowBlank="1" showInputMessage="1" showErrorMessage="1" prompt="¿Generar pérdida de información de la Entidad?" sqref="Y12:Y21" xr:uid="{5CB741C6-42B7-4EF6-A587-30F316DF77CE}">
      <formula1>"SI,NO,Escoger un dato de la lista desplegable"</formula1>
    </dataValidation>
    <dataValidation allowBlank="1" showInputMessage="1" showErrorMessage="1" prompt="¿Generar pérdida de información de la Entidad?" sqref="Y11" xr:uid="{7BCC850C-B606-4123-8959-2715320E9DE8}"/>
    <dataValidation type="list" allowBlank="1" showInputMessage="1" showErrorMessage="1" prompt="¿Dar lugar al detrimento de calidad de vida de la comunidad por la pérdida del bien o servicios o los recursos públicos?" sqref="X12:X21" xr:uid="{089F2F7F-F350-4BDD-8532-5A6C38998483}">
      <formula1>"SI,NO,Escoger un dato de la lista desplegable"</formula1>
    </dataValidation>
    <dataValidation allowBlank="1" showInputMessage="1" showErrorMessage="1" prompt="¿Dar lugar al detrimento de calidad de vida de la comunidad por la pérdida del bien o servicios o los recursos públicos?" sqref="X11" xr:uid="{9D2A2BF6-7903-42C0-9558-D0AF5B651658}"/>
    <dataValidation type="list" allowBlank="1" showInputMessage="1" showErrorMessage="1" prompt="¿Afectar la generación de los productos o la prestación de servicios?" sqref="W12:W21" xr:uid="{853F4B84-9D1A-4E87-B4E6-D8AE292E507A}">
      <formula1>"SI,NO,Escoger un dato de la lista desplegable"</formula1>
    </dataValidation>
    <dataValidation allowBlank="1" showInputMessage="1" showErrorMessage="1" prompt="¿Afectar la generación de los productos o la prestación de servicios?" sqref="W11" xr:uid="{CC1899D9-E0D8-4ABF-A388-C22C6E37FABA}"/>
    <dataValidation type="list" allowBlank="1" showInputMessage="1" showErrorMessage="1" prompt="¿Generar pérdida de recursos económicos?" sqref="V12:V21" xr:uid="{32148D3E-81AF-448E-BDF2-13D3F453D9CC}">
      <formula1>"SI,NO,Escoger un dato de la lista desplegable"</formula1>
    </dataValidation>
    <dataValidation allowBlank="1" showInputMessage="1" showErrorMessage="1" prompt="¿Generar pérdida de recursos económicos?" sqref="V11" xr:uid="{B4ADF73E-1AEF-4C11-AD67-968920815BB3}"/>
    <dataValidation type="list" allowBlank="1" showInputMessage="1" showErrorMessage="1" prompt="¿Generar pérdida de confianza de la Entidad, afectando su reputación?" sqref="U12:U21" xr:uid="{A8212852-4661-42F8-B095-0E38F03D6881}">
      <formula1>"SI,NO,Escoger un dato de la lista desplegable"</formula1>
    </dataValidation>
    <dataValidation allowBlank="1" showInputMessage="1" showErrorMessage="1" prompt="¿Generar pérdida de confianza de la Entidad, afectando su reputación?" sqref="U11" xr:uid="{57586775-4FEC-4602-ACD2-0DB5C10DE10B}"/>
    <dataValidation type="list" allowBlank="1" showInputMessage="1" showErrorMessage="1" prompt="¿Afectar el cumplimiento de la misión del sector al que pertenece la Entidad?" sqref="T12:T21" xr:uid="{B78795B3-03E9-44A2-B6E5-9F5A18625B86}">
      <formula1>"SI,NO,Escoger un dato de la lista desplegable"</formula1>
    </dataValidation>
    <dataValidation allowBlank="1" showInputMessage="1" showErrorMessage="1" prompt="¿Afectar el cumplimiento de la misión del sector al que pertenece la Entidad?" sqref="T11" xr:uid="{50865874-23B0-4BE0-A547-6F0F2FEBED2F}"/>
    <dataValidation type="list" allowBlank="1" showInputMessage="1" showErrorMessage="1" prompt="¿Afectar el cumplimiento de misión de la Entidad?" sqref="S12:S21" xr:uid="{B7BD1E0C-F7F0-474F-B8D5-74BCACB0F81F}">
      <formula1>"SI,NO,Escoger un dato de la lista desplegable"</formula1>
    </dataValidation>
    <dataValidation allowBlank="1" showInputMessage="1" showErrorMessage="1" prompt="¿Afectar el cumplimiento de misión de la Entidad?" sqref="S11" xr:uid="{FA99BE43-EE71-4CE6-8F3C-D5C4A79995AF}"/>
    <dataValidation type="list" allowBlank="1" showInputMessage="1" showErrorMessage="1" prompt="¿Afectar el cumplimiento de metas y objetivos de la dependencia?" sqref="R12:R21" xr:uid="{EF55D9A3-4E6E-4D1D-9EAF-3165C1ABEB74}">
      <formula1>"SI,NO,Escoger un dato de la lista desplegable"</formula1>
    </dataValidation>
    <dataValidation allowBlank="1" showInputMessage="1" showErrorMessage="1" prompt="¿Afectar el cumplimiento de metas y objetivos de la dependencia?" sqref="R11" xr:uid="{687885D3-5BCD-49DE-9DEE-35B41A8671C1}"/>
    <dataValidation type="list" allowBlank="1" showInputMessage="1" showErrorMessage="1" prompt="¿Afectar al grupo de funcionarios del proceso?" sqref="Q12:Q21" xr:uid="{9EE6342F-3521-4EE4-BD0A-253542B17633}">
      <formula1>"SI,NO,Escoger un dato de la lista desplegable"</formula1>
    </dataValidation>
    <dataValidation allowBlank="1" showInputMessage="1" showErrorMessage="1" prompt="¿Afectar al grupo de funcionarios del proceso?" sqref="Q11" xr:uid="{165477D5-C4F8-4521-8313-250BB7BFE265}"/>
    <dataValidation allowBlank="1" showInputMessage="1" showErrorMessage="1" prompt="Son los efectos ocasionados por la ocurrencia de un riesgo que afecta los objetivos o procesos de la entidad. Pueden ser una pérdida, un daño, un perjuicio, un detrimento." sqref="M9:M11" xr:uid="{87B62C1E-8BE9-415A-A5DA-8D46456E269E}"/>
    <dataValidation type="list" allowBlank="1" showInputMessage="1" showErrorMessage="1" sqref="BG12:BG21" xr:uid="{B5128103-3547-4364-B491-F31AB05CADDA}">
      <formula1>"Escoger un dato de la lista desplegable,Fuerte,Moderado,Débil"</formula1>
    </dataValidation>
    <dataValidation type="list" allowBlank="1" showInputMessage="1" showErrorMessage="1" prompt="¿Se deja evidencia o rastro de la ejecución del control, que permita a cualquier tercero con la evidencia, llegar a la misma conclusión?." sqref="BC12:BC21" xr:uid="{173A33EA-30D6-4D06-9910-C2487750469D}">
      <formula1>"Escoger un dato de la lista desplegable,Completa,Incompleta,No existe"</formula1>
    </dataValidation>
    <dataValidation type="list" allowBlank="1" showInputMessage="1" showErrorMessage="1" prompt="¿Las observaciones, desviaciones o diferencias identificadas como resultados de la ejecución del control son investigadas y resueltas de manera oportuna?" sqref="BB12:BB21" xr:uid="{38CE2AA3-2AC2-4C52-8E9A-DBA6DA01D7A7}">
      <formula1>"Escoger un dato de la lista desplegable,Se investigan y resuelven oportunamente,No se investigan y resuelven oportunamente."</formula1>
    </dataValidation>
    <dataValidation type="list" allowBlank="1" showInputMessage="1" showErrorMessage="1" prompt="¿La fuente de información que se utiliza en el desarrollo del control es información confiable que permita mitigar el riesgo?." sqref="BA12:BA21" xr:uid="{BDD84D5B-C856-424A-BFFA-A9043693B7A4}">
      <formula1>"Confiable,No confiable,Escoger un dato de la lista desplegable"</formula1>
    </dataValidation>
    <dataValidation type="list" allowBlank="1" showInputMessage="1" showErrorMessage="1" prompt="¿Las actividades que se desarrollan en el control realmente buscan por si sola prevenir o detectar las causas que pueden dar origen al riesgo, ejemplo Verificar, Validar Cotejar, Comparar, Revisar, etc.?" sqref="AZ12:AZ21" xr:uid="{5F9104B4-8B9A-4577-8E85-A95DB38C904D}">
      <formula1>"Prevenir,Detectar,No es un control,Escoger un dato de la lista desplegable"</formula1>
    </dataValidation>
    <dataValidation type="list" allowBlank="1" showInputMessage="1" showErrorMessage="1" prompt="¿La oportunidad en que se ejecuta el control ayuda a prevenir la mitigación del riesgo o a detectar la materialización del riesgo de manera oportuna?" sqref="AY12:AY21" xr:uid="{1F1987E2-441E-4F9E-B742-1B9C81D985F8}">
      <formula1>"Oportuna,Inoportuna,Escoger un dato de la lista desplegable"</formula1>
    </dataValidation>
    <dataValidation type="list" allowBlank="1" showInputMessage="1" showErrorMessage="1" prompt="El responsable tiene autoridad y adecuada segregación de funciones en la ejecución del control?" sqref="AX12:AX21" xr:uid="{61F70337-865D-4DE1-9CBA-8493C29CAEEB}">
      <formula1>"Adecuado,Inadecuado,Escoger un dato de la lista desplegable"</formula1>
    </dataValidation>
    <dataValidation type="list" allowBlank="1" showInputMessage="1" showErrorMessage="1" prompt="¿Existen un responsable asignado a la ejecución del control?" sqref="AW12:AW21" xr:uid="{F5F54027-EE91-41DD-B146-B4C8491011F5}">
      <formula1>"Asignado,No Asignado,Escoger un dato de la lista desplegable"</formula1>
    </dataValidation>
    <dataValidation type="list" allowBlank="1" showInputMessage="1" showErrorMessage="1" sqref="AV12:AV21" xr:uid="{6EB7E82E-B946-465D-94E1-854ED15F8A47}">
      <formula1>"Escoger un dato de la lista desplegable,Preventivo,Detectivo"</formula1>
    </dataValidation>
    <dataValidation type="list" allowBlank="1" showInputMessage="1" showErrorMessage="1" sqref="AQ12:AQ21" xr:uid="{D0602A4B-1AED-4B6E-81FD-7E73DEEB372C}">
      <formula1>"Escoger un dato de la lista desplegable,Por Tramite, Diario, Semanal, Quincenal, Mensual, Bimestral, Trimestral, Semestral,Anual"</formula1>
    </dataValidation>
    <dataValidation type="list" allowBlank="1" showInputMessage="1" showErrorMessage="1" sqref="F12:I21" xr:uid="{FBB6A59F-E9A2-403C-B785-19738EE305D0}">
      <formula1>"SI,NO,Escoger un dato de la lista desplegable"</formula1>
    </dataValidation>
    <dataValidation type="list" allowBlank="1" showInputMessage="1" showErrorMessage="1" sqref="N12:N21" xr:uid="{421A59AF-57BB-420C-8F74-2DADE5267702}">
      <formula1>"Escoger un dato de la lista desplegable,5,4,3,2,1"</formula1>
    </dataValidation>
  </dataValidations>
  <pageMargins left="0.7" right="0.7" top="0.75" bottom="0.75" header="0.3" footer="0.3"/>
  <pageSetup scale="10"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0B32E33-753F-4E95-A409-F674E1264CC2}">
          <x14:formula1>
            <xm:f>DATOS!$J$15:$J$19</xm:f>
          </x14:formula1>
          <xm:sqref>AM12:AM21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ctivo de imagen" ma:contentTypeID="0x0101009148F5A04DDD49CBA7127AADA5FB792B00AADE34325A8B49CDA8BB4DB53328F2140028C11DE46F5E6A45AD3EBEF905A2EABF" ma:contentTypeVersion="1" ma:contentTypeDescription="Cargar una imagen." ma:contentTypeScope="" ma:versionID="545559deb0268f80bf025aba818a009e">
  <xsd:schema xmlns:xsd="http://www.w3.org/2001/XMLSchema" xmlns:xs="http://www.w3.org/2001/XMLSchema" xmlns:p="http://schemas.microsoft.com/office/2006/metadata/properties" xmlns:ns1="http://schemas.microsoft.com/sharepoint/v3" xmlns:ns2="E4F2790D-F584-4348-BAD1-0F9F53DDB9E1" xmlns:ns3="http://schemas.microsoft.com/sharepoint/v3/fields" targetNamespace="http://schemas.microsoft.com/office/2006/metadata/properties" ma:root="true" ma:fieldsID="64d715bb23094330e44e19e96ba149f9" ns1:_="" ns2:_="" ns3:_="">
    <xsd:import namespace="http://schemas.microsoft.com/sharepoint/v3"/>
    <xsd:import namespace="E4F2790D-F584-4348-BAD1-0F9F53DDB9E1"/>
    <xsd:import namespace="http://schemas.microsoft.com/sharepoint/v3/fields"/>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Dirección URL" ma:hidden="true" ma:list="Docs" ma:internalName="FileRef" ma:readOnly="true" ma:showField="FullUrl">
      <xsd:simpleType>
        <xsd:restriction base="dms:Lookup"/>
      </xsd:simpleType>
    </xsd:element>
    <xsd:element name="File_x0020_Type" ma:index="9" nillable="true" ma:displayName="Tipo de archivo" ma:hidden="true" ma:internalName="File_x0020_Type" ma:readOnly="true">
      <xsd:simpleType>
        <xsd:restriction base="dms:Text"/>
      </xsd:simpleType>
    </xsd:element>
    <xsd:element name="HTML_x0020_File_x0020_Type" ma:index="10" nillable="true" ma:displayName="Tipo de archivo HTML" ma:hidden="true" ma:internalName="HTML_x0020_File_x0020_Type" ma:readOnly="true">
      <xsd:simpleType>
        <xsd:restriction base="dms:Text"/>
      </xsd:simpleType>
    </xsd:element>
    <xsd:element name="FSObjType" ma:index="11" nillable="true" ma:displayName="Tipo de elemento" ma:hidden="true" ma:list="Docs" ma:internalName="FSObjType" ma:readOnly="true" ma:showField="FSType">
      <xsd:simpleType>
        <xsd:restriction base="dms:Lookup"/>
      </xsd:simpleType>
    </xsd:element>
    <xsd:element name="PublishingStartDate" ma:index="27" nillable="true" ma:displayName="Fecha de inicio programada" ma:description="" ma:hidden="true" ma:internalName="PublishingStartDate">
      <xsd:simpleType>
        <xsd:restriction base="dms:Unknown"/>
      </xsd:simpleType>
    </xsd:element>
    <xsd:element name="PublishingExpirationDate" ma:index="28" nillable="true" ma:displayName="Fecha de finalización programada"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4F2790D-F584-4348-BAD1-0F9F53DDB9E1" elementFormDefault="qualified">
    <xsd:import namespace="http://schemas.microsoft.com/office/2006/documentManagement/types"/>
    <xsd:import namespace="http://schemas.microsoft.com/office/infopath/2007/PartnerControls"/>
    <xsd:element name="ThumbnailExists" ma:index="18" nillable="true" ma:displayName="La miniatura ya existe" ma:default="FALSE" ma:hidden="true" ma:internalName="ThumbnailExists" ma:readOnly="true">
      <xsd:simpleType>
        <xsd:restriction base="dms:Boolean"/>
      </xsd:simpleType>
    </xsd:element>
    <xsd:element name="PreviewExists" ma:index="19" nillable="true" ma:displayName="La vista previa ya existe" ma:default="FALSE" ma:hidden="true" ma:internalName="PreviewExists" ma:readOnly="true">
      <xsd:simpleType>
        <xsd:restriction base="dms:Boolean"/>
      </xsd:simpleType>
    </xsd:element>
    <xsd:element name="ImageWidth" ma:index="20" nillable="true" ma:displayName="Ancho" ma:internalName="ImageWidth" ma:readOnly="true">
      <xsd:simpleType>
        <xsd:restriction base="dms:Unknown"/>
      </xsd:simpleType>
    </xsd:element>
    <xsd:element name="ImageHeight" ma:index="22" nillable="true" ma:displayName="Alto" ma:internalName="ImageHeight" ma:readOnly="true">
      <xsd:simpleType>
        <xsd:restriction base="dms:Unknown"/>
      </xsd:simpleType>
    </xsd:element>
    <xsd:element name="ImageCreateDate" ma:index="25" nillable="true" ma:displayName="Fecha de captura de la imagen"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or"/>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ma:index="23" ma:displayName="Comentarios"/>
        <xsd:element name="keywords" minOccurs="0" maxOccurs="1" type="xsd:string" ma:index="14"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mageCreateDate xmlns="E4F2790D-F584-4348-BAD1-0F9F53DDB9E1" xsi:nil="true"/>
    <PublishingExpirationDate xmlns="http://schemas.microsoft.com/sharepoint/v3" xsi:nil="true"/>
    <PublishingStartDate xmlns="http://schemas.microsoft.com/sharepoint/v3" xsi:nil="true"/>
    <wic_System_Copyright xmlns="http://schemas.microsoft.com/sharepoint/v3/fields" xsi:nil="true"/>
  </documentManagement>
</p:properties>
</file>

<file path=customXml/itemProps1.xml><?xml version="1.0" encoding="utf-8"?>
<ds:datastoreItem xmlns:ds="http://schemas.openxmlformats.org/officeDocument/2006/customXml" ds:itemID="{B36CC5CD-9E5D-428D-BF74-FF9C59C49436}"/>
</file>

<file path=customXml/itemProps2.xml><?xml version="1.0" encoding="utf-8"?>
<ds:datastoreItem xmlns:ds="http://schemas.openxmlformats.org/officeDocument/2006/customXml" ds:itemID="{E91436E0-BDEC-4AB5-BB4A-B9B1D3672606}"/>
</file>

<file path=customXml/itemProps3.xml><?xml version="1.0" encoding="utf-8"?>
<ds:datastoreItem xmlns:ds="http://schemas.openxmlformats.org/officeDocument/2006/customXml" ds:itemID="{97C12931-CBAB-4B5F-8453-1DDA19814A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32</vt:i4>
      </vt:variant>
    </vt:vector>
  </HeadingPairs>
  <TitlesOfParts>
    <vt:vector size="66" baseType="lpstr">
      <vt:lpstr>PORTADA</vt:lpstr>
      <vt:lpstr>GDIR-1.0</vt:lpstr>
      <vt:lpstr>ESTR-3.0</vt:lpstr>
      <vt:lpstr>ESTR-5.0</vt:lpstr>
      <vt:lpstr>ESTR-6.0</vt:lpstr>
      <vt:lpstr>GRER-2.0</vt:lpstr>
      <vt:lpstr>GRER-1.0</vt:lpstr>
      <vt:lpstr>GSAC-1.0</vt:lpstr>
      <vt:lpstr>GCEP-1.0</vt:lpstr>
      <vt:lpstr>GSAC-3.1</vt:lpstr>
      <vt:lpstr>GIVC-1.0</vt:lpstr>
      <vt:lpstr>GSAN-4.5</vt:lpstr>
      <vt:lpstr>GSAN-2.2</vt:lpstr>
      <vt:lpstr>GSAN-1.3</vt:lpstr>
      <vt:lpstr>GSAN-3-4</vt:lpstr>
      <vt:lpstr>GSAN-4.2</vt:lpstr>
      <vt:lpstr>GSAP-4.1</vt:lpstr>
      <vt:lpstr>GDIR-2.4</vt:lpstr>
      <vt:lpstr>GCON-1.0</vt:lpstr>
      <vt:lpstr>APOY-1.0</vt:lpstr>
      <vt:lpstr>GIAT-2.0</vt:lpstr>
      <vt:lpstr>GDIR-2.3</vt:lpstr>
      <vt:lpstr>GDIR-2-2</vt:lpstr>
      <vt:lpstr>GBIE-1.0</vt:lpstr>
      <vt:lpstr>GDIR-2.0</vt:lpstr>
      <vt:lpstr>GINF-6.0</vt:lpstr>
      <vt:lpstr>APOY-4.0</vt:lpstr>
      <vt:lpstr>GFIN-7.0</vt:lpstr>
      <vt:lpstr>GCON-2.0</vt:lpstr>
      <vt:lpstr>APOY-7.0</vt:lpstr>
      <vt:lpstr>GSER-1.0</vt:lpstr>
      <vt:lpstr>EVAL-1.0</vt:lpstr>
      <vt:lpstr>DATOS</vt:lpstr>
      <vt:lpstr>MATRIZ</vt:lpstr>
      <vt:lpstr>'APOY-1.0'!Área_de_impresión</vt:lpstr>
      <vt:lpstr>'APOY-4.0'!Área_de_impresión</vt:lpstr>
      <vt:lpstr>'APOY-7.0'!Área_de_impresión</vt:lpstr>
      <vt:lpstr>'ESTR-3.0'!Área_de_impresión</vt:lpstr>
      <vt:lpstr>'ESTR-5.0'!Área_de_impresión</vt:lpstr>
      <vt:lpstr>'ESTR-6.0'!Área_de_impresión</vt:lpstr>
      <vt:lpstr>'EVAL-1.0'!Área_de_impresión</vt:lpstr>
      <vt:lpstr>'GBIE-1.0'!Área_de_impresión</vt:lpstr>
      <vt:lpstr>'GCEP-1.0'!Área_de_impresión</vt:lpstr>
      <vt:lpstr>'GCON-1.0'!Área_de_impresión</vt:lpstr>
      <vt:lpstr>'GCON-2.0'!Área_de_impresión</vt:lpstr>
      <vt:lpstr>'GDIR-1.0'!Área_de_impresión</vt:lpstr>
      <vt:lpstr>'GDIR-2.0'!Área_de_impresión</vt:lpstr>
      <vt:lpstr>'GDIR-2.3'!Área_de_impresión</vt:lpstr>
      <vt:lpstr>'GDIR-2.4'!Área_de_impresión</vt:lpstr>
      <vt:lpstr>'GDIR-2-2'!Área_de_impresión</vt:lpstr>
      <vt:lpstr>'GFIN-7.0'!Área_de_impresión</vt:lpstr>
      <vt:lpstr>'GIAT-2.0'!Área_de_impresión</vt:lpstr>
      <vt:lpstr>'GINF-6.0'!Área_de_impresión</vt:lpstr>
      <vt:lpstr>'GIVC-1.0'!Área_de_impresión</vt:lpstr>
      <vt:lpstr>'GRER-1.0'!Área_de_impresión</vt:lpstr>
      <vt:lpstr>'GRER-2.0'!Área_de_impresión</vt:lpstr>
      <vt:lpstr>'GSAC-1.0'!Área_de_impresión</vt:lpstr>
      <vt:lpstr>'GSAC-3.1'!Área_de_impresión</vt:lpstr>
      <vt:lpstr>'GSAN-1.3'!Área_de_impresión</vt:lpstr>
      <vt:lpstr>'GSAN-2.2'!Área_de_impresión</vt:lpstr>
      <vt:lpstr>'GSAN-3-4'!Área_de_impresión</vt:lpstr>
      <vt:lpstr>'GSAN-4.2'!Área_de_impresión</vt:lpstr>
      <vt:lpstr>'GSAN-4.5'!Área_de_impresión</vt:lpstr>
      <vt:lpstr>'GSAP-4.1'!Área_de_impresión</vt:lpstr>
      <vt:lpstr>'GSER-1.0'!Área_de_impresión</vt:lpstr>
      <vt:lpstr>MATRIZ!Área_de_impresión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ALFONSO BARRIOS PEREA</dc:creator>
  <cp:keywords/>
  <dc:description/>
  <cp:lastModifiedBy>ALFONSO BARRIOS PEREA</cp:lastModifiedBy>
  <dcterms:created xsi:type="dcterms:W3CDTF">2022-12-22T13:59:28Z</dcterms:created>
  <dcterms:modified xsi:type="dcterms:W3CDTF">2023-01-30T21:01:57Z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0x0101009148F5A04DDD49CBA7127AADA5FB792B00AADE34325A8B49CDA8BB4DB53328F2140028C11DE46F5E6A45AD3EBEF905A2EABF</vt:lpwstr>
  </property>
</Properties>
</file>